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\Desktop\PROCESSOS EM ANDAMENTO\LOTEAMENTO\ARQUIVOS 08-04-2024\"/>
    </mc:Choice>
  </mc:AlternateContent>
  <bookViews>
    <workbookView xWindow="0" yWindow="0" windowWidth="23040" windowHeight="9192" tabRatio="709" activeTab="6"/>
  </bookViews>
  <sheets>
    <sheet name="Orçamento Sintético" sheetId="1" r:id="rId1"/>
    <sheet name="Composições de Custo" sheetId="5" r:id="rId2"/>
    <sheet name="Memória de Cálculo" sheetId="4" r:id="rId3"/>
    <sheet name="Curva ABC" sheetId="6" r:id="rId4"/>
    <sheet name="BDI" sheetId="7" r:id="rId5"/>
    <sheet name="Encargos Sociais" sheetId="9" r:id="rId6"/>
    <sheet name="Cronograma" sheetId="10" r:id="rId7"/>
  </sheets>
  <definedNames>
    <definedName name="_xlnm._FilterDatabase" localSheetId="6" hidden="1">Cronograma!$B$5:$K$17</definedName>
    <definedName name="_xlnm._FilterDatabase" localSheetId="3" hidden="1">'Curva ABC'!$B$5:$K$5</definedName>
    <definedName name="_xlnm.Print_Area" localSheetId="4">BDI!$B$2:$I$39</definedName>
    <definedName name="_xlnm.Print_Area" localSheetId="1">'Composições de Custo'!$B$2:$J$446</definedName>
    <definedName name="_xlnm.Print_Area" localSheetId="6">Cronograma!$B$2:$K$17</definedName>
    <definedName name="_xlnm.Print_Area" localSheetId="3">'Curva ABC'!$B$2:$K$25</definedName>
    <definedName name="_xlnm.Print_Area" localSheetId="5">'Encargos Sociais'!$B$2:$E$55</definedName>
    <definedName name="_xlnm.Print_Area" localSheetId="2">'Memória de Cálculo'!$B$2:$R$30</definedName>
    <definedName name="_xlnm.Print_Area" localSheetId="0">'Orçamento Sintético'!$B$2:$K$30</definedName>
    <definedName name="Banco_Dados">#REF!</definedName>
    <definedName name="_xlnm.Database" localSheetId="1">#REF!</definedName>
    <definedName name="_xlnm.Database" localSheetId="6">#REF!</definedName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4" l="1"/>
  <c r="D12" i="10"/>
  <c r="D10" i="10"/>
  <c r="D8" i="10"/>
  <c r="D6" i="10" l="1"/>
  <c r="H3" i="6" l="1"/>
  <c r="H3" i="1"/>
  <c r="I16" i="7"/>
  <c r="I27" i="7" s="1"/>
  <c r="R27" i="4" l="1"/>
  <c r="R26" i="4"/>
  <c r="R23" i="4"/>
  <c r="R24" i="4"/>
  <c r="R25" i="4"/>
  <c r="R28" i="4"/>
  <c r="R29" i="4"/>
  <c r="R30" i="4"/>
  <c r="R22" i="4"/>
  <c r="R20" i="4"/>
  <c r="R19" i="4"/>
  <c r="R18" i="4"/>
  <c r="R16" i="4"/>
  <c r="R15" i="4"/>
  <c r="R14" i="4"/>
  <c r="R13" i="4"/>
  <c r="R10" i="4"/>
  <c r="R9" i="4"/>
  <c r="R8" i="4"/>
  <c r="I25" i="5"/>
  <c r="J25" i="5" s="1"/>
  <c r="I19" i="5"/>
  <c r="I14" i="5"/>
  <c r="I6" i="5" l="1"/>
  <c r="J6" i="5" s="1"/>
  <c r="J19" i="5"/>
  <c r="J14" i="5"/>
  <c r="I24" i="1" l="1"/>
  <c r="J24" i="1" s="1"/>
  <c r="I25" i="1"/>
  <c r="J25" i="1" s="1"/>
  <c r="I26" i="1"/>
  <c r="J26" i="1" s="1"/>
  <c r="I27" i="1"/>
  <c r="J27" i="1" s="1"/>
  <c r="I28" i="1"/>
  <c r="J28" i="1" s="1"/>
  <c r="I13" i="1"/>
  <c r="J13" i="1" s="1"/>
  <c r="I14" i="1"/>
  <c r="J14" i="1" s="1"/>
  <c r="I15" i="1"/>
  <c r="J15" i="1" s="1"/>
  <c r="I10" i="1"/>
  <c r="J10" i="1" s="1"/>
  <c r="I9" i="1"/>
  <c r="J9" i="1" s="1"/>
  <c r="I8" i="1"/>
  <c r="J8" i="1" s="1"/>
  <c r="I7" i="1"/>
  <c r="J7" i="1" s="1"/>
  <c r="I29" i="1"/>
  <c r="J29" i="1" s="1"/>
  <c r="I23" i="1"/>
  <c r="J23" i="1" s="1"/>
  <c r="I22" i="1"/>
  <c r="J22" i="1" s="1"/>
  <c r="I21" i="1"/>
  <c r="J21" i="1" s="1"/>
  <c r="I19" i="1"/>
  <c r="I18" i="1"/>
  <c r="J18" i="1" s="1"/>
  <c r="I17" i="1"/>
  <c r="J17" i="1" s="1"/>
  <c r="I12" i="1"/>
  <c r="J12" i="1" s="1"/>
  <c r="J20" i="1" l="1"/>
  <c r="D13" i="10" s="1"/>
  <c r="J19" i="1"/>
  <c r="J11" i="1"/>
  <c r="D9" i="10" s="1"/>
  <c r="H9" i="10" s="1"/>
  <c r="J6" i="1"/>
  <c r="K13" i="10" l="1"/>
  <c r="I13" i="10"/>
  <c r="J13" i="10"/>
  <c r="D7" i="10"/>
  <c r="E9" i="10"/>
  <c r="J9" i="10"/>
  <c r="F9" i="10"/>
  <c r="I9" i="10"/>
  <c r="G9" i="10"/>
  <c r="J16" i="1"/>
  <c r="D11" i="10" s="1"/>
  <c r="F11" i="10" l="1"/>
  <c r="G11" i="10"/>
  <c r="H11" i="10"/>
  <c r="J11" i="10"/>
  <c r="I11" i="10"/>
  <c r="H7" i="10"/>
  <c r="I7" i="10"/>
  <c r="K7" i="10"/>
  <c r="E7" i="10"/>
  <c r="F7" i="10"/>
  <c r="G7" i="10"/>
  <c r="J7" i="10"/>
  <c r="J30" i="1"/>
  <c r="J15" i="10" l="1"/>
  <c r="J14" i="10" s="1"/>
  <c r="G15" i="10"/>
  <c r="G14" i="10" s="1"/>
  <c r="F15" i="10"/>
  <c r="F14" i="10" s="1"/>
  <c r="E15" i="10"/>
  <c r="E17" i="10" s="1"/>
  <c r="K15" i="10"/>
  <c r="K14" i="10" s="1"/>
  <c r="I15" i="10"/>
  <c r="I14" i="10" s="1"/>
  <c r="H15" i="10"/>
  <c r="H14" i="10" s="1"/>
  <c r="K15" i="1"/>
  <c r="K9" i="1"/>
  <c r="K8" i="1"/>
  <c r="K14" i="1"/>
  <c r="K25" i="1"/>
  <c r="K10" i="1"/>
  <c r="K13" i="1"/>
  <c r="K21" i="1"/>
  <c r="K24" i="1"/>
  <c r="K28" i="1"/>
  <c r="K22" i="1"/>
  <c r="K7" i="1"/>
  <c r="K23" i="1"/>
  <c r="K18" i="1"/>
  <c r="K27" i="1"/>
  <c r="K17" i="1"/>
  <c r="K29" i="1"/>
  <c r="K26" i="1"/>
  <c r="K12" i="1"/>
  <c r="K19" i="1"/>
  <c r="K16" i="1" l="1"/>
  <c r="F17" i="10"/>
  <c r="G17" i="10" s="1"/>
  <c r="H17" i="10" s="1"/>
  <c r="I17" i="10" s="1"/>
  <c r="J17" i="10" s="1"/>
  <c r="K17" i="10" s="1"/>
  <c r="K20" i="1"/>
  <c r="E14" i="10"/>
  <c r="E16" i="10" s="1"/>
  <c r="F16" i="10" s="1"/>
  <c r="G16" i="10" s="1"/>
  <c r="H16" i="10" s="1"/>
  <c r="I16" i="10" s="1"/>
  <c r="J16" i="10" s="1"/>
  <c r="K16" i="10" s="1"/>
  <c r="K11" i="1"/>
  <c r="K6" i="1"/>
  <c r="K30" i="1" l="1"/>
</calcChain>
</file>

<file path=xl/sharedStrings.xml><?xml version="1.0" encoding="utf-8"?>
<sst xmlns="http://schemas.openxmlformats.org/spreadsheetml/2006/main" count="1645" uniqueCount="323">
  <si>
    <t>Bancos</t>
  </si>
  <si>
    <t>B.D.I.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</si>
  <si>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</si>
  <si>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</si>
  <si>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</si>
  <si>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</si>
  <si>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</si>
  <si>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</si>
  <si>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</si>
  <si>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</si>
  <si>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</si>
  <si>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</si>
  <si>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</si>
  <si>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</si>
  <si>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</si>
  <si>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>SINAPI</t>
  </si>
  <si>
    <t>m²</t>
  </si>
  <si>
    <t xml:space="preserve"> 000.001 </t>
  </si>
  <si>
    <t>Próprio</t>
  </si>
  <si>
    <t>MÊS</t>
  </si>
  <si>
    <t>H</t>
  </si>
  <si>
    <t>m</t>
  </si>
  <si>
    <t>M</t>
  </si>
  <si>
    <t>m³</t>
  </si>
  <si>
    <t>UN</t>
  </si>
  <si>
    <t>h</t>
  </si>
  <si>
    <t>Total Geral</t>
  </si>
  <si>
    <t>SICRO3 - 07/2023 - Maranhão</t>
  </si>
  <si>
    <t>1.1</t>
  </si>
  <si>
    <t>1.2</t>
  </si>
  <si>
    <t>1.3</t>
  </si>
  <si>
    <t>1.4</t>
  </si>
  <si>
    <t>000.001</t>
  </si>
  <si>
    <t>000.002</t>
  </si>
  <si>
    <t>000.003</t>
  </si>
  <si>
    <t>000.004</t>
  </si>
  <si>
    <t>Placa de obra</t>
  </si>
  <si>
    <t>Locação de obra com topografia</t>
  </si>
  <si>
    <t>Administração</t>
  </si>
  <si>
    <t>Barracão</t>
  </si>
  <si>
    <t>SERVIÇOS DE TERRAPLANAGEM</t>
  </si>
  <si>
    <t>2.1</t>
  </si>
  <si>
    <t>2.2</t>
  </si>
  <si>
    <t>2.3</t>
  </si>
  <si>
    <t>2.4</t>
  </si>
  <si>
    <t>SICRO</t>
  </si>
  <si>
    <t>Desmatamento, destocamento, limpeza de área e estocagem do material de limpeza com árvores de diâmetro até 0,15 m</t>
  </si>
  <si>
    <t>Expurgo de jazida</t>
  </si>
  <si>
    <t>Escavação, carga e transporte de material de 1ª categoria - DMT de 1.000 a 1.200 m - caminho de serviço em leito natural - "com escavadeira e caminhão basculante de 14 m³"</t>
  </si>
  <si>
    <t>Espalhamento de material em bota-fora</t>
  </si>
  <si>
    <t>REVESTIMENTO PRIMÁRIO</t>
  </si>
  <si>
    <t>3.1</t>
  </si>
  <si>
    <t>3.2</t>
  </si>
  <si>
    <t>3.3</t>
  </si>
  <si>
    <t>Regularização do subleito</t>
  </si>
  <si>
    <t>Execução de revestimento primário com material de jazida</t>
  </si>
  <si>
    <t>Compactação de aterros a 100% do Proctor normal</t>
  </si>
  <si>
    <t>DRENAGEM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</si>
  <si>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</si>
  <si>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</si>
  <si>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</si>
  <si>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</si>
  <si>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</si>
  <si>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</si>
  <si>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</si>
  <si>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</si>
  <si>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</si>
  <si>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Tubo PEAD para drenagem - D = 1.000 mm - fornecimento e instalação</t>
  </si>
  <si>
    <t>Tubo PEAD para drenagem - D = 400 mm - fornecimento e instalação</t>
  </si>
  <si>
    <t>Tubo PEAD para drenagem - D = 600 mm - fornecimento e instalação</t>
  </si>
  <si>
    <t>Tubo PEAD para drenagem - D = 800 mm - fornecimento e instalação</t>
  </si>
  <si>
    <t>Escavação manual de vala em material de 1ª categoria</t>
  </si>
  <si>
    <t>Escavação mecânica de vala em material de 1ª categoria</t>
  </si>
  <si>
    <t>Descida d’água de cortes em degraus - DCD 01 - areia e brita comerciais</t>
  </si>
  <si>
    <t>Valeta de proteção de aterro sem revestimento - VPAT 120-30 - escavação mecânica</t>
  </si>
  <si>
    <t>Valeta de proteção de aterro sem revestimento - VPAT 160-30 - escavação mecânica</t>
  </si>
  <si>
    <t>5501700</t>
  </si>
  <si>
    <t>Desmatamento, destocamento e limpeza de área com árvores de diâmetro até 0,15 m</t>
  </si>
  <si>
    <t>Valores em reais (R$)</t>
  </si>
  <si>
    <t>A - EQUIPAMENTOS</t>
  </si>
  <si>
    <t>Quantidade</t>
  </si>
  <si>
    <t>Utilização</t>
  </si>
  <si>
    <t>Custo Horário</t>
  </si>
  <si>
    <t>Custo</t>
  </si>
  <si>
    <t>Operativa</t>
  </si>
  <si>
    <t>Improdutiva</t>
  </si>
  <si>
    <t>Produtivo</t>
  </si>
  <si>
    <t>Improdutivo</t>
  </si>
  <si>
    <t>Horário Total</t>
  </si>
  <si>
    <t>E9541</t>
  </si>
  <si>
    <t>Trator sobre esteiras com lâmina - 259 kW</t>
  </si>
  <si>
    <t>Custo horário total de equipamentos</t>
  </si>
  <si>
    <t>B - MÃO DE OBRA</t>
  </si>
  <si>
    <t>Unidade</t>
  </si>
  <si>
    <t>Custo Horário Total</t>
  </si>
  <si>
    <t>P9824</t>
  </si>
  <si>
    <t>Servente</t>
  </si>
  <si>
    <t>Custo horário total de mão de obra</t>
  </si>
  <si>
    <t>Custo horário total de execução</t>
  </si>
  <si>
    <t>Custo unitário de execução</t>
  </si>
  <si>
    <t>Custo do FIC</t>
  </si>
  <si>
    <t>Custo do FIT</t>
  </si>
  <si>
    <t>-</t>
  </si>
  <si>
    <t>C - MATERIAL</t>
  </si>
  <si>
    <t>Preço Unitário</t>
  </si>
  <si>
    <t>Custo Unitário</t>
  </si>
  <si>
    <t>Custo unitário total de material</t>
  </si>
  <si>
    <t>D - ATIVIDADES AUXILIARES</t>
  </si>
  <si>
    <t>Custo total de atividades auxiliares</t>
  </si>
  <si>
    <t>Subtotal</t>
  </si>
  <si>
    <t>E - TEMPO FIXO</t>
  </si>
  <si>
    <t>Custo unitário total de tempo fixo</t>
  </si>
  <si>
    <t>F - MOMENTO DE TRANSPORTE</t>
  </si>
  <si>
    <t>DMT</t>
  </si>
  <si>
    <t>LN</t>
  </si>
  <si>
    <t>RP</t>
  </si>
  <si>
    <t>P</t>
  </si>
  <si>
    <t>Custo unitário total de transporte</t>
  </si>
  <si>
    <t>Custo unitário direto total</t>
  </si>
  <si>
    <t>Coeficiente</t>
  </si>
  <si>
    <t>KG</t>
  </si>
  <si>
    <t>Composições de Custo</t>
  </si>
  <si>
    <t xml:space="preserve">CARPINTEIRO </t>
  </si>
  <si>
    <t>AJUDANTE DE CARPINTEIRO</t>
  </si>
  <si>
    <t>SARRAFO NAO APARELHADO *2,5 X 7* CM,</t>
  </si>
  <si>
    <t>PONTALETE *7,5 X 7,5* CM</t>
  </si>
  <si>
    <t>PLACA DE OBRA (PARA CONSTRUCAO CIVIL) EM CHAPA GALVANIZADA *N. 22)</t>
  </si>
  <si>
    <t>PREGO DE ACO POLIDO COM CABECA 18 X 30 (2 3/4 X 10)</t>
  </si>
  <si>
    <t>M2</t>
  </si>
  <si>
    <t>E9553</t>
  </si>
  <si>
    <t>Estação total eletrônica com alcance máximo de 3.000 m</t>
  </si>
  <si>
    <t>Topógrafo</t>
  </si>
  <si>
    <t>Auxiliar de topografia</t>
  </si>
  <si>
    <t>P9949</t>
  </si>
  <si>
    <t>P9950</t>
  </si>
  <si>
    <t>ENGENHEIRO CIVIL PLENO</t>
  </si>
  <si>
    <t>ENCARREGADO GERAL</t>
  </si>
  <si>
    <t>AUXILIAR TÉCNICO DE ENGENHARIA</t>
  </si>
  <si>
    <t>VIGIA NOTURNO</t>
  </si>
  <si>
    <t xml:space="preserve">TABUA NAO APARELHADA *2,5 X 30* CM </t>
  </si>
  <si>
    <t xml:space="preserve">M </t>
  </si>
  <si>
    <t xml:space="preserve">PILAR DE MADEIRA QUADRADO NAO APARELHADO </t>
  </si>
  <si>
    <t>VIGA DE MADEIRA  APARELHADA *6 X 12* CM</t>
  </si>
  <si>
    <t xml:space="preserve">TELHA DE FIBROCIMENTO ONDULADA E = 4 MM, DE 2,44 X 0,50 M </t>
  </si>
  <si>
    <t xml:space="preserve">M2 </t>
  </si>
  <si>
    <t xml:space="preserve">TABUA *2,5 X 30 CM EM PINUS, MISTA OU EQUIVALENTE DA REGIAO </t>
  </si>
  <si>
    <t>BRITA</t>
  </si>
  <si>
    <t xml:space="preserve">M3 </t>
  </si>
  <si>
    <t xml:space="preserve">AREIA GROSSA - POSTO JAZIDA </t>
  </si>
  <si>
    <t xml:space="preserve">CIMENTO PORTLAND </t>
  </si>
  <si>
    <t xml:space="preserve">KG </t>
  </si>
  <si>
    <t xml:space="preserve">PREGO DE ACO POLIDO COM CABECA 18 X 27 </t>
  </si>
  <si>
    <t xml:space="preserve">SARRAFO NAO APARELHADO *2,5 X 10* CM </t>
  </si>
  <si>
    <t xml:space="preserve">CHAPA/PAINEL DE MADEIRA COMPENSADA RESINADA </t>
  </si>
  <si>
    <t xml:space="preserve">PREGO DE ACO POLIDO COM CABECA 15 X 15 </t>
  </si>
  <si>
    <t>CARPINTEIRO</t>
  </si>
  <si>
    <t xml:space="preserve">H </t>
  </si>
  <si>
    <t xml:space="preserve">PEDREIRO </t>
  </si>
  <si>
    <t xml:space="preserve">SERVENTE </t>
  </si>
  <si>
    <t>5502986</t>
  </si>
  <si>
    <t>E9540</t>
  </si>
  <si>
    <t>Trator sobre esteiras com lâmina - 127 kW</t>
  </si>
  <si>
    <t>5502114</t>
  </si>
  <si>
    <t>Escavação, carga e transporte de material de 1ª categoria - DMT de 1.000 a 1.200 m - caminho de serviço em leito natural - com escavadeira e caminhão basculante de 14 m³</t>
  </si>
  <si>
    <t>E9667</t>
  </si>
  <si>
    <t>Caminhão basculante com capacidade de 14 m³ - 188 kW</t>
  </si>
  <si>
    <t>E9515</t>
  </si>
  <si>
    <t>Escavadeira hidráulica sobre esteiras com caçamba com capacidade de 1,56 m³ - 118 kW</t>
  </si>
  <si>
    <t>4413942</t>
  </si>
  <si>
    <t>4011209</t>
  </si>
  <si>
    <t>E9571</t>
  </si>
  <si>
    <t>Caminhão tanque com capacidade de 10.000 l - 188 kW</t>
  </si>
  <si>
    <t>E9518</t>
  </si>
  <si>
    <t>Grade de 24 discos rebocável de D = 60 cm (24")</t>
  </si>
  <si>
    <t>E9524</t>
  </si>
  <si>
    <t>Motoniveladora - 93 kW</t>
  </si>
  <si>
    <t>E9762</t>
  </si>
  <si>
    <t>Rolo compactador de pneus autopropelido de 27 t - 85 kW</t>
  </si>
  <si>
    <t>E9685</t>
  </si>
  <si>
    <t>Rolo compactador pé de carneiro vibratório autopropelido por pneus de 11,6 t - 82 kW</t>
  </si>
  <si>
    <t>E9577</t>
  </si>
  <si>
    <t>Trator agrícola sobre pneus - 77 kW</t>
  </si>
  <si>
    <t>4015612</t>
  </si>
  <si>
    <t>4016096</t>
  </si>
  <si>
    <t>Escavação e carga de material de jazida com escavadeira hidráulica de 1,56 m³</t>
  </si>
  <si>
    <t>Escavação e carga de material de jazida com escavadeira hidráulica de 1,56 m³ - Caminhão basculante 10 m³</t>
  </si>
  <si>
    <t>5914354</t>
  </si>
  <si>
    <t>t</t>
  </si>
  <si>
    <t>tkm</t>
  </si>
  <si>
    <t>5914359</t>
  </si>
  <si>
    <t>5914374</t>
  </si>
  <si>
    <t>5914389</t>
  </si>
  <si>
    <t>5502978</t>
  </si>
  <si>
    <t>2003990</t>
  </si>
  <si>
    <t>E9686</t>
  </si>
  <si>
    <t>Caminhão carroceria com guindauto com capacidade de 20 t.m - 136 kW</t>
  </si>
  <si>
    <t>P9821</t>
  </si>
  <si>
    <t>Pedreiro</t>
  </si>
  <si>
    <t>M0139</t>
  </si>
  <si>
    <t>Tubo PEAD corrugado com paredes estruturadas para drenagem - D = 1.000 mm</t>
  </si>
  <si>
    <t>2003576</t>
  </si>
  <si>
    <t>Lastro de areia extraída - espalhamento manual</t>
  </si>
  <si>
    <t>Tubo PEAD corrugado com paredes estruturadas para drenagem - D = 1.000 mm - Caminhão carroceria 15 t</t>
  </si>
  <si>
    <t>5914449</t>
  </si>
  <si>
    <t>5914464</t>
  </si>
  <si>
    <t>5914479</t>
  </si>
  <si>
    <t>2003983</t>
  </si>
  <si>
    <t>M0131</t>
  </si>
  <si>
    <t>Tubo PEAD corrugado com paredes estruturadas para drenagem - D = 400 mm</t>
  </si>
  <si>
    <t>Tubo PEAD corrugado com paredes estruturadas para drenagem - D = 400 mm - Caminhão carroceria 15 t</t>
  </si>
  <si>
    <t>2003986</t>
  </si>
  <si>
    <t>M0134</t>
  </si>
  <si>
    <t>Tubo PEAD corrugado com paredes estruturadas para drenagem - D = 600 mm</t>
  </si>
  <si>
    <t>Tubo PEAD corrugado com paredes estruturadas para drenagem - D = 600 mm - Caminhão carroceria 15 t</t>
  </si>
  <si>
    <t>2003988</t>
  </si>
  <si>
    <t>M0136</t>
  </si>
  <si>
    <t>Tubo PEAD corrugado com paredes estruturadas para drenagem - D = 800 mm</t>
  </si>
  <si>
    <t>Tubo PEAD corrugado com paredes estruturadas para drenagem - D = 800 mm - Caminhão carroceria 15 t</t>
  </si>
  <si>
    <t>4805749</t>
  </si>
  <si>
    <t>4805757</t>
  </si>
  <si>
    <t>E9526</t>
  </si>
  <si>
    <t xml:space="preserve">Retroescavadeira de pneus - capacidade da caçamba da pá-carregadeira de 0,76 m³ e da retroescavadeira de 0,29 m³ - 58 kW </t>
  </si>
  <si>
    <t>2003397</t>
  </si>
  <si>
    <t>Descida d'água de cortes em degraus - DCD 01 - areia e brita comerciais</t>
  </si>
  <si>
    <t>4805755</t>
  </si>
  <si>
    <t>Apiloamento manual</t>
  </si>
  <si>
    <t>1107892</t>
  </si>
  <si>
    <t>Concreto fck = 20 MPa - confecção em betoneira e lançamento manual - areia e brita comerciais</t>
  </si>
  <si>
    <t>2003842</t>
  </si>
  <si>
    <t>Enchimento de junta de concreto com argamassa asfáltica de densidade 1.700 kg/m³ - espessura de 1 cm</t>
  </si>
  <si>
    <t>kg</t>
  </si>
  <si>
    <t>4805750</t>
  </si>
  <si>
    <t>Escavação manual em material de 1ª categoria na profundidade de até 1 m</t>
  </si>
  <si>
    <t>3103302</t>
  </si>
  <si>
    <t>Fôrmas de tábuas de pinho para dispositivos de drenagem - utilização de 3 vezes - confecção, instalação e retirada</t>
  </si>
  <si>
    <t>4805756</t>
  </si>
  <si>
    <t>Apiloamento manual de superfície com espessura de 15 cm</t>
  </si>
  <si>
    <t>4805754</t>
  </si>
  <si>
    <t>Compactação manual com soquete vibratório</t>
  </si>
  <si>
    <t>2004521</t>
  </si>
  <si>
    <t>Escavação mecânica de vala trapezoidal ou triangular em material de 1ª categoria para drenagem superficial com retroescavadeira - 0,20 m² ≤ seção &lt; 0,30 m²</t>
  </si>
  <si>
    <t>2003297</t>
  </si>
  <si>
    <t>2004522</t>
  </si>
  <si>
    <t>Escavação mecânica de vala trapezoidal ou triangular em material de 1ª categoria para drenagem superficial com retroescavadeira - 0,30 m² ≤ seção &lt; 0,50 m²</t>
  </si>
  <si>
    <t>DESCRIÇÃO</t>
  </si>
  <si>
    <t>UNIDADE</t>
  </si>
  <si>
    <t>QUANTITATIVOS</t>
  </si>
  <si>
    <t>LARGURA</t>
  </si>
  <si>
    <t>COMPRIMENTO</t>
  </si>
  <si>
    <t>ESPESSURA</t>
  </si>
  <si>
    <t>ALTURA</t>
  </si>
  <si>
    <t>ÁREA</t>
  </si>
  <si>
    <t>VOLUME</t>
  </si>
  <si>
    <t>EMPOLAMENTO</t>
  </si>
  <si>
    <t>PESO</t>
  </si>
  <si>
    <t>PESO ESPECIFICO</t>
  </si>
  <si>
    <t>QUANTIDADE </t>
  </si>
  <si>
    <t>SUB TOTAL</t>
  </si>
  <si>
    <t>TOTAL</t>
  </si>
  <si>
    <t>Curva ABC</t>
  </si>
  <si>
    <t>Encargos Sociais</t>
  </si>
  <si>
    <t>Composição do BDI</t>
  </si>
  <si>
    <t>ITENS</t>
  </si>
  <si>
    <t>SIGLAS</t>
  </si>
  <si>
    <t>VALORES</t>
  </si>
  <si>
    <t>TAXA DE RATEIO DA ADMINISTRAÇÃO CENTRAL</t>
  </si>
  <si>
    <t>AC</t>
  </si>
  <si>
    <t>TAXA DE SEGURO</t>
  </si>
  <si>
    <t>S</t>
  </si>
  <si>
    <t>TAXA DE GARANTIA DO EMPREENDIMENTO</t>
  </si>
  <si>
    <t>G</t>
  </si>
  <si>
    <t>TAXA DE RISCO</t>
  </si>
  <si>
    <t>R</t>
  </si>
  <si>
    <t>TAXA DE DESPESAS FINANCEIRAS</t>
  </si>
  <si>
    <t>DF</t>
  </si>
  <si>
    <t>TAXA DE LUCRO</t>
  </si>
  <si>
    <t>L</t>
  </si>
  <si>
    <t>TAXA DE TRIBUTOS</t>
  </si>
  <si>
    <t>PIS</t>
  </si>
  <si>
    <t>I</t>
  </si>
  <si>
    <t>COFINS</t>
  </si>
  <si>
    <t>ISS</t>
  </si>
  <si>
    <t>CPRB</t>
  </si>
  <si>
    <t>BDI RESULTANTE</t>
  </si>
  <si>
    <t>B D I   -   Benefício e Despesas Indiretas</t>
  </si>
  <si>
    <t>ONDE:</t>
  </si>
  <si>
    <t xml:space="preserve">B.D.I. </t>
  </si>
  <si>
    <t xml:space="preserve">  -- &gt;</t>
  </si>
  <si>
    <t>Planilha elaborada de acordo com as orientações (conforme Acórdão 2622/2013 - TCU)</t>
  </si>
  <si>
    <t>LIMITES RECOMENDADOS</t>
  </si>
  <si>
    <t>INFERIOR</t>
  </si>
  <si>
    <t>SUPERIOR</t>
  </si>
  <si>
    <t>TAXA DE SEGURO E GARANTIA DO EMPREENDIMENTO</t>
  </si>
  <si>
    <t>S+G</t>
  </si>
  <si>
    <t>Variável</t>
  </si>
  <si>
    <t xml:space="preserve">COFINS </t>
  </si>
  <si>
    <t>BDI conforme Acórdão 2622/2013 - TCU</t>
  </si>
  <si>
    <t>Cronograma Físico e Financeiro</t>
  </si>
  <si>
    <t>Total Por Etapa</t>
  </si>
  <si>
    <t>1º MÊS</t>
  </si>
  <si>
    <t>2º MÊS</t>
  </si>
  <si>
    <t>3º MÊS</t>
  </si>
  <si>
    <t xml:space="preserve"> 2 </t>
  </si>
  <si>
    <t xml:space="preserve"> 3</t>
  </si>
  <si>
    <t xml:space="preserve"> 4</t>
  </si>
  <si>
    <t>Porcentagem</t>
  </si>
  <si>
    <t>Porcentagem Acumulado</t>
  </si>
  <si>
    <t>Custo Acumulado</t>
  </si>
  <si>
    <t>4º MÊS</t>
  </si>
  <si>
    <t>5º MÊS</t>
  </si>
  <si>
    <t>6º MÊS</t>
  </si>
  <si>
    <t>7º MÊS</t>
  </si>
  <si>
    <t>ITEM</t>
  </si>
  <si>
    <r>
      <rPr>
        <b/>
        <sz val="12"/>
        <color indexed="8"/>
        <rFont val="Arial"/>
        <family val="1"/>
      </rPr>
      <t>&lt; --</t>
    </r>
    <r>
      <rPr>
        <sz val="12"/>
        <rFont val="Arial"/>
        <family val="1"/>
      </rPr>
      <t xml:space="preserve"> Fórmula do BDI</t>
    </r>
  </si>
  <si>
    <r>
      <t xml:space="preserve">AC = Taxa de </t>
    </r>
    <r>
      <rPr>
        <b/>
        <sz val="12"/>
        <color indexed="8"/>
        <rFont val="Arial"/>
        <family val="1"/>
      </rPr>
      <t>ADMINISTRAÇÃO CENTRAL</t>
    </r>
  </si>
  <si>
    <r>
      <t xml:space="preserve">S = Taxa de </t>
    </r>
    <r>
      <rPr>
        <b/>
        <sz val="12"/>
        <color indexed="8"/>
        <rFont val="Arial"/>
        <family val="1"/>
      </rPr>
      <t>SEGURO</t>
    </r>
  </si>
  <si>
    <r>
      <t xml:space="preserve">R = Taxa de </t>
    </r>
    <r>
      <rPr>
        <b/>
        <sz val="12"/>
        <color indexed="8"/>
        <rFont val="Arial"/>
        <family val="1"/>
      </rPr>
      <t>RISCOS</t>
    </r>
  </si>
  <si>
    <r>
      <t xml:space="preserve">G = Taxa de </t>
    </r>
    <r>
      <rPr>
        <b/>
        <sz val="12"/>
        <color indexed="8"/>
        <rFont val="Arial"/>
        <family val="1"/>
      </rPr>
      <t>GARANTIA</t>
    </r>
  </si>
  <si>
    <r>
      <t xml:space="preserve">DF = Taxa de </t>
    </r>
    <r>
      <rPr>
        <b/>
        <sz val="12"/>
        <color indexed="8"/>
        <rFont val="Arial"/>
        <family val="1"/>
      </rPr>
      <t>DESPESAS FINANCEIRAS</t>
    </r>
  </si>
  <si>
    <r>
      <t xml:space="preserve">L = Taxa de </t>
    </r>
    <r>
      <rPr>
        <b/>
        <sz val="12"/>
        <color indexed="8"/>
        <rFont val="Arial"/>
        <family val="1"/>
      </rPr>
      <t>LUCRO/REMUNERAÇÃO</t>
    </r>
  </si>
  <si>
    <r>
      <t xml:space="preserve">I = Taxa de incidência de </t>
    </r>
    <r>
      <rPr>
        <b/>
        <sz val="12"/>
        <color indexed="8"/>
        <rFont val="Arial"/>
        <family val="1"/>
      </rPr>
      <t>IMPOSTOS</t>
    </r>
    <r>
      <rPr>
        <sz val="12"/>
        <rFont val="Arial"/>
        <family val="1"/>
      </rPr>
      <t xml:space="preserve"> (PIS, CONFINS E ISS)</t>
    </r>
  </si>
  <si>
    <t>OBRA</t>
  </si>
  <si>
    <t>EXECUÇÃO DO LOTEAMENTO NOVO, SEDE, MUNICÍPIO DE SANTO ANTÔNIO DOS LOPES –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</si>
</sst>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"/>
    <numFmt numFmtId="166" formatCode="#,##0.0000000"/>
    <numFmt numFmtId="167" formatCode="#,##0.00000"/>
    <numFmt numFmtId="168" formatCode="0.0000"/>
    <numFmt numFmtId="169" formatCode="#,##0.000\ %"/>
    <numFmt numFmtId="170" formatCode="0.000%"/>
    <numFmt numFmtId="171" formatCode="_-[$R$-416]\ * #,##0.00_-;\-[$R$-416]\ * #,##0.00_-;_-[$R$-416]\ * &quot;-&quot;??_-;_-@_-"/>
  </numFmts>
  <fonts count="30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1"/>
      <name val="Arial"/>
      <family val="1"/>
    </font>
    <font>
      <sz val="8"/>
      <name val="Arial"/>
      <family val="1"/>
    </font>
    <font>
      <b/>
      <sz val="18"/>
      <color theme="0"/>
      <name val="Arial"/>
      <family val="1"/>
    </font>
    <font>
      <sz val="18"/>
      <color theme="0"/>
      <name val="Arial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1"/>
    </font>
    <font>
      <sz val="12"/>
      <name val="Arial"/>
      <family val="1"/>
    </font>
    <font>
      <b/>
      <sz val="12"/>
      <color theme="0"/>
      <name val="Arial"/>
      <family val="1"/>
    </font>
    <font>
      <b/>
      <sz val="12"/>
      <color rgb="FF000000"/>
      <name val="Arial"/>
      <family val="1"/>
    </font>
    <font>
      <i/>
      <sz val="12"/>
      <color indexed="8"/>
      <name val="Arial"/>
      <family val="1"/>
    </font>
    <font>
      <sz val="12"/>
      <color indexed="8"/>
      <name val="Arial"/>
      <family val="1"/>
    </font>
    <font>
      <b/>
      <sz val="12"/>
      <color indexed="8"/>
      <name val="Arial"/>
      <family val="1"/>
    </font>
    <font>
      <sz val="12"/>
      <color theme="1"/>
      <name val="Arial"/>
      <family val="1"/>
    </font>
    <font>
      <b/>
      <sz val="12"/>
      <color theme="1"/>
      <name val="Arial"/>
      <family val="1"/>
    </font>
    <font>
      <b/>
      <i/>
      <sz val="12"/>
      <color indexed="8"/>
      <name val="Arial"/>
      <family val="1"/>
    </font>
    <font>
      <sz val="12"/>
      <color theme="0"/>
      <name val="Arial"/>
      <family val="1"/>
    </font>
    <font>
      <sz val="12"/>
      <color rgb="FF000000"/>
      <name val="Arial"/>
      <family val="1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A1A1A1"/>
      </patternFill>
    </fill>
    <fill>
      <patternFill patternType="solid">
        <fgColor rgb="FFA1A1A1"/>
      </patternFill>
    </fill>
    <fill>
      <patternFill patternType="solid">
        <fgColor rgb="FFA1A1A1"/>
      </patternFill>
    </fill>
    <fill>
      <patternFill patternType="solid">
        <fgColor rgb="FFA1A1A1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26">
    <xf numFmtId="0" fontId="0" fillId="0" borderId="0" xfId="0"/>
    <xf numFmtId="0" fontId="5" fillId="21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0" borderId="4" xfId="0" applyFont="1" applyFill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/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4" fillId="20" borderId="0" xfId="0" applyFont="1" applyFill="1" applyBorder="1" applyAlignment="1">
      <alignment horizontal="left" vertical="top" wrapText="1"/>
    </xf>
    <xf numFmtId="0" fontId="3" fillId="20" borderId="5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5" fillId="21" borderId="0" xfId="0" applyFont="1" applyFill="1" applyAlignment="1">
      <alignment horizontal="center" vertical="center" wrapText="1"/>
    </xf>
    <xf numFmtId="0" fontId="12" fillId="22" borderId="1" xfId="0" applyFont="1" applyFill="1" applyBorder="1" applyAlignment="1">
      <alignment horizontal="left" vertical="top" wrapText="1"/>
    </xf>
    <xf numFmtId="0" fontId="13" fillId="0" borderId="2" xfId="0" applyFont="1" applyBorder="1"/>
    <xf numFmtId="0" fontId="12" fillId="22" borderId="2" xfId="0" applyFont="1" applyFill="1" applyBorder="1" applyAlignment="1">
      <alignment vertical="top" wrapText="1"/>
    </xf>
    <xf numFmtId="0" fontId="12" fillId="22" borderId="3" xfId="0" applyFont="1" applyFill="1" applyBorder="1" applyAlignment="1">
      <alignment vertical="top" wrapText="1"/>
    </xf>
    <xf numFmtId="0" fontId="12" fillId="22" borderId="4" xfId="0" applyFont="1" applyFill="1" applyBorder="1" applyAlignment="1">
      <alignment horizontal="left" vertical="top" wrapText="1"/>
    </xf>
    <xf numFmtId="0" fontId="12" fillId="22" borderId="0" xfId="0" applyFont="1" applyFill="1" applyBorder="1" applyAlignment="1">
      <alignment horizontal="left" vertical="top" wrapText="1"/>
    </xf>
    <xf numFmtId="0" fontId="12" fillId="22" borderId="0" xfId="0" applyFont="1" applyFill="1" applyBorder="1" applyAlignment="1">
      <alignment vertical="top" wrapText="1"/>
    </xf>
    <xf numFmtId="10" fontId="12" fillId="22" borderId="5" xfId="3" applyNumberFormat="1" applyFont="1" applyFill="1" applyBorder="1" applyAlignment="1">
      <alignment horizontal="left" vertical="top" wrapText="1"/>
    </xf>
    <xf numFmtId="0" fontId="12" fillId="26" borderId="71" xfId="0" applyFont="1" applyFill="1" applyBorder="1" applyAlignment="1">
      <alignment horizontal="center" vertical="center" wrapText="1"/>
    </xf>
    <xf numFmtId="0" fontId="12" fillId="26" borderId="72" xfId="0" applyFont="1" applyFill="1" applyBorder="1" applyAlignment="1">
      <alignment horizontal="left" vertical="top" wrapText="1"/>
    </xf>
    <xf numFmtId="0" fontId="12" fillId="26" borderId="72" xfId="0" applyFont="1" applyFill="1" applyBorder="1" applyAlignment="1">
      <alignment horizontal="right" vertical="top" wrapText="1"/>
    </xf>
    <xf numFmtId="0" fontId="12" fillId="26" borderId="73" xfId="0" applyFont="1" applyFill="1" applyBorder="1" applyAlignment="1">
      <alignment horizontal="right" vertical="top" wrapText="1"/>
    </xf>
    <xf numFmtId="10" fontId="15" fillId="0" borderId="66" xfId="3" applyNumberFormat="1" applyFont="1" applyBorder="1" applyAlignment="1">
      <alignment horizontal="right" vertical="top" wrapText="1"/>
    </xf>
    <xf numFmtId="10" fontId="15" fillId="0" borderId="67" xfId="3" applyNumberFormat="1" applyFont="1" applyBorder="1" applyAlignment="1">
      <alignment horizontal="right" vertical="top" wrapText="1"/>
    </xf>
    <xf numFmtId="44" fontId="15" fillId="0" borderId="18" xfId="2" applyFont="1" applyBorder="1" applyAlignment="1">
      <alignment horizontal="right" vertical="top" wrapText="1"/>
    </xf>
    <xf numFmtId="171" fontId="15" fillId="0" borderId="18" xfId="0" applyNumberFormat="1" applyFont="1" applyBorder="1" applyAlignment="1">
      <alignment horizontal="right" vertical="top" wrapText="1"/>
    </xf>
    <xf numFmtId="171" fontId="15" fillId="0" borderId="19" xfId="0" applyNumberFormat="1" applyFont="1" applyBorder="1" applyAlignment="1">
      <alignment horizontal="right" vertical="top" wrapText="1"/>
    </xf>
    <xf numFmtId="10" fontId="15" fillId="0" borderId="18" xfId="3" applyNumberFormat="1" applyFont="1" applyBorder="1" applyAlignment="1">
      <alignment horizontal="right" vertical="top" wrapText="1"/>
    </xf>
    <xf numFmtId="10" fontId="15" fillId="0" borderId="19" xfId="3" applyNumberFormat="1" applyFont="1" applyBorder="1" applyAlignment="1">
      <alignment horizontal="right" vertical="top" wrapText="1"/>
    </xf>
    <xf numFmtId="171" fontId="12" fillId="22" borderId="18" xfId="0" applyNumberFormat="1" applyFont="1" applyFill="1" applyBorder="1" applyAlignment="1">
      <alignment horizontal="right" vertical="top" wrapText="1"/>
    </xf>
    <xf numFmtId="171" fontId="12" fillId="22" borderId="19" xfId="0" applyNumberFormat="1" applyFont="1" applyFill="1" applyBorder="1" applyAlignment="1">
      <alignment horizontal="right" vertical="top" wrapText="1"/>
    </xf>
    <xf numFmtId="10" fontId="12" fillId="22" borderId="18" xfId="0" applyNumberFormat="1" applyFont="1" applyFill="1" applyBorder="1" applyAlignment="1">
      <alignment horizontal="right" vertical="top" wrapText="1"/>
    </xf>
    <xf numFmtId="10" fontId="12" fillId="22" borderId="19" xfId="0" applyNumberFormat="1" applyFont="1" applyFill="1" applyBorder="1" applyAlignment="1">
      <alignment horizontal="right" vertical="top" wrapText="1"/>
    </xf>
    <xf numFmtId="171" fontId="12" fillId="22" borderId="62" xfId="0" applyNumberFormat="1" applyFont="1" applyFill="1" applyBorder="1" applyAlignment="1">
      <alignment horizontal="right" vertical="top" wrapText="1"/>
    </xf>
    <xf numFmtId="171" fontId="12" fillId="22" borderId="63" xfId="0" applyNumberFormat="1" applyFont="1" applyFill="1" applyBorder="1" applyAlignment="1">
      <alignment horizontal="right" vertical="top" wrapText="1"/>
    </xf>
    <xf numFmtId="9" fontId="12" fillId="22" borderId="18" xfId="3" applyFont="1" applyFill="1" applyBorder="1" applyAlignment="1">
      <alignment horizontal="right" vertical="top" wrapText="1"/>
    </xf>
    <xf numFmtId="9" fontId="12" fillId="22" borderId="19" xfId="3" applyFont="1" applyFill="1" applyBorder="1" applyAlignment="1">
      <alignment horizontal="right" vertical="top" wrapText="1"/>
    </xf>
    <xf numFmtId="0" fontId="13" fillId="0" borderId="0" xfId="0" applyFont="1"/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0" borderId="4" xfId="0" applyFont="1" applyFill="1" applyBorder="1" applyAlignment="1">
      <alignment horizontal="left" vertical="top" wrapText="1"/>
    </xf>
    <xf numFmtId="0" fontId="12" fillId="20" borderId="0" xfId="0" applyFont="1" applyFill="1" applyBorder="1" applyAlignment="1">
      <alignment horizontal="left" vertical="top" wrapText="1"/>
    </xf>
    <xf numFmtId="0" fontId="16" fillId="0" borderId="18" xfId="4" applyFont="1" applyBorder="1" applyAlignment="1">
      <alignment horizontal="center" vertical="center"/>
    </xf>
    <xf numFmtId="0" fontId="16" fillId="0" borderId="19" xfId="4" applyFont="1" applyBorder="1" applyAlignment="1">
      <alignment horizontal="center" vertical="center"/>
    </xf>
    <xf numFmtId="0" fontId="18" fillId="0" borderId="23" xfId="4" applyFont="1" applyBorder="1" applyAlignment="1">
      <alignment horizontal="center" vertical="center"/>
    </xf>
    <xf numFmtId="10" fontId="17" fillId="0" borderId="24" xfId="5" applyNumberFormat="1" applyFont="1" applyFill="1" applyBorder="1" applyAlignment="1" applyProtection="1">
      <alignment vertical="center"/>
      <protection locked="0"/>
    </xf>
    <xf numFmtId="0" fontId="18" fillId="0" borderId="28" xfId="4" applyFont="1" applyBorder="1" applyAlignment="1">
      <alignment horizontal="center" vertical="center"/>
    </xf>
    <xf numFmtId="10" fontId="17" fillId="0" borderId="29" xfId="5" applyNumberFormat="1" applyFont="1" applyFill="1" applyBorder="1" applyAlignment="1" applyProtection="1">
      <alignment vertical="center"/>
      <protection locked="0"/>
    </xf>
    <xf numFmtId="0" fontId="17" fillId="0" borderId="25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8" fillId="0" borderId="33" xfId="4" applyFont="1" applyBorder="1" applyAlignment="1">
      <alignment horizontal="center" vertical="center"/>
    </xf>
    <xf numFmtId="10" fontId="17" fillId="0" borderId="34" xfId="5" applyNumberFormat="1" applyFont="1" applyFill="1" applyBorder="1" applyAlignment="1" applyProtection="1">
      <alignment vertical="center"/>
      <protection locked="0"/>
    </xf>
    <xf numFmtId="0" fontId="17" fillId="0" borderId="38" xfId="4" applyFont="1" applyBorder="1" applyAlignment="1">
      <alignment vertical="center"/>
    </xf>
    <xf numFmtId="0" fontId="17" fillId="0" borderId="21" xfId="4" applyFont="1" applyBorder="1" applyAlignment="1">
      <alignment vertical="center"/>
    </xf>
    <xf numFmtId="0" fontId="17" fillId="0" borderId="22" xfId="4" applyFont="1" applyBorder="1" applyAlignment="1">
      <alignment vertical="center"/>
    </xf>
    <xf numFmtId="10" fontId="17" fillId="0" borderId="39" xfId="5" applyNumberFormat="1" applyFont="1" applyFill="1" applyBorder="1" applyAlignment="1" applyProtection="1">
      <alignment vertical="center"/>
      <protection locked="0"/>
    </xf>
    <xf numFmtId="0" fontId="17" fillId="0" borderId="41" xfId="4" applyFont="1" applyBorder="1" applyAlignment="1">
      <alignment vertical="center"/>
    </xf>
    <xf numFmtId="0" fontId="17" fillId="0" borderId="26" xfId="4" applyFont="1" applyBorder="1" applyAlignment="1">
      <alignment vertical="center"/>
    </xf>
    <xf numFmtId="0" fontId="17" fillId="0" borderId="27" xfId="4" applyFont="1" applyBorder="1" applyAlignment="1">
      <alignment vertical="center"/>
    </xf>
    <xf numFmtId="0" fontId="18" fillId="0" borderId="14" xfId="4" applyFont="1" applyBorder="1" applyAlignment="1">
      <alignment vertical="center"/>
    </xf>
    <xf numFmtId="10" fontId="18" fillId="0" borderId="19" xfId="5" applyNumberFormat="1" applyFont="1" applyFill="1" applyBorder="1" applyAlignment="1">
      <alignment vertical="center"/>
    </xf>
    <xf numFmtId="0" fontId="19" fillId="0" borderId="36" xfId="4" applyFont="1" applyBorder="1" applyAlignment="1">
      <alignment vertical="center"/>
    </xf>
    <xf numFmtId="0" fontId="19" fillId="0" borderId="36" xfId="4" applyFont="1" applyBorder="1" applyAlignment="1">
      <alignment vertical="center" wrapText="1"/>
    </xf>
    <xf numFmtId="0" fontId="19" fillId="0" borderId="44" xfId="4" applyFont="1" applyBorder="1" applyAlignment="1">
      <alignment vertical="center" wrapText="1"/>
    </xf>
    <xf numFmtId="0" fontId="20" fillId="0" borderId="4" xfId="4" applyFont="1" applyBorder="1" applyAlignment="1">
      <alignment horizontal="left" vertical="center" wrapText="1"/>
    </xf>
    <xf numFmtId="0" fontId="19" fillId="0" borderId="0" xfId="4" applyFont="1" applyBorder="1" applyAlignment="1">
      <alignment vertical="center" wrapText="1"/>
    </xf>
    <xf numFmtId="0" fontId="19" fillId="0" borderId="0" xfId="4" applyFont="1" applyBorder="1" applyAlignment="1">
      <alignment vertical="center"/>
    </xf>
    <xf numFmtId="0" fontId="19" fillId="0" borderId="5" xfId="4" applyFont="1" applyBorder="1" applyAlignment="1">
      <alignment vertical="center" wrapText="1"/>
    </xf>
    <xf numFmtId="0" fontId="19" fillId="0" borderId="4" xfId="4" applyFont="1" applyBorder="1" applyAlignment="1">
      <alignment vertical="center"/>
    </xf>
    <xf numFmtId="0" fontId="19" fillId="0" borderId="5" xfId="4" applyFont="1" applyBorder="1" applyAlignment="1">
      <alignment vertical="center"/>
    </xf>
    <xf numFmtId="0" fontId="20" fillId="0" borderId="45" xfId="4" applyFont="1" applyBorder="1" applyAlignment="1">
      <alignment horizontal="right" vertical="center"/>
    </xf>
    <xf numFmtId="0" fontId="20" fillId="0" borderId="9" xfId="4" applyFont="1" applyBorder="1" applyAlignment="1">
      <alignment horizontal="right" vertical="center"/>
    </xf>
    <xf numFmtId="10" fontId="20" fillId="0" borderId="46" xfId="4" applyNumberFormat="1" applyFont="1" applyBorder="1" applyAlignment="1">
      <alignment horizontal="right" vertical="center"/>
    </xf>
    <xf numFmtId="0" fontId="20" fillId="0" borderId="0" xfId="4" applyFont="1" applyBorder="1" applyAlignment="1">
      <alignment horizontal="center" vertical="center"/>
    </xf>
    <xf numFmtId="0" fontId="20" fillId="0" borderId="5" xfId="4" applyFont="1" applyBorder="1" applyAlignment="1">
      <alignment horizontal="center" vertical="center"/>
    </xf>
    <xf numFmtId="0" fontId="18" fillId="0" borderId="18" xfId="4" applyFont="1" applyBorder="1" applyAlignment="1">
      <alignment horizontal="center" vertical="center"/>
    </xf>
    <xf numFmtId="0" fontId="18" fillId="0" borderId="49" xfId="4" applyFont="1" applyBorder="1" applyAlignment="1">
      <alignment horizontal="center" vertical="center"/>
    </xf>
    <xf numFmtId="10" fontId="13" fillId="25" borderId="49" xfId="4" applyNumberFormat="1" applyFont="1" applyFill="1" applyBorder="1" applyAlignment="1">
      <alignment horizontal="center" vertical="center"/>
    </xf>
    <xf numFmtId="10" fontId="13" fillId="25" borderId="28" xfId="4" applyNumberFormat="1" applyFont="1" applyFill="1" applyBorder="1" applyAlignment="1">
      <alignment horizontal="center" vertical="center"/>
    </xf>
    <xf numFmtId="0" fontId="17" fillId="0" borderId="25" xfId="4" applyFont="1" applyBorder="1" applyAlignment="1">
      <alignment vertical="center"/>
    </xf>
    <xf numFmtId="10" fontId="13" fillId="25" borderId="23" xfId="4" applyNumberFormat="1" applyFont="1" applyFill="1" applyBorder="1" applyAlignment="1">
      <alignment horizontal="center" vertical="center"/>
    </xf>
    <xf numFmtId="10" fontId="13" fillId="25" borderId="42" xfId="4" applyNumberFormat="1" applyFont="1" applyFill="1" applyBorder="1" applyAlignment="1">
      <alignment horizontal="center" vertical="center"/>
    </xf>
    <xf numFmtId="0" fontId="17" fillId="0" borderId="30" xfId="4" applyFont="1" applyBorder="1" applyAlignment="1">
      <alignment vertical="center"/>
    </xf>
    <xf numFmtId="0" fontId="17" fillId="0" borderId="31" xfId="4" applyFont="1" applyBorder="1" applyAlignment="1">
      <alignment vertical="center"/>
    </xf>
    <xf numFmtId="10" fontId="13" fillId="25" borderId="52" xfId="4" applyNumberFormat="1" applyFont="1" applyFill="1" applyBorder="1" applyAlignment="1">
      <alignment horizontal="center" vertical="center"/>
    </xf>
    <xf numFmtId="0" fontId="17" fillId="0" borderId="56" xfId="4" applyFont="1" applyBorder="1" applyAlignment="1">
      <alignment vertical="center"/>
    </xf>
    <xf numFmtId="0" fontId="17" fillId="0" borderId="60" xfId="4" applyFont="1" applyBorder="1"/>
    <xf numFmtId="0" fontId="17" fillId="0" borderId="61" xfId="4" applyFont="1" applyBorder="1"/>
    <xf numFmtId="10" fontId="13" fillId="25" borderId="62" xfId="4" applyNumberFormat="1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 wrapText="1"/>
    </xf>
    <xf numFmtId="0" fontId="12" fillId="4" borderId="64" xfId="0" applyFont="1" applyFill="1" applyBorder="1" applyAlignment="1">
      <alignment horizontal="center" vertical="center" wrapText="1"/>
    </xf>
    <xf numFmtId="0" fontId="23" fillId="10" borderId="65" xfId="0" applyFont="1" applyFill="1" applyBorder="1" applyAlignment="1">
      <alignment horizontal="center" vertical="center" wrapText="1"/>
    </xf>
    <xf numFmtId="0" fontId="23" fillId="12" borderId="66" xfId="0" applyFont="1" applyFill="1" applyBorder="1" applyAlignment="1">
      <alignment horizontal="center" vertical="center" wrapText="1"/>
    </xf>
    <xf numFmtId="0" fontId="23" fillId="10" borderId="66" xfId="0" applyFont="1" applyFill="1" applyBorder="1" applyAlignment="1">
      <alignment horizontal="center" vertical="center" wrapText="1"/>
    </xf>
    <xf numFmtId="0" fontId="23" fillId="10" borderId="66" xfId="0" applyFont="1" applyFill="1" applyBorder="1" applyAlignment="1">
      <alignment horizontal="left" vertical="top" wrapText="1"/>
    </xf>
    <xf numFmtId="0" fontId="23" fillId="11" borderId="66" xfId="0" applyFont="1" applyFill="1" applyBorder="1" applyAlignment="1">
      <alignment horizontal="center" vertical="center" wrapText="1"/>
    </xf>
    <xf numFmtId="4" fontId="23" fillId="12" borderId="66" xfId="0" applyNumberFormat="1" applyFont="1" applyFill="1" applyBorder="1" applyAlignment="1">
      <alignment horizontal="right" vertical="center" wrapText="1"/>
    </xf>
    <xf numFmtId="4" fontId="23" fillId="13" borderId="66" xfId="0" applyNumberFormat="1" applyFont="1" applyFill="1" applyBorder="1" applyAlignment="1">
      <alignment horizontal="right" vertical="center" wrapText="1"/>
    </xf>
    <xf numFmtId="169" fontId="23" fillId="14" borderId="67" xfId="0" applyNumberFormat="1" applyFont="1" applyFill="1" applyBorder="1" applyAlignment="1">
      <alignment horizontal="right" vertical="center" wrapText="1"/>
    </xf>
    <xf numFmtId="0" fontId="23" fillId="10" borderId="68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left" vertical="top" wrapText="1"/>
    </xf>
    <xf numFmtId="0" fontId="23" fillId="11" borderId="18" xfId="0" applyFont="1" applyFill="1" applyBorder="1" applyAlignment="1">
      <alignment horizontal="center" vertical="center" wrapText="1"/>
    </xf>
    <xf numFmtId="4" fontId="23" fillId="12" borderId="18" xfId="0" applyNumberFormat="1" applyFont="1" applyFill="1" applyBorder="1" applyAlignment="1">
      <alignment horizontal="right" vertical="center" wrapText="1"/>
    </xf>
    <xf numFmtId="4" fontId="23" fillId="13" borderId="18" xfId="0" applyNumberFormat="1" applyFont="1" applyFill="1" applyBorder="1" applyAlignment="1">
      <alignment horizontal="right" vertical="center" wrapText="1"/>
    </xf>
    <xf numFmtId="169" fontId="23" fillId="14" borderId="19" xfId="0" applyNumberFormat="1" applyFont="1" applyFill="1" applyBorder="1" applyAlignment="1">
      <alignment horizontal="right" vertical="center" wrapText="1"/>
    </xf>
    <xf numFmtId="0" fontId="23" fillId="15" borderId="68" xfId="0" applyFont="1" applyFill="1" applyBorder="1" applyAlignment="1">
      <alignment horizontal="center" vertical="center" wrapText="1"/>
    </xf>
    <xf numFmtId="0" fontId="23" fillId="17" borderId="18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left" vertical="top" wrapText="1"/>
    </xf>
    <xf numFmtId="0" fontId="23" fillId="16" borderId="18" xfId="0" applyFont="1" applyFill="1" applyBorder="1" applyAlignment="1">
      <alignment horizontal="center" vertical="center" wrapText="1"/>
    </xf>
    <xf numFmtId="4" fontId="23" fillId="17" borderId="18" xfId="0" applyNumberFormat="1" applyFont="1" applyFill="1" applyBorder="1" applyAlignment="1">
      <alignment horizontal="right" vertical="center" wrapText="1"/>
    </xf>
    <xf numFmtId="4" fontId="23" fillId="18" borderId="18" xfId="0" applyNumberFormat="1" applyFont="1" applyFill="1" applyBorder="1" applyAlignment="1">
      <alignment horizontal="right" vertical="center" wrapText="1"/>
    </xf>
    <xf numFmtId="169" fontId="23" fillId="19" borderId="19" xfId="0" applyNumberFormat="1" applyFont="1" applyFill="1" applyBorder="1" applyAlignment="1">
      <alignment horizontal="right" vertical="center" wrapText="1"/>
    </xf>
    <xf numFmtId="0" fontId="23" fillId="10" borderId="69" xfId="0" applyFont="1" applyFill="1" applyBorder="1" applyAlignment="1">
      <alignment horizontal="center" vertical="center" wrapText="1"/>
    </xf>
    <xf numFmtId="0" fontId="23" fillId="12" borderId="62" xfId="0" applyFont="1" applyFill="1" applyBorder="1" applyAlignment="1">
      <alignment horizontal="center" vertical="center" wrapText="1"/>
    </xf>
    <xf numFmtId="0" fontId="23" fillId="10" borderId="62" xfId="0" applyFont="1" applyFill="1" applyBorder="1" applyAlignment="1">
      <alignment horizontal="center" vertical="center" wrapText="1"/>
    </xf>
    <xf numFmtId="0" fontId="23" fillId="10" borderId="62" xfId="0" applyFont="1" applyFill="1" applyBorder="1" applyAlignment="1">
      <alignment horizontal="left" vertical="top" wrapText="1"/>
    </xf>
    <xf numFmtId="0" fontId="23" fillId="11" borderId="62" xfId="0" applyFont="1" applyFill="1" applyBorder="1" applyAlignment="1">
      <alignment horizontal="center" vertical="center" wrapText="1"/>
    </xf>
    <xf numFmtId="4" fontId="23" fillId="12" borderId="62" xfId="0" applyNumberFormat="1" applyFont="1" applyFill="1" applyBorder="1" applyAlignment="1">
      <alignment horizontal="right" vertical="center" wrapText="1"/>
    </xf>
    <xf numFmtId="4" fontId="23" fillId="13" borderId="62" xfId="0" applyNumberFormat="1" applyFont="1" applyFill="1" applyBorder="1" applyAlignment="1">
      <alignment horizontal="right" vertical="center" wrapText="1"/>
    </xf>
    <xf numFmtId="169" fontId="23" fillId="14" borderId="63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12" fillId="3" borderId="6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5" fillId="6" borderId="68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left" vertical="top" wrapText="1"/>
    </xf>
    <xf numFmtId="2" fontId="15" fillId="7" borderId="18" xfId="0" applyNumberFormat="1" applyFont="1" applyFill="1" applyBorder="1" applyAlignment="1">
      <alignment horizontal="right" vertical="top" wrapText="1"/>
    </xf>
    <xf numFmtId="4" fontId="15" fillId="8" borderId="18" xfId="0" applyNumberFormat="1" applyFont="1" applyFill="1" applyBorder="1" applyAlignment="1">
      <alignment horizontal="right" vertical="top" wrapText="1"/>
    </xf>
    <xf numFmtId="164" fontId="15" fillId="9" borderId="18" xfId="0" applyNumberFormat="1" applyFont="1" applyFill="1" applyBorder="1" applyAlignment="1">
      <alignment horizontal="right" vertical="top" wrapText="1"/>
    </xf>
    <xf numFmtId="0" fontId="15" fillId="6" borderId="19" xfId="0" applyFont="1" applyFill="1" applyBorder="1" applyAlignment="1">
      <alignment horizontal="left" vertical="top" wrapText="1"/>
    </xf>
    <xf numFmtId="4" fontId="23" fillId="14" borderId="18" xfId="0" applyNumberFormat="1" applyFont="1" applyFill="1" applyBorder="1" applyAlignment="1">
      <alignment horizontal="right" vertical="center" wrapText="1"/>
    </xf>
    <xf numFmtId="4" fontId="13" fillId="0" borderId="18" xfId="0" applyNumberFormat="1" applyFont="1" applyBorder="1" applyAlignment="1">
      <alignment vertical="center"/>
    </xf>
    <xf numFmtId="4" fontId="12" fillId="0" borderId="19" xfId="0" applyNumberFormat="1" applyFont="1" applyBorder="1" applyAlignment="1">
      <alignment vertical="center"/>
    </xf>
    <xf numFmtId="0" fontId="15" fillId="6" borderId="18" xfId="0" applyFont="1" applyFill="1" applyBorder="1" applyAlignment="1">
      <alignment horizontal="left" vertical="center" wrapText="1"/>
    </xf>
    <xf numFmtId="4" fontId="15" fillId="7" borderId="18" xfId="0" applyNumberFormat="1" applyFont="1" applyFill="1" applyBorder="1" applyAlignment="1">
      <alignment horizontal="right" vertical="center" wrapText="1"/>
    </xf>
    <xf numFmtId="4" fontId="15" fillId="6" borderId="18" xfId="0" applyNumberFormat="1" applyFont="1" applyFill="1" applyBorder="1" applyAlignment="1">
      <alignment horizontal="left" vertical="center" wrapText="1"/>
    </xf>
    <xf numFmtId="4" fontId="15" fillId="8" borderId="18" xfId="0" applyNumberFormat="1" applyFont="1" applyFill="1" applyBorder="1" applyAlignment="1">
      <alignment horizontal="right" vertical="center" wrapText="1"/>
    </xf>
    <xf numFmtId="4" fontId="15" fillId="9" borderId="18" xfId="0" applyNumberFormat="1" applyFont="1" applyFill="1" applyBorder="1" applyAlignment="1">
      <alignment horizontal="right" vertical="center" wrapText="1"/>
    </xf>
    <xf numFmtId="4" fontId="15" fillId="6" borderId="19" xfId="0" applyNumberFormat="1" applyFont="1" applyFill="1" applyBorder="1" applyAlignment="1">
      <alignment horizontal="left" vertical="center" wrapText="1"/>
    </xf>
    <xf numFmtId="4" fontId="23" fillId="19" borderId="18" xfId="0" applyNumberFormat="1" applyFont="1" applyFill="1" applyBorder="1" applyAlignment="1">
      <alignment horizontal="right" vertical="center" wrapText="1"/>
    </xf>
    <xf numFmtId="4" fontId="23" fillId="14" borderId="62" xfId="0" applyNumberFormat="1" applyFont="1" applyFill="1" applyBorder="1" applyAlignment="1">
      <alignment horizontal="right" vertical="center" wrapText="1"/>
    </xf>
    <xf numFmtId="4" fontId="13" fillId="0" borderId="62" xfId="0" applyNumberFormat="1" applyFont="1" applyBorder="1" applyAlignment="1">
      <alignment vertical="center"/>
    </xf>
    <xf numFmtId="4" fontId="12" fillId="0" borderId="63" xfId="0" applyNumberFormat="1" applyFont="1" applyBorder="1" applyAlignment="1">
      <alignment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0" borderId="4" xfId="0" applyFont="1" applyFill="1" applyBorder="1" applyAlignment="1">
      <alignment horizontal="center" vertical="center" wrapText="1"/>
    </xf>
    <xf numFmtId="0" fontId="12" fillId="20" borderId="0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2" fontId="15" fillId="7" borderId="18" xfId="0" applyNumberFormat="1" applyFont="1" applyFill="1" applyBorder="1" applyAlignment="1">
      <alignment horizontal="right" vertical="center" wrapText="1"/>
    </xf>
    <xf numFmtId="170" fontId="15" fillId="8" borderId="19" xfId="3" applyNumberFormat="1" applyFont="1" applyFill="1" applyBorder="1" applyAlignment="1">
      <alignment horizontal="right" vertical="center" wrapText="1"/>
    </xf>
    <xf numFmtId="170" fontId="23" fillId="14" borderId="19" xfId="0" applyNumberFormat="1" applyFont="1" applyFill="1" applyBorder="1" applyAlignment="1">
      <alignment horizontal="right" vertical="center" wrapText="1"/>
    </xf>
    <xf numFmtId="4" fontId="15" fillId="8" borderId="18" xfId="3" applyNumberFormat="1" applyFont="1" applyFill="1" applyBorder="1" applyAlignment="1">
      <alignment horizontal="right" vertical="center" wrapText="1"/>
    </xf>
    <xf numFmtId="4" fontId="12" fillId="24" borderId="62" xfId="0" applyNumberFormat="1" applyFont="1" applyFill="1" applyBorder="1" applyAlignment="1">
      <alignment vertical="center" wrapText="1"/>
    </xf>
    <xf numFmtId="10" fontId="12" fillId="24" borderId="63" xfId="3" applyNumberFormat="1" applyFont="1" applyFill="1" applyBorder="1" applyAlignment="1">
      <alignment vertical="center" wrapText="1"/>
    </xf>
    <xf numFmtId="0" fontId="24" fillId="22" borderId="1" xfId="0" applyFont="1" applyFill="1" applyBorder="1" applyAlignment="1">
      <alignment horizontal="left" vertical="top" wrapText="1"/>
    </xf>
    <xf numFmtId="0" fontId="24" fillId="22" borderId="2" xfId="0" applyFont="1" applyFill="1" applyBorder="1" applyAlignment="1">
      <alignment horizontal="left" vertical="top" wrapText="1"/>
    </xf>
    <xf numFmtId="0" fontId="24" fillId="22" borderId="2" xfId="0" applyFont="1" applyFill="1" applyBorder="1" applyAlignment="1">
      <alignment vertical="top" wrapText="1"/>
    </xf>
    <xf numFmtId="0" fontId="24" fillId="22" borderId="4" xfId="0" applyFont="1" applyFill="1" applyBorder="1" applyAlignment="1">
      <alignment horizontal="left" vertical="top" wrapText="1"/>
    </xf>
    <xf numFmtId="0" fontId="24" fillId="22" borderId="0" xfId="0" applyFont="1" applyFill="1" applyBorder="1" applyAlignment="1">
      <alignment horizontal="left" vertical="top" wrapText="1"/>
    </xf>
    <xf numFmtId="0" fontId="24" fillId="22" borderId="0" xfId="0" applyFont="1" applyFill="1" applyBorder="1" applyAlignment="1">
      <alignment vertical="top" wrapText="1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top" wrapText="1"/>
    </xf>
    <xf numFmtId="0" fontId="26" fillId="0" borderId="18" xfId="0" applyFont="1" applyFill="1" applyBorder="1"/>
    <xf numFmtId="166" fontId="27" fillId="0" borderId="18" xfId="0" applyNumberFormat="1" applyFont="1" applyFill="1" applyBorder="1" applyAlignment="1">
      <alignment horizontal="right" vertical="center" wrapText="1"/>
    </xf>
    <xf numFmtId="4" fontId="27" fillId="0" borderId="18" xfId="0" applyNumberFormat="1" applyFont="1" applyFill="1" applyBorder="1" applyAlignment="1">
      <alignment horizontal="right" vertical="center" wrapText="1"/>
    </xf>
    <xf numFmtId="49" fontId="26" fillId="0" borderId="18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left" vertical="top" wrapText="1"/>
    </xf>
    <xf numFmtId="168" fontId="26" fillId="0" borderId="18" xfId="0" applyNumberFormat="1" applyFont="1" applyFill="1" applyBorder="1" applyAlignment="1">
      <alignment horizontal="right" vertical="center" wrapText="1"/>
    </xf>
    <xf numFmtId="0" fontId="26" fillId="0" borderId="18" xfId="0" applyFont="1" applyFill="1" applyBorder="1" applyAlignment="1">
      <alignment horizontal="right" vertical="center" wrapText="1"/>
    </xf>
    <xf numFmtId="4" fontId="26" fillId="0" borderId="18" xfId="0" applyNumberFormat="1" applyFont="1" applyFill="1" applyBorder="1" applyAlignment="1">
      <alignment horizontal="right" vertical="center" wrapText="1"/>
    </xf>
    <xf numFmtId="2" fontId="26" fillId="0" borderId="18" xfId="0" applyNumberFormat="1" applyFont="1" applyFill="1" applyBorder="1" applyAlignment="1">
      <alignment horizontal="right" vertical="center" wrapText="1"/>
    </xf>
    <xf numFmtId="49" fontId="26" fillId="0" borderId="62" xfId="0" applyNumberFormat="1" applyFont="1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left" vertical="top" wrapText="1"/>
    </xf>
    <xf numFmtId="168" fontId="26" fillId="0" borderId="62" xfId="0" applyNumberFormat="1" applyFont="1" applyFill="1" applyBorder="1" applyAlignment="1">
      <alignment horizontal="right" vertical="center" wrapText="1"/>
    </xf>
    <xf numFmtId="0" fontId="26" fillId="0" borderId="62" xfId="0" applyFont="1" applyFill="1" applyBorder="1" applyAlignment="1">
      <alignment horizontal="right" vertical="center" wrapText="1"/>
    </xf>
    <xf numFmtId="4" fontId="26" fillId="0" borderId="62" xfId="0" applyNumberFormat="1" applyFont="1" applyFill="1" applyBorder="1" applyAlignment="1">
      <alignment horizontal="right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vertical="center" wrapText="1"/>
    </xf>
    <xf numFmtId="0" fontId="24" fillId="0" borderId="69" xfId="0" applyFont="1" applyFill="1" applyBorder="1" applyAlignment="1">
      <alignment vertical="center" wrapText="1"/>
    </xf>
    <xf numFmtId="0" fontId="24" fillId="0" borderId="66" xfId="0" applyFont="1" applyFill="1" applyBorder="1" applyAlignment="1">
      <alignment horizontal="left" vertical="center" wrapText="1"/>
    </xf>
    <xf numFmtId="0" fontId="24" fillId="0" borderId="66" xfId="0" applyFont="1" applyFill="1" applyBorder="1" applyAlignment="1">
      <alignment horizontal="right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vertical="center"/>
    </xf>
    <xf numFmtId="0" fontId="24" fillId="0" borderId="18" xfId="0" applyFont="1" applyFill="1" applyBorder="1" applyAlignment="1">
      <alignment horizontal="right" vertical="center" wrapText="1"/>
    </xf>
    <xf numFmtId="0" fontId="26" fillId="0" borderId="18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 vertical="center" wrapText="1"/>
    </xf>
    <xf numFmtId="168" fontId="28" fillId="0" borderId="18" xfId="0" applyNumberFormat="1" applyFont="1" applyFill="1" applyBorder="1" applyAlignment="1">
      <alignment horizontal="right" vertical="center" wrapText="1"/>
    </xf>
    <xf numFmtId="49" fontId="28" fillId="0" borderId="62" xfId="0" applyNumberFormat="1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left" vertical="center" wrapText="1"/>
    </xf>
    <xf numFmtId="0" fontId="28" fillId="0" borderId="62" xfId="0" applyFont="1" applyFill="1" applyBorder="1" applyAlignment="1">
      <alignment horizontal="center" vertical="center" wrapText="1"/>
    </xf>
    <xf numFmtId="168" fontId="28" fillId="0" borderId="62" xfId="0" applyNumberFormat="1" applyFont="1" applyFill="1" applyBorder="1" applyAlignment="1">
      <alignment horizontal="right" vertical="center" wrapText="1"/>
    </xf>
    <xf numFmtId="2" fontId="28" fillId="0" borderId="62" xfId="0" applyNumberFormat="1" applyFont="1" applyFill="1" applyBorder="1" applyAlignment="1">
      <alignment horizontal="right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center" vertical="top" wrapText="1"/>
    </xf>
    <xf numFmtId="166" fontId="27" fillId="0" borderId="18" xfId="0" applyNumberFormat="1" applyFont="1" applyFill="1" applyBorder="1" applyAlignment="1">
      <alignment horizontal="right" vertical="top" wrapText="1"/>
    </xf>
    <xf numFmtId="4" fontId="27" fillId="0" borderId="18" xfId="0" applyNumberFormat="1" applyFont="1" applyFill="1" applyBorder="1" applyAlignment="1">
      <alignment horizontal="right" vertical="top" wrapText="1"/>
    </xf>
    <xf numFmtId="4" fontId="24" fillId="0" borderId="18" xfId="2" applyNumberFormat="1" applyFont="1" applyFill="1" applyBorder="1" applyAlignment="1">
      <alignment horizontal="right" vertical="top" wrapText="1"/>
    </xf>
    <xf numFmtId="0" fontId="26" fillId="0" borderId="68" xfId="0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center" vertical="top" wrapText="1"/>
    </xf>
    <xf numFmtId="168" fontId="28" fillId="0" borderId="18" xfId="1" applyNumberFormat="1" applyFont="1" applyFill="1" applyBorder="1" applyAlignment="1">
      <alignment horizontal="right" vertical="top" wrapText="1"/>
    </xf>
    <xf numFmtId="4" fontId="28" fillId="0" borderId="18" xfId="0" applyNumberFormat="1" applyFont="1" applyFill="1" applyBorder="1" applyAlignment="1">
      <alignment horizontal="right" vertical="top" wrapText="1"/>
    </xf>
    <xf numFmtId="4" fontId="26" fillId="0" borderId="18" xfId="0" applyNumberFormat="1" applyFont="1" applyFill="1" applyBorder="1" applyAlignment="1">
      <alignment horizontal="right" vertical="top" wrapText="1"/>
    </xf>
    <xf numFmtId="0" fontId="26" fillId="0" borderId="18" xfId="0" applyFont="1" applyFill="1" applyBorder="1" applyAlignment="1">
      <alignment horizontal="center" vertical="top" wrapText="1"/>
    </xf>
    <xf numFmtId="168" fontId="26" fillId="0" borderId="18" xfId="0" applyNumberFormat="1" applyFont="1" applyFill="1" applyBorder="1" applyAlignment="1">
      <alignment horizontal="right" vertical="top" wrapText="1"/>
    </xf>
    <xf numFmtId="0" fontId="26" fillId="0" borderId="69" xfId="0" applyFont="1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top" wrapText="1"/>
    </xf>
    <xf numFmtId="168" fontId="26" fillId="0" borderId="62" xfId="0" applyNumberFormat="1" applyFont="1" applyFill="1" applyBorder="1" applyAlignment="1">
      <alignment horizontal="right" vertical="top" wrapText="1"/>
    </xf>
    <xf numFmtId="4" fontId="26" fillId="0" borderId="62" xfId="0" applyNumberFormat="1" applyFont="1" applyFill="1" applyBorder="1" applyAlignment="1">
      <alignment horizontal="right" vertical="top" wrapText="1"/>
    </xf>
    <xf numFmtId="4" fontId="24" fillId="0" borderId="18" xfId="2" applyNumberFormat="1" applyFont="1" applyFill="1" applyBorder="1" applyAlignment="1">
      <alignment horizontal="right" vertical="center" wrapText="1"/>
    </xf>
    <xf numFmtId="0" fontId="28" fillId="0" borderId="18" xfId="0" applyFont="1" applyFill="1" applyBorder="1" applyAlignment="1">
      <alignment horizontal="left" vertical="center" wrapText="1"/>
    </xf>
    <xf numFmtId="165" fontId="28" fillId="0" borderId="18" xfId="0" applyNumberFormat="1" applyFont="1" applyFill="1" applyBorder="1" applyAlignment="1">
      <alignment horizontal="right" vertical="center" wrapText="1"/>
    </xf>
    <xf numFmtId="4" fontId="28" fillId="0" borderId="18" xfId="0" applyNumberFormat="1" applyFont="1" applyFill="1" applyBorder="1" applyAlignment="1">
      <alignment horizontal="right" vertical="center" wrapText="1"/>
    </xf>
    <xf numFmtId="165" fontId="28" fillId="0" borderId="18" xfId="0" applyNumberFormat="1" applyFont="1" applyFill="1" applyBorder="1" applyAlignment="1">
      <alignment horizontal="right" vertical="top" wrapText="1"/>
    </xf>
    <xf numFmtId="165" fontId="26" fillId="0" borderId="62" xfId="0" applyNumberFormat="1" applyFont="1" applyFill="1" applyBorder="1" applyAlignment="1">
      <alignment horizontal="right" vertical="top" wrapText="1"/>
    </xf>
    <xf numFmtId="0" fontId="27" fillId="0" borderId="74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horizontal="left" vertical="center" wrapText="1"/>
    </xf>
    <xf numFmtId="167" fontId="28" fillId="0" borderId="66" xfId="0" applyNumberFormat="1" applyFont="1" applyFill="1" applyBorder="1" applyAlignment="1">
      <alignment horizontal="center" vertical="center" wrapText="1"/>
    </xf>
    <xf numFmtId="4" fontId="28" fillId="0" borderId="66" xfId="0" applyNumberFormat="1" applyFont="1" applyFill="1" applyBorder="1" applyAlignment="1">
      <alignment horizontal="center" vertical="center" wrapText="1"/>
    </xf>
    <xf numFmtId="165" fontId="28" fillId="0" borderId="66" xfId="0" applyNumberFormat="1" applyFont="1" applyFill="1" applyBorder="1" applyAlignment="1">
      <alignment horizontal="right" vertical="center" wrapText="1"/>
    </xf>
    <xf numFmtId="0" fontId="26" fillId="0" borderId="66" xfId="0" applyFont="1" applyFill="1" applyBorder="1" applyAlignment="1">
      <alignment wrapText="1"/>
    </xf>
    <xf numFmtId="0" fontId="28" fillId="0" borderId="69" xfId="0" applyFont="1" applyFill="1" applyBorder="1" applyAlignment="1">
      <alignment horizontal="center" vertical="center" wrapText="1"/>
    </xf>
    <xf numFmtId="165" fontId="28" fillId="0" borderId="63" xfId="0" applyNumberFormat="1" applyFont="1" applyFill="1" applyBorder="1" applyAlignment="1">
      <alignment horizontal="right" vertical="center" wrapText="1"/>
    </xf>
    <xf numFmtId="0" fontId="28" fillId="0" borderId="64" xfId="0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horizontal="center" vertical="center" wrapText="1"/>
    </xf>
    <xf numFmtId="0" fontId="28" fillId="0" borderId="76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right" vertical="center" wrapText="1"/>
    </xf>
    <xf numFmtId="0" fontId="27" fillId="0" borderId="82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6" xfId="0" applyFont="1" applyBorder="1" applyAlignment="1">
      <alignment horizontal="left" vertical="center" wrapText="1"/>
    </xf>
    <xf numFmtId="167" fontId="28" fillId="0" borderId="66" xfId="0" applyNumberFormat="1" applyFont="1" applyBorder="1" applyAlignment="1">
      <alignment horizontal="center" vertical="center"/>
    </xf>
    <xf numFmtId="4" fontId="28" fillId="0" borderId="66" xfId="0" applyNumberFormat="1" applyFont="1" applyBorder="1" applyAlignment="1">
      <alignment horizontal="center" vertical="center"/>
    </xf>
    <xf numFmtId="165" fontId="28" fillId="0" borderId="66" xfId="0" applyNumberFormat="1" applyFont="1" applyBorder="1" applyAlignment="1">
      <alignment horizontal="right" vertical="center"/>
    </xf>
    <xf numFmtId="165" fontId="28" fillId="0" borderId="66" xfId="0" applyNumberFormat="1" applyFont="1" applyBorder="1" applyAlignment="1">
      <alignment horizontal="right" vertical="center"/>
    </xf>
    <xf numFmtId="0" fontId="28" fillId="0" borderId="64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6" fillId="0" borderId="66" xfId="0" applyFont="1" applyBorder="1"/>
    <xf numFmtId="0" fontId="27" fillId="0" borderId="76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62" xfId="0" applyFont="1" applyBorder="1" applyAlignment="1">
      <alignment horizontal="left" vertical="center" wrapText="1"/>
    </xf>
    <xf numFmtId="167" fontId="28" fillId="0" borderId="62" xfId="0" applyNumberFormat="1" applyFont="1" applyBorder="1" applyAlignment="1">
      <alignment horizontal="center" vertical="center"/>
    </xf>
    <xf numFmtId="4" fontId="28" fillId="0" borderId="62" xfId="0" applyNumberFormat="1" applyFont="1" applyBorder="1" applyAlignment="1">
      <alignment horizontal="center" vertical="center"/>
    </xf>
    <xf numFmtId="165" fontId="28" fillId="0" borderId="62" xfId="0" applyNumberFormat="1" applyFont="1" applyBorder="1" applyAlignment="1">
      <alignment horizontal="right" vertical="center"/>
    </xf>
    <xf numFmtId="0" fontId="27" fillId="0" borderId="74" xfId="0" applyFont="1" applyBorder="1" applyAlignment="1">
      <alignment vertical="center"/>
    </xf>
    <xf numFmtId="0" fontId="27" fillId="0" borderId="76" xfId="0" applyFont="1" applyBorder="1" applyAlignment="1">
      <alignment vertical="center"/>
    </xf>
    <xf numFmtId="0" fontId="28" fillId="0" borderId="82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7" fillId="0" borderId="90" xfId="0" applyFont="1" applyBorder="1" applyAlignment="1">
      <alignment horizontal="left" vertical="center"/>
    </xf>
    <xf numFmtId="0" fontId="27" fillId="0" borderId="66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18" xfId="0" applyFont="1" applyBorder="1" applyAlignment="1">
      <alignment horizontal="left" vertical="center" wrapText="1"/>
    </xf>
    <xf numFmtId="167" fontId="28" fillId="0" borderId="18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6" fillId="0" borderId="18" xfId="0" applyFont="1" applyBorder="1"/>
    <xf numFmtId="165" fontId="28" fillId="0" borderId="18" xfId="0" applyNumberFormat="1" applyFont="1" applyBorder="1" applyAlignment="1">
      <alignment horizontal="righ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4" fontId="28" fillId="0" borderId="18" xfId="0" applyNumberFormat="1" applyFont="1" applyBorder="1" applyAlignment="1">
      <alignment horizontal="center" vertical="center"/>
    </xf>
    <xf numFmtId="0" fontId="27" fillId="0" borderId="99" xfId="0" applyFont="1" applyBorder="1" applyAlignment="1">
      <alignment horizontal="left" vertical="center"/>
    </xf>
    <xf numFmtId="0" fontId="27" fillId="0" borderId="100" xfId="0" applyFont="1" applyBorder="1" applyAlignment="1">
      <alignment horizontal="left" vertical="center"/>
    </xf>
    <xf numFmtId="165" fontId="28" fillId="0" borderId="18" xfId="0" applyNumberFormat="1" applyFont="1" applyBorder="1" applyAlignment="1">
      <alignment horizontal="right" vertical="center"/>
    </xf>
    <xf numFmtId="165" fontId="28" fillId="0" borderId="66" xfId="0" applyNumberFormat="1" applyFont="1" applyBorder="1" applyAlignment="1">
      <alignment horizontal="right" vertical="center"/>
    </xf>
    <xf numFmtId="0" fontId="27" fillId="0" borderId="76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165" fontId="28" fillId="0" borderId="66" xfId="0" applyNumberFormat="1" applyFont="1" applyBorder="1" applyAlignment="1">
      <alignment horizontal="right" vertical="center"/>
    </xf>
    <xf numFmtId="0" fontId="27" fillId="0" borderId="76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165" fontId="28" fillId="0" borderId="18" xfId="0" applyNumberFormat="1" applyFont="1" applyBorder="1" applyAlignment="1">
      <alignment horizontal="right" vertical="center"/>
    </xf>
    <xf numFmtId="0" fontId="28" fillId="0" borderId="7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65" xfId="0" applyFont="1" applyFill="1" applyBorder="1" applyAlignment="1">
      <alignment horizontal="center" vertical="center"/>
    </xf>
    <xf numFmtId="0" fontId="12" fillId="24" borderId="60" xfId="0" applyFont="1" applyFill="1" applyBorder="1" applyAlignment="1">
      <alignment horizontal="center" vertical="center" wrapText="1"/>
    </xf>
    <xf numFmtId="0" fontId="12" fillId="24" borderId="61" xfId="0" applyFont="1" applyFill="1" applyBorder="1" applyAlignment="1">
      <alignment horizontal="center" vertical="center" wrapText="1"/>
    </xf>
    <xf numFmtId="0" fontId="12" fillId="24" borderId="70" xfId="0" applyFont="1" applyFill="1" applyBorder="1" applyAlignment="1">
      <alignment horizontal="center" vertical="center" wrapText="1"/>
    </xf>
    <xf numFmtId="0" fontId="14" fillId="23" borderId="65" xfId="0" applyFont="1" applyFill="1" applyBorder="1" applyAlignment="1">
      <alignment horizontal="center" wrapText="1"/>
    </xf>
    <xf numFmtId="0" fontId="22" fillId="23" borderId="66" xfId="0" applyFont="1" applyFill="1" applyBorder="1"/>
    <xf numFmtId="0" fontId="22" fillId="23" borderId="67" xfId="0" applyFont="1" applyFill="1" applyBorder="1"/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0" borderId="0" xfId="0" applyFont="1" applyFill="1" applyBorder="1" applyAlignment="1">
      <alignment horizontal="left" vertical="top" wrapText="1"/>
    </xf>
    <xf numFmtId="10" fontId="12" fillId="20" borderId="0" xfId="0" applyNumberFormat="1" applyFont="1" applyFill="1" applyBorder="1" applyAlignment="1">
      <alignment horizontal="left" vertical="top" wrapText="1"/>
    </xf>
    <xf numFmtId="0" fontId="12" fillId="20" borderId="5" xfId="0" applyFont="1" applyFill="1" applyBorder="1" applyAlignment="1">
      <alignment horizontal="left" vertical="top" wrapText="1"/>
    </xf>
    <xf numFmtId="0" fontId="27" fillId="0" borderId="4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74" xfId="0" applyFont="1" applyBorder="1" applyAlignment="1">
      <alignment horizontal="right" vertical="center"/>
    </xf>
    <xf numFmtId="0" fontId="27" fillId="0" borderId="76" xfId="0" applyFont="1" applyBorder="1" applyAlignment="1">
      <alignment horizontal="right" vertical="center"/>
    </xf>
    <xf numFmtId="0" fontId="27" fillId="0" borderId="69" xfId="0" applyFont="1" applyBorder="1" applyAlignment="1">
      <alignment horizontal="right" vertical="center"/>
    </xf>
    <xf numFmtId="0" fontId="27" fillId="0" borderId="62" xfId="0" applyFont="1" applyBorder="1" applyAlignment="1">
      <alignment horizontal="right" vertical="center"/>
    </xf>
    <xf numFmtId="0" fontId="27" fillId="0" borderId="68" xfId="0" applyFont="1" applyBorder="1" applyAlignment="1">
      <alignment horizontal="right" vertical="center"/>
    </xf>
    <xf numFmtId="0" fontId="27" fillId="0" borderId="18" xfId="0" applyFont="1" applyBorder="1" applyAlignment="1">
      <alignment horizontal="right" vertical="center"/>
    </xf>
    <xf numFmtId="0" fontId="27" fillId="0" borderId="65" xfId="0" applyFont="1" applyBorder="1" applyAlignment="1">
      <alignment horizontal="right" vertical="center"/>
    </xf>
    <xf numFmtId="0" fontId="27" fillId="0" borderId="66" xfId="0" applyFont="1" applyBorder="1" applyAlignment="1">
      <alignment horizontal="right" vertical="center"/>
    </xf>
    <xf numFmtId="0" fontId="27" fillId="0" borderId="95" xfId="0" applyFont="1" applyBorder="1" applyAlignment="1">
      <alignment horizontal="right" vertical="center"/>
    </xf>
    <xf numFmtId="0" fontId="27" fillId="0" borderId="96" xfId="0" applyFont="1" applyBorder="1" applyAlignment="1">
      <alignment horizontal="right" vertical="center"/>
    </xf>
    <xf numFmtId="0" fontId="27" fillId="0" borderId="63" xfId="0" applyFont="1" applyBorder="1" applyAlignment="1">
      <alignment horizontal="right" vertical="center"/>
    </xf>
    <xf numFmtId="0" fontId="28" fillId="0" borderId="76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/>
    </xf>
    <xf numFmtId="0" fontId="26" fillId="0" borderId="67" xfId="0" applyFont="1" applyBorder="1" applyAlignment="1">
      <alignment horizontal="center"/>
    </xf>
    <xf numFmtId="0" fontId="28" fillId="0" borderId="62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167" fontId="27" fillId="0" borderId="18" xfId="0" applyNumberFormat="1" applyFont="1" applyBorder="1" applyAlignment="1">
      <alignment horizontal="right" vertical="center"/>
    </xf>
    <xf numFmtId="167" fontId="27" fillId="0" borderId="19" xfId="0" applyNumberFormat="1" applyFont="1" applyBorder="1" applyAlignment="1">
      <alignment horizontal="right" vertical="center"/>
    </xf>
    <xf numFmtId="165" fontId="27" fillId="0" borderId="62" xfId="0" applyNumberFormat="1" applyFont="1" applyBorder="1" applyAlignment="1">
      <alignment horizontal="right" vertical="center"/>
    </xf>
    <xf numFmtId="165" fontId="27" fillId="0" borderId="63" xfId="0" applyNumberFormat="1" applyFont="1" applyBorder="1" applyAlignment="1">
      <alignment horizontal="right" vertical="center"/>
    </xf>
    <xf numFmtId="0" fontId="27" fillId="0" borderId="77" xfId="0" applyFont="1" applyBorder="1" applyAlignment="1">
      <alignment horizontal="right" vertical="center"/>
    </xf>
    <xf numFmtId="0" fontId="27" fillId="0" borderId="74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4" fontId="27" fillId="0" borderId="86" xfId="0" applyNumberFormat="1" applyFont="1" applyBorder="1" applyAlignment="1">
      <alignment horizontal="right" vertical="center"/>
    </xf>
    <xf numFmtId="4" fontId="27" fillId="0" borderId="87" xfId="0" applyNumberFormat="1" applyFont="1" applyBorder="1" applyAlignment="1">
      <alignment horizontal="right" vertical="center"/>
    </xf>
    <xf numFmtId="0" fontId="27" fillId="0" borderId="79" xfId="0" applyFont="1" applyBorder="1" applyAlignment="1">
      <alignment horizontal="right" vertical="center"/>
    </xf>
    <xf numFmtId="0" fontId="27" fillId="0" borderId="80" xfId="0" applyFont="1" applyBorder="1" applyAlignment="1">
      <alignment horizontal="right" vertical="center"/>
    </xf>
    <xf numFmtId="0" fontId="27" fillId="0" borderId="92" xfId="0" applyFont="1" applyBorder="1" applyAlignment="1">
      <alignment horizontal="right" vertical="center"/>
    </xf>
    <xf numFmtId="0" fontId="27" fillId="0" borderId="93" xfId="0" applyFont="1" applyBorder="1" applyAlignment="1">
      <alignment horizontal="right" vertical="center"/>
    </xf>
    <xf numFmtId="0" fontId="27" fillId="0" borderId="82" xfId="0" applyFont="1" applyBorder="1" applyAlignment="1">
      <alignment horizontal="right" vertical="center"/>
    </xf>
    <xf numFmtId="0" fontId="27" fillId="0" borderId="94" xfId="0" applyFont="1" applyBorder="1" applyAlignment="1">
      <alignment horizontal="right" vertical="center"/>
    </xf>
    <xf numFmtId="0" fontId="28" fillId="0" borderId="81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165" fontId="28" fillId="0" borderId="66" xfId="0" applyNumberFormat="1" applyFont="1" applyBorder="1" applyAlignment="1">
      <alignment horizontal="right" vertical="center"/>
    </xf>
    <xf numFmtId="165" fontId="28" fillId="0" borderId="67" xfId="0" applyNumberFormat="1" applyFont="1" applyBorder="1" applyAlignment="1">
      <alignment horizontal="right" vertical="center"/>
    </xf>
    <xf numFmtId="165" fontId="28" fillId="0" borderId="18" xfId="0" applyNumberFormat="1" applyFont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/>
    </xf>
    <xf numFmtId="0" fontId="27" fillId="0" borderId="75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165" fontId="27" fillId="0" borderId="76" xfId="0" applyNumberFormat="1" applyFont="1" applyBorder="1" applyAlignment="1">
      <alignment horizontal="right" vertical="center"/>
    </xf>
    <xf numFmtId="165" fontId="27" fillId="0" borderId="77" xfId="0" applyNumberFormat="1" applyFont="1" applyBorder="1" applyAlignment="1">
      <alignment horizontal="right" vertical="center"/>
    </xf>
    <xf numFmtId="0" fontId="27" fillId="0" borderId="45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27" fillId="0" borderId="85" xfId="0" applyFont="1" applyBorder="1" applyAlignment="1">
      <alignment horizontal="right" vertical="center"/>
    </xf>
    <xf numFmtId="0" fontId="27" fillId="0" borderId="86" xfId="0" applyFont="1" applyBorder="1" applyAlignment="1">
      <alignment horizontal="right" vertical="center"/>
    </xf>
    <xf numFmtId="0" fontId="27" fillId="0" borderId="67" xfId="0" applyFont="1" applyBorder="1" applyAlignment="1">
      <alignment horizontal="right" vertical="center"/>
    </xf>
    <xf numFmtId="0" fontId="27" fillId="0" borderId="6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165" fontId="28" fillId="0" borderId="92" xfId="0" applyNumberFormat="1" applyFont="1" applyBorder="1" applyAlignment="1">
      <alignment horizontal="right" vertical="center"/>
    </xf>
    <xf numFmtId="165" fontId="28" fillId="0" borderId="93" xfId="0" applyNumberFormat="1" applyFont="1" applyBorder="1" applyAlignment="1">
      <alignment horizontal="right" vertical="center"/>
    </xf>
    <xf numFmtId="0" fontId="26" fillId="0" borderId="18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7" fillId="0" borderId="83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7" fillId="0" borderId="81" xfId="0" applyFont="1" applyBorder="1" applyAlignment="1">
      <alignment horizontal="right" vertical="center"/>
    </xf>
    <xf numFmtId="0" fontId="27" fillId="0" borderId="46" xfId="0" applyFont="1" applyBorder="1" applyAlignment="1">
      <alignment horizontal="right" vertical="center"/>
    </xf>
    <xf numFmtId="0" fontId="27" fillId="0" borderId="97" xfId="0" applyFont="1" applyBorder="1" applyAlignment="1">
      <alignment horizontal="right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165" fontId="28" fillId="0" borderId="62" xfId="0" applyNumberFormat="1" applyFont="1" applyBorder="1" applyAlignment="1">
      <alignment horizontal="right" vertical="center"/>
    </xf>
    <xf numFmtId="165" fontId="28" fillId="0" borderId="63" xfId="0" applyNumberFormat="1" applyFont="1" applyBorder="1" applyAlignment="1">
      <alignment horizontal="right" vertical="center"/>
    </xf>
    <xf numFmtId="165" fontId="27" fillId="0" borderId="9" xfId="0" applyNumberFormat="1" applyFont="1" applyBorder="1" applyAlignment="1">
      <alignment horizontal="right" vertical="center"/>
    </xf>
    <xf numFmtId="165" fontId="27" fillId="0" borderId="46" xfId="0" applyNumberFormat="1" applyFont="1" applyBorder="1" applyAlignment="1">
      <alignment horizontal="right" vertical="center"/>
    </xf>
    <xf numFmtId="0" fontId="27" fillId="0" borderId="60" xfId="0" applyFont="1" applyBorder="1" applyAlignment="1">
      <alignment horizontal="right" vertical="center"/>
    </xf>
    <xf numFmtId="0" fontId="27" fillId="0" borderId="61" xfId="0" applyFont="1" applyBorder="1" applyAlignment="1">
      <alignment horizontal="right" vertical="center"/>
    </xf>
    <xf numFmtId="0" fontId="27" fillId="0" borderId="70" xfId="0" applyFont="1" applyBorder="1" applyAlignment="1">
      <alignment horizontal="right" vertical="center"/>
    </xf>
    <xf numFmtId="165" fontId="27" fillId="0" borderId="66" xfId="0" applyNumberFormat="1" applyFont="1" applyBorder="1" applyAlignment="1">
      <alignment horizontal="right" vertical="center"/>
    </xf>
    <xf numFmtId="165" fontId="27" fillId="0" borderId="67" xfId="0" applyNumberFormat="1" applyFont="1" applyBorder="1" applyAlignment="1">
      <alignment horizontal="right" vertical="center"/>
    </xf>
    <xf numFmtId="0" fontId="27" fillId="0" borderId="97" xfId="0" applyFont="1" applyBorder="1" applyAlignment="1">
      <alignment horizontal="center" vertical="center"/>
    </xf>
    <xf numFmtId="0" fontId="29" fillId="0" borderId="90" xfId="0" applyFont="1" applyBorder="1" applyAlignment="1">
      <alignment horizontal="center" vertical="center"/>
    </xf>
    <xf numFmtId="0" fontId="29" fillId="0" borderId="91" xfId="0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right" vertical="center"/>
    </xf>
    <xf numFmtId="165" fontId="28" fillId="0" borderId="8" xfId="0" applyNumberFormat="1" applyFont="1" applyBorder="1" applyAlignment="1">
      <alignment horizontal="right" vertical="center"/>
    </xf>
    <xf numFmtId="165" fontId="28" fillId="0" borderId="82" xfId="0" applyNumberFormat="1" applyFont="1" applyBorder="1" applyAlignment="1">
      <alignment horizontal="right" vertical="center"/>
    </xf>
    <xf numFmtId="165" fontId="28" fillId="0" borderId="94" xfId="0" applyNumberFormat="1" applyFont="1" applyBorder="1" applyAlignment="1">
      <alignment horizontal="right" vertical="center"/>
    </xf>
    <xf numFmtId="0" fontId="27" fillId="0" borderId="75" xfId="0" applyFont="1" applyBorder="1" applyAlignment="1">
      <alignment horizontal="right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 wrapText="1"/>
    </xf>
    <xf numFmtId="0" fontId="27" fillId="0" borderId="75" xfId="0" applyFont="1" applyBorder="1" applyAlignment="1">
      <alignment horizontal="left" vertical="center"/>
    </xf>
    <xf numFmtId="0" fontId="27" fillId="0" borderId="82" xfId="0" applyFont="1" applyBorder="1" applyAlignment="1">
      <alignment horizontal="left" vertical="center"/>
    </xf>
    <xf numFmtId="165" fontId="28" fillId="0" borderId="18" xfId="0" applyNumberFormat="1" applyFont="1" applyBorder="1" applyAlignment="1">
      <alignment vertical="center"/>
    </xf>
    <xf numFmtId="165" fontId="28" fillId="0" borderId="19" xfId="0" applyNumberFormat="1" applyFont="1" applyBorder="1" applyAlignment="1">
      <alignment vertical="center"/>
    </xf>
    <xf numFmtId="165" fontId="28" fillId="0" borderId="66" xfId="0" applyNumberFormat="1" applyFont="1" applyBorder="1" applyAlignment="1">
      <alignment vertical="center"/>
    </xf>
    <xf numFmtId="165" fontId="28" fillId="0" borderId="67" xfId="0" applyNumberFormat="1" applyFont="1" applyBorder="1" applyAlignment="1">
      <alignment vertical="center"/>
    </xf>
    <xf numFmtId="165" fontId="28" fillId="0" borderId="62" xfId="0" applyNumberFormat="1" applyFont="1" applyBorder="1" applyAlignment="1">
      <alignment vertical="center"/>
    </xf>
    <xf numFmtId="165" fontId="28" fillId="0" borderId="63" xfId="0" applyNumberFormat="1" applyFont="1" applyBorder="1" applyAlignment="1">
      <alignment vertical="center"/>
    </xf>
    <xf numFmtId="165" fontId="27" fillId="0" borderId="82" xfId="0" applyNumberFormat="1" applyFont="1" applyBorder="1" applyAlignment="1">
      <alignment horizontal="right" vertical="center"/>
    </xf>
    <xf numFmtId="165" fontId="27" fillId="0" borderId="94" xfId="0" applyNumberFormat="1" applyFont="1" applyBorder="1" applyAlignment="1">
      <alignment horizontal="right" vertical="center"/>
    </xf>
    <xf numFmtId="0" fontId="27" fillId="0" borderId="84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27" fillId="0" borderId="90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/>
    </xf>
    <xf numFmtId="0" fontId="27" fillId="0" borderId="97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74" xfId="0" applyFont="1" applyBorder="1" applyAlignment="1">
      <alignment horizontal="left" vertical="center"/>
    </xf>
    <xf numFmtId="0" fontId="27" fillId="0" borderId="76" xfId="0" applyFont="1" applyBorder="1" applyAlignment="1">
      <alignment horizontal="left" vertical="center"/>
    </xf>
    <xf numFmtId="0" fontId="27" fillId="0" borderId="65" xfId="0" applyFont="1" applyFill="1" applyBorder="1" applyAlignment="1">
      <alignment horizontal="right" vertical="center" wrapText="1"/>
    </xf>
    <xf numFmtId="0" fontId="27" fillId="0" borderId="66" xfId="0" applyFont="1" applyFill="1" applyBorder="1" applyAlignment="1">
      <alignment horizontal="right" vertical="center" wrapText="1"/>
    </xf>
    <xf numFmtId="0" fontId="27" fillId="0" borderId="68" xfId="0" applyFont="1" applyFill="1" applyBorder="1" applyAlignment="1">
      <alignment horizontal="right" vertical="center" wrapText="1"/>
    </xf>
    <xf numFmtId="0" fontId="27" fillId="0" borderId="18" xfId="0" applyFont="1" applyFill="1" applyBorder="1" applyAlignment="1">
      <alignment horizontal="right" vertical="center" wrapText="1"/>
    </xf>
    <xf numFmtId="0" fontId="27" fillId="0" borderId="69" xfId="0" applyFont="1" applyFill="1" applyBorder="1" applyAlignment="1">
      <alignment horizontal="right" vertical="center" wrapText="1"/>
    </xf>
    <xf numFmtId="0" fontId="27" fillId="0" borderId="62" xfId="0" applyFont="1" applyFill="1" applyBorder="1" applyAlignment="1">
      <alignment horizontal="right" vertical="center" wrapText="1"/>
    </xf>
    <xf numFmtId="165" fontId="27" fillId="0" borderId="66" xfId="0" applyNumberFormat="1" applyFont="1" applyFill="1" applyBorder="1" applyAlignment="1">
      <alignment horizontal="right" vertical="center" wrapText="1"/>
    </xf>
    <xf numFmtId="165" fontId="27" fillId="0" borderId="67" xfId="0" applyNumberFormat="1" applyFont="1" applyFill="1" applyBorder="1" applyAlignment="1">
      <alignment horizontal="right" vertical="center" wrapText="1"/>
    </xf>
    <xf numFmtId="167" fontId="27" fillId="0" borderId="18" xfId="0" applyNumberFormat="1" applyFont="1" applyFill="1" applyBorder="1" applyAlignment="1">
      <alignment horizontal="right" vertical="center" wrapText="1"/>
    </xf>
    <xf numFmtId="167" fontId="27" fillId="0" borderId="19" xfId="0" applyNumberFormat="1" applyFont="1" applyFill="1" applyBorder="1" applyAlignment="1">
      <alignment horizontal="right" vertical="center" wrapText="1"/>
    </xf>
    <xf numFmtId="165" fontId="27" fillId="0" borderId="62" xfId="0" applyNumberFormat="1" applyFont="1" applyFill="1" applyBorder="1" applyAlignment="1">
      <alignment horizontal="right" vertical="center" wrapText="1"/>
    </xf>
    <xf numFmtId="165" fontId="27" fillId="0" borderId="63" xfId="0" applyNumberFormat="1" applyFont="1" applyFill="1" applyBorder="1" applyAlignment="1">
      <alignment horizontal="right" vertical="center" wrapText="1"/>
    </xf>
    <xf numFmtId="0" fontId="27" fillId="0" borderId="74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right" vertical="center" wrapText="1"/>
    </xf>
    <xf numFmtId="0" fontId="27" fillId="0" borderId="9" xfId="0" applyFont="1" applyFill="1" applyBorder="1" applyAlignment="1">
      <alignment horizontal="right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165" fontId="27" fillId="0" borderId="9" xfId="0" applyNumberFormat="1" applyFont="1" applyFill="1" applyBorder="1" applyAlignment="1">
      <alignment horizontal="right" vertical="center" wrapText="1"/>
    </xf>
    <xf numFmtId="165" fontId="27" fillId="0" borderId="46" xfId="0" applyNumberFormat="1" applyFont="1" applyFill="1" applyBorder="1" applyAlignment="1">
      <alignment horizontal="right" vertical="center" wrapText="1"/>
    </xf>
    <xf numFmtId="0" fontId="27" fillId="0" borderId="76" xfId="0" applyFont="1" applyFill="1" applyBorder="1" applyAlignment="1">
      <alignment horizontal="right" vertical="center" wrapText="1"/>
    </xf>
    <xf numFmtId="0" fontId="27" fillId="0" borderId="77" xfId="0" applyFont="1" applyFill="1" applyBorder="1" applyAlignment="1">
      <alignment horizontal="right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165" fontId="28" fillId="0" borderId="79" xfId="0" applyNumberFormat="1" applyFont="1" applyFill="1" applyBorder="1" applyAlignment="1">
      <alignment horizontal="center" vertical="center" wrapText="1"/>
    </xf>
    <xf numFmtId="165" fontId="28" fillId="0" borderId="80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7" fillId="0" borderId="3" xfId="0" applyFont="1" applyFill="1" applyBorder="1" applyAlignment="1">
      <alignment horizontal="right" vertical="center" wrapText="1"/>
    </xf>
    <xf numFmtId="0" fontId="27" fillId="0" borderId="46" xfId="0" applyFont="1" applyFill="1" applyBorder="1" applyAlignment="1">
      <alignment horizontal="right" vertical="center" wrapText="1"/>
    </xf>
    <xf numFmtId="165" fontId="28" fillId="0" borderId="18" xfId="0" applyNumberFormat="1" applyFont="1" applyFill="1" applyBorder="1" applyAlignment="1">
      <alignment horizontal="right" vertical="center" wrapText="1"/>
    </xf>
    <xf numFmtId="165" fontId="28" fillId="0" borderId="19" xfId="0" applyNumberFormat="1" applyFont="1" applyFill="1" applyBorder="1" applyAlignment="1">
      <alignment horizontal="right" vertical="center" wrapText="1"/>
    </xf>
    <xf numFmtId="165" fontId="28" fillId="0" borderId="66" xfId="0" applyNumberFormat="1" applyFont="1" applyFill="1" applyBorder="1" applyAlignment="1">
      <alignment horizontal="right" vertical="center" wrapText="1"/>
    </xf>
    <xf numFmtId="165" fontId="28" fillId="0" borderId="67" xfId="0" applyNumberFormat="1" applyFont="1" applyFill="1" applyBorder="1" applyAlignment="1">
      <alignment horizontal="right" vertical="center" wrapText="1"/>
    </xf>
    <xf numFmtId="0" fontId="27" fillId="0" borderId="64" xfId="0" applyFont="1" applyFill="1" applyBorder="1" applyAlignment="1">
      <alignment horizontal="right" vertical="center" wrapText="1"/>
    </xf>
    <xf numFmtId="0" fontId="24" fillId="22" borderId="2" xfId="0" applyFont="1" applyFill="1" applyBorder="1" applyAlignment="1">
      <alignment horizontal="left" vertical="top" wrapText="1"/>
    </xf>
    <xf numFmtId="0" fontId="24" fillId="22" borderId="0" xfId="0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vertical="top" wrapText="1"/>
    </xf>
    <xf numFmtId="0" fontId="24" fillId="20" borderId="0" xfId="0" applyFont="1" applyFill="1" applyBorder="1" applyAlignment="1">
      <alignment horizontal="left" vertical="top" wrapText="1"/>
    </xf>
    <xf numFmtId="0" fontId="24" fillId="20" borderId="5" xfId="0" applyFont="1" applyFill="1" applyBorder="1" applyAlignment="1">
      <alignment horizontal="left" vertical="top" wrapText="1"/>
    </xf>
    <xf numFmtId="10" fontId="24" fillId="22" borderId="0" xfId="0" applyNumberFormat="1" applyFont="1" applyFill="1" applyBorder="1" applyAlignment="1">
      <alignment horizontal="left" vertical="top" wrapText="1"/>
    </xf>
    <xf numFmtId="0" fontId="25" fillId="23" borderId="45" xfId="0" applyFont="1" applyFill="1" applyBorder="1" applyAlignment="1">
      <alignment horizontal="center" vertical="center" wrapText="1"/>
    </xf>
    <xf numFmtId="0" fontId="25" fillId="23" borderId="9" xfId="0" applyFont="1" applyFill="1" applyBorder="1" applyAlignment="1">
      <alignment horizontal="center" vertical="center" wrapText="1"/>
    </xf>
    <xf numFmtId="0" fontId="25" fillId="23" borderId="46" xfId="0" applyFont="1" applyFill="1" applyBorder="1" applyAlignment="1">
      <alignment horizontal="center" vertical="center" wrapText="1"/>
    </xf>
    <xf numFmtId="0" fontId="29" fillId="0" borderId="76" xfId="0" applyFont="1" applyFill="1" applyBorder="1" applyAlignment="1">
      <alignment horizontal="center" vertical="center" wrapText="1"/>
    </xf>
    <xf numFmtId="0" fontId="29" fillId="0" borderId="77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left" vertical="center" wrapText="1"/>
    </xf>
    <xf numFmtId="0" fontId="27" fillId="0" borderId="4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left" vertical="center" wrapText="1"/>
    </xf>
    <xf numFmtId="0" fontId="27" fillId="0" borderId="82" xfId="0" applyFont="1" applyFill="1" applyBorder="1" applyAlignment="1">
      <alignment horizontal="center" vertical="center" wrapText="1"/>
    </xf>
    <xf numFmtId="0" fontId="27" fillId="0" borderId="74" xfId="0" applyFont="1" applyFill="1" applyBorder="1" applyAlignment="1">
      <alignment horizontal="left" vertical="center" wrapText="1"/>
    </xf>
    <xf numFmtId="0" fontId="27" fillId="0" borderId="75" xfId="0" applyFont="1" applyFill="1" applyBorder="1" applyAlignment="1">
      <alignment horizontal="left" vertical="center" wrapText="1"/>
    </xf>
    <xf numFmtId="0" fontId="27" fillId="0" borderId="82" xfId="0" applyFont="1" applyFill="1" applyBorder="1" applyAlignment="1">
      <alignment horizontal="left" vertical="center" wrapText="1"/>
    </xf>
    <xf numFmtId="0" fontId="27" fillId="0" borderId="81" xfId="0" applyFont="1" applyFill="1" applyBorder="1" applyAlignment="1">
      <alignment horizontal="center" vertical="center" wrapText="1"/>
    </xf>
    <xf numFmtId="0" fontId="27" fillId="0" borderId="64" xfId="0" applyFont="1" applyBorder="1" applyAlignment="1">
      <alignment horizontal="right" vertical="center"/>
    </xf>
    <xf numFmtId="0" fontId="27" fillId="0" borderId="84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85" xfId="0" applyFont="1" applyFill="1" applyBorder="1" applyAlignment="1">
      <alignment horizontal="right" vertical="center" wrapText="1"/>
    </xf>
    <xf numFmtId="0" fontId="27" fillId="0" borderId="86" xfId="0" applyFont="1" applyFill="1" applyBorder="1" applyAlignment="1">
      <alignment horizontal="right" vertical="center" wrapText="1"/>
    </xf>
    <xf numFmtId="4" fontId="27" fillId="0" borderId="86" xfId="0" applyNumberFormat="1" applyFont="1" applyFill="1" applyBorder="1" applyAlignment="1">
      <alignment horizontal="right" vertical="center" wrapText="1"/>
    </xf>
    <xf numFmtId="4" fontId="27" fillId="0" borderId="87" xfId="0" applyNumberFormat="1" applyFont="1" applyFill="1" applyBorder="1" applyAlignment="1">
      <alignment horizontal="right" vertical="center" wrapText="1"/>
    </xf>
    <xf numFmtId="0" fontId="26" fillId="0" borderId="66" xfId="0" applyFont="1" applyFill="1" applyBorder="1" applyAlignment="1">
      <alignment horizontal="center" wrapText="1"/>
    </xf>
    <xf numFmtId="0" fontId="26" fillId="0" borderId="67" xfId="0" applyFont="1" applyFill="1" applyBorder="1" applyAlignment="1">
      <alignment horizontal="center" wrapText="1"/>
    </xf>
    <xf numFmtId="0" fontId="29" fillId="0" borderId="88" xfId="0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4" xfId="0" applyFont="1" applyBorder="1" applyAlignment="1">
      <alignment horizontal="center" vertical="center"/>
    </xf>
    <xf numFmtId="0" fontId="27" fillId="0" borderId="88" xfId="0" applyFont="1" applyBorder="1" applyAlignment="1">
      <alignment horizontal="left" vertical="center" wrapText="1"/>
    </xf>
    <xf numFmtId="0" fontId="27" fillId="0" borderId="69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90" xfId="0" applyFont="1" applyBorder="1" applyAlignment="1">
      <alignment horizontal="left" vertical="center" wrapText="1"/>
    </xf>
    <xf numFmtId="165" fontId="28" fillId="0" borderId="79" xfId="0" applyNumberFormat="1" applyFont="1" applyBorder="1" applyAlignment="1">
      <alignment horizontal="right" vertical="center"/>
    </xf>
    <xf numFmtId="165" fontId="28" fillId="0" borderId="80" xfId="0" applyNumberFormat="1" applyFont="1" applyBorder="1" applyAlignment="1">
      <alignment horizontal="right" vertical="center"/>
    </xf>
    <xf numFmtId="165" fontId="28" fillId="0" borderId="9" xfId="0" applyNumberFormat="1" applyFont="1" applyBorder="1" applyAlignment="1">
      <alignment horizontal="right" vertical="center"/>
    </xf>
    <xf numFmtId="165" fontId="28" fillId="0" borderId="46" xfId="0" applyNumberFormat="1" applyFont="1" applyBorder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165" fontId="28" fillId="0" borderId="98" xfId="0" applyNumberFormat="1" applyFont="1" applyBorder="1" applyAlignment="1">
      <alignment horizontal="right" vertical="center"/>
    </xf>
    <xf numFmtId="0" fontId="29" fillId="0" borderId="100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right" vertical="center"/>
    </xf>
    <xf numFmtId="0" fontId="27" fillId="0" borderId="77" xfId="0" applyFont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7" fillId="0" borderId="100" xfId="0" applyFont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165" fontId="28" fillId="0" borderId="61" xfId="0" applyNumberFormat="1" applyFont="1" applyBorder="1" applyAlignment="1">
      <alignment horizontal="right" vertical="center"/>
    </xf>
    <xf numFmtId="4" fontId="27" fillId="0" borderId="62" xfId="0" applyNumberFormat="1" applyFont="1" applyBorder="1" applyAlignment="1">
      <alignment horizontal="right" vertical="center"/>
    </xf>
    <xf numFmtId="4" fontId="27" fillId="0" borderId="63" xfId="0" applyNumberFormat="1" applyFont="1" applyBorder="1" applyAlignment="1">
      <alignment horizontal="right" vertical="center"/>
    </xf>
    <xf numFmtId="165" fontId="28" fillId="0" borderId="47" xfId="0" applyNumberFormat="1" applyFont="1" applyBorder="1" applyAlignment="1">
      <alignment horizontal="right" vertical="center"/>
    </xf>
    <xf numFmtId="165" fontId="28" fillId="0" borderId="14" xfId="0" applyNumberFormat="1" applyFont="1" applyBorder="1" applyAlignment="1">
      <alignment horizontal="right" vertical="center"/>
    </xf>
    <xf numFmtId="165" fontId="28" fillId="0" borderId="15" xfId="0" applyNumberFormat="1" applyFont="1" applyBorder="1" applyAlignment="1">
      <alignment horizontal="right" vertical="center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4" fillId="23" borderId="66" xfId="0" applyFont="1" applyFill="1" applyBorder="1" applyAlignment="1">
      <alignment horizontal="center" wrapText="1"/>
    </xf>
    <xf numFmtId="0" fontId="14" fillId="23" borderId="67" xfId="0" applyFont="1" applyFill="1" applyBorder="1" applyAlignment="1">
      <alignment horizontal="center" wrapText="1"/>
    </xf>
    <xf numFmtId="0" fontId="14" fillId="23" borderId="64" xfId="0" applyFont="1" applyFill="1" applyBorder="1" applyAlignment="1">
      <alignment horizontal="center" wrapText="1"/>
    </xf>
    <xf numFmtId="0" fontId="22" fillId="23" borderId="64" xfId="0" applyFont="1" applyFill="1" applyBorder="1"/>
    <xf numFmtId="10" fontId="13" fillId="25" borderId="62" xfId="4" applyNumberFormat="1" applyFont="1" applyFill="1" applyBorder="1" applyAlignment="1">
      <alignment horizontal="center" vertical="center"/>
    </xf>
    <xf numFmtId="10" fontId="13" fillId="25" borderId="63" xfId="4" applyNumberFormat="1" applyFont="1" applyFill="1" applyBorder="1" applyAlignment="1">
      <alignment horizontal="center" vertical="center"/>
    </xf>
    <xf numFmtId="10" fontId="13" fillId="25" borderId="41" xfId="4" applyNumberFormat="1" applyFont="1" applyFill="1" applyBorder="1" applyAlignment="1">
      <alignment horizontal="center" vertical="center"/>
    </xf>
    <xf numFmtId="10" fontId="13" fillId="25" borderId="51" xfId="4" applyNumberFormat="1" applyFont="1" applyFill="1" applyBorder="1" applyAlignment="1">
      <alignment horizontal="center" vertical="center"/>
    </xf>
    <xf numFmtId="10" fontId="13" fillId="25" borderId="53" xfId="4" applyNumberFormat="1" applyFont="1" applyFill="1" applyBorder="1" applyAlignment="1">
      <alignment horizontal="center" vertical="center"/>
    </xf>
    <xf numFmtId="10" fontId="13" fillId="25" borderId="54" xfId="4" applyNumberFormat="1" applyFont="1" applyFill="1" applyBorder="1" applyAlignment="1">
      <alignment horizontal="center" vertical="center"/>
    </xf>
    <xf numFmtId="0" fontId="17" fillId="0" borderId="55" xfId="4" applyFont="1" applyBorder="1" applyAlignment="1">
      <alignment horizontal="center" vertical="center" wrapText="1"/>
    </xf>
    <xf numFmtId="0" fontId="17" fillId="0" borderId="58" xfId="4" applyFont="1" applyBorder="1" applyAlignment="1">
      <alignment horizontal="center" vertical="center" wrapText="1"/>
    </xf>
    <xf numFmtId="0" fontId="18" fillId="0" borderId="33" xfId="4" applyFont="1" applyBorder="1" applyAlignment="1">
      <alignment horizontal="center" vertical="center"/>
    </xf>
    <xf numFmtId="0" fontId="18" fillId="0" borderId="42" xfId="4" applyFont="1" applyBorder="1" applyAlignment="1">
      <alignment horizontal="center" vertical="center"/>
    </xf>
    <xf numFmtId="0" fontId="13" fillId="25" borderId="57" xfId="4" applyFont="1" applyFill="1" applyBorder="1" applyAlignment="1">
      <alignment horizontal="center" vertical="center"/>
    </xf>
    <xf numFmtId="0" fontId="13" fillId="25" borderId="36" xfId="4" applyFont="1" applyFill="1" applyBorder="1" applyAlignment="1">
      <alignment horizontal="center" vertical="center"/>
    </xf>
    <xf numFmtId="0" fontId="13" fillId="25" borderId="44" xfId="4" applyFont="1" applyFill="1" applyBorder="1" applyAlignment="1">
      <alignment horizontal="center" vertical="center"/>
    </xf>
    <xf numFmtId="0" fontId="13" fillId="25" borderId="59" xfId="4" applyFont="1" applyFill="1" applyBorder="1" applyAlignment="1">
      <alignment horizontal="center" vertical="center"/>
    </xf>
    <xf numFmtId="0" fontId="13" fillId="25" borderId="0" xfId="4" applyFont="1" applyFill="1" applyBorder="1" applyAlignment="1">
      <alignment horizontal="center" vertical="center"/>
    </xf>
    <xf numFmtId="0" fontId="13" fillId="25" borderId="5" xfId="4" applyFont="1" applyFill="1" applyBorder="1" applyAlignment="1">
      <alignment horizontal="center" vertical="center"/>
    </xf>
    <xf numFmtId="0" fontId="17" fillId="0" borderId="20" xfId="4" applyFont="1" applyBorder="1" applyAlignment="1">
      <alignment horizontal="left" vertical="center" wrapText="1"/>
    </xf>
    <xf numFmtId="0" fontId="17" fillId="0" borderId="21" xfId="4" applyFont="1" applyBorder="1" applyAlignment="1">
      <alignment horizontal="left" vertical="center" wrapText="1"/>
    </xf>
    <xf numFmtId="0" fontId="17" fillId="0" borderId="22" xfId="4" applyFont="1" applyBorder="1" applyAlignment="1">
      <alignment horizontal="left" vertical="center" wrapText="1"/>
    </xf>
    <xf numFmtId="10" fontId="13" fillId="25" borderId="38" xfId="4" applyNumberFormat="1" applyFont="1" applyFill="1" applyBorder="1" applyAlignment="1">
      <alignment horizontal="center" vertical="center"/>
    </xf>
    <xf numFmtId="10" fontId="13" fillId="25" borderId="50" xfId="4" applyNumberFormat="1" applyFont="1" applyFill="1" applyBorder="1" applyAlignment="1">
      <alignment horizontal="center" vertical="center"/>
    </xf>
    <xf numFmtId="0" fontId="17" fillId="0" borderId="25" xfId="4" applyFont="1" applyBorder="1" applyAlignment="1">
      <alignment horizontal="left" vertical="center" wrapText="1"/>
    </xf>
    <xf numFmtId="0" fontId="17" fillId="0" borderId="26" xfId="4" applyFont="1" applyBorder="1" applyAlignment="1">
      <alignment horizontal="left" vertical="center" wrapText="1"/>
    </xf>
    <xf numFmtId="0" fontId="17" fillId="0" borderId="27" xfId="4" applyFont="1" applyBorder="1" applyAlignment="1">
      <alignment horizontal="left" vertical="center" wrapText="1"/>
    </xf>
    <xf numFmtId="0" fontId="18" fillId="0" borderId="16" xfId="4" applyFont="1" applyBorder="1" applyAlignment="1">
      <alignment horizontal="left" vertical="center"/>
    </xf>
    <xf numFmtId="0" fontId="18" fillId="0" borderId="14" xfId="4" applyFont="1" applyBorder="1" applyAlignment="1">
      <alignment horizontal="left" vertical="center"/>
    </xf>
    <xf numFmtId="0" fontId="18" fillId="0" borderId="17" xfId="4" applyFont="1" applyBorder="1" applyAlignment="1">
      <alignment horizontal="left" vertical="center"/>
    </xf>
    <xf numFmtId="0" fontId="19" fillId="0" borderId="35" xfId="4" applyFont="1" applyBorder="1" applyAlignment="1">
      <alignment horizontal="center" vertical="center" wrapText="1"/>
    </xf>
    <xf numFmtId="0" fontId="19" fillId="0" borderId="36" xfId="4" applyFont="1" applyBorder="1" applyAlignment="1">
      <alignment horizontal="center" vertical="center" wrapText="1"/>
    </xf>
    <xf numFmtId="0" fontId="19" fillId="0" borderId="44" xfId="4" applyFont="1" applyBorder="1" applyAlignment="1">
      <alignment horizontal="center" vertical="center" wrapText="1"/>
    </xf>
    <xf numFmtId="0" fontId="21" fillId="0" borderId="35" xfId="4" applyFont="1" applyBorder="1" applyAlignment="1">
      <alignment horizontal="center" vertical="center"/>
    </xf>
    <xf numFmtId="0" fontId="21" fillId="0" borderId="36" xfId="4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17" fillId="0" borderId="25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7" fillId="0" borderId="30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0" fontId="17" fillId="0" borderId="35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8" fillId="0" borderId="43" xfId="4" applyFont="1" applyBorder="1" applyAlignment="1">
      <alignment horizontal="center" vertical="center"/>
    </xf>
    <xf numFmtId="0" fontId="14" fillId="23" borderId="4" xfId="0" applyFont="1" applyFill="1" applyBorder="1" applyAlignment="1">
      <alignment horizontal="center" wrapText="1"/>
    </xf>
    <xf numFmtId="0" fontId="14" fillId="23" borderId="0" xfId="0" applyFont="1" applyFill="1" applyBorder="1" applyAlignment="1">
      <alignment horizontal="center" wrapText="1"/>
    </xf>
    <xf numFmtId="0" fontId="14" fillId="23" borderId="5" xfId="0" applyFont="1" applyFill="1" applyBorder="1" applyAlignment="1">
      <alignment horizontal="center" wrapText="1"/>
    </xf>
    <xf numFmtId="0" fontId="16" fillId="0" borderId="16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16" fillId="0" borderId="17" xfId="4" applyFont="1" applyBorder="1" applyAlignment="1">
      <alignment horizontal="center" vertical="center"/>
    </xf>
    <xf numFmtId="0" fontId="17" fillId="0" borderId="20" xfId="4" applyFont="1" applyBorder="1" applyAlignment="1">
      <alignment horizontal="left" vertical="center"/>
    </xf>
    <xf numFmtId="0" fontId="17" fillId="0" borderId="21" xfId="4" applyFont="1" applyBorder="1" applyAlignment="1">
      <alignment horizontal="left" vertical="center"/>
    </xf>
    <xf numFmtId="0" fontId="17" fillId="0" borderId="22" xfId="4" applyFont="1" applyBorder="1" applyAlignment="1">
      <alignment horizontal="left" vertical="center"/>
    </xf>
    <xf numFmtId="0" fontId="18" fillId="0" borderId="14" xfId="4" applyFont="1" applyBorder="1" applyAlignment="1">
      <alignment horizontal="center" vertical="center"/>
    </xf>
    <xf numFmtId="0" fontId="8" fillId="23" borderId="4" xfId="0" applyFont="1" applyFill="1" applyBorder="1" applyAlignment="1">
      <alignment horizontal="center" wrapText="1"/>
    </xf>
    <xf numFmtId="0" fontId="9" fillId="23" borderId="0" xfId="0" applyFont="1" applyFill="1" applyBorder="1"/>
    <xf numFmtId="0" fontId="9" fillId="23" borderId="5" xfId="0" applyFont="1" applyFill="1" applyBorder="1"/>
    <xf numFmtId="0" fontId="12" fillId="22" borderId="68" xfId="0" applyFont="1" applyFill="1" applyBorder="1" applyAlignment="1">
      <alignment horizontal="right" vertical="top" wrapText="1"/>
    </xf>
    <xf numFmtId="0" fontId="12" fillId="22" borderId="18" xfId="0" applyFont="1" applyFill="1" applyBorder="1" applyAlignment="1">
      <alignment horizontal="right" vertical="top" wrapText="1"/>
    </xf>
    <xf numFmtId="0" fontId="12" fillId="22" borderId="69" xfId="0" applyFont="1" applyFill="1" applyBorder="1" applyAlignment="1">
      <alignment horizontal="right" vertical="top" wrapText="1"/>
    </xf>
    <xf numFmtId="0" fontId="12" fillId="22" borderId="62" xfId="0" applyFont="1" applyFill="1" applyBorder="1" applyAlignment="1">
      <alignment horizontal="right" vertical="top" wrapText="1"/>
    </xf>
    <xf numFmtId="0" fontId="15" fillId="0" borderId="6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4" fillId="23" borderId="45" xfId="0" applyFont="1" applyFill="1" applyBorder="1" applyAlignment="1">
      <alignment horizontal="center" wrapText="1"/>
    </xf>
    <xf numFmtId="0" fontId="14" fillId="23" borderId="9" xfId="0" applyFont="1" applyFill="1" applyBorder="1" applyAlignment="1">
      <alignment horizontal="center" wrapText="1"/>
    </xf>
    <xf numFmtId="0" fontId="14" fillId="23" borderId="46" xfId="0" applyFont="1" applyFill="1" applyBorder="1" applyAlignment="1">
      <alignment horizont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vertical="center" wrapText="1"/>
    </xf>
  </cellXfs>
  <cellStyles count="6">
    <cellStyle name="Moeda" xfId="2" builtinId="4"/>
    <cellStyle name="Normal" xfId="0" builtinId="0"/>
    <cellStyle name="Normal 2" xfId="4"/>
    <cellStyle name="Porcentagem" xfId="3" builtinId="5"/>
    <cellStyle name="Porcentagem 2" xfId="5"/>
    <cellStyle name="Vírgul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1</xdr:row>
      <xdr:rowOff>30480</xdr:rowOff>
    </xdr:from>
    <xdr:to>
      <xdr:col>3</xdr:col>
      <xdr:colOff>358140</xdr:colOff>
      <xdr:row>2</xdr:row>
      <xdr:rowOff>981388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0DE305-ADBB-5A25-3FE0-10D02516B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213360"/>
          <a:ext cx="1775460" cy="1149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</xdr:row>
      <xdr:rowOff>15240</xdr:rowOff>
    </xdr:from>
    <xdr:to>
      <xdr:col>2</xdr:col>
      <xdr:colOff>968845</xdr:colOff>
      <xdr:row>2</xdr:row>
      <xdr:rowOff>861060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A0A61D5-28D7-4CD1-B288-B6A2A5CE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" y="190500"/>
          <a:ext cx="1601305" cy="1036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55521</xdr:colOff>
      <xdr:row>1</xdr:row>
      <xdr:rowOff>43545</xdr:rowOff>
    </xdr:from>
    <xdr:to>
      <xdr:col>4</xdr:col>
      <xdr:colOff>23952</xdr:colOff>
      <xdr:row>2</xdr:row>
      <xdr:rowOff>995542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17702B-2106-423E-90F3-2B3B46C9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435" y="228602"/>
          <a:ext cx="1775460" cy="11479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76200</xdr:rowOff>
    </xdr:from>
    <xdr:to>
      <xdr:col>3</xdr:col>
      <xdr:colOff>495300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C7CFAC-D92E-47B1-8176-9F1DBD8C0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" y="259080"/>
          <a:ext cx="1645920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1</xdr:row>
      <xdr:rowOff>53340</xdr:rowOff>
    </xdr:from>
    <xdr:to>
      <xdr:col>3</xdr:col>
      <xdr:colOff>265202</xdr:colOff>
      <xdr:row>2</xdr:row>
      <xdr:rowOff>1003620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DFBCC4-D7B2-4975-99E4-4CADAED8F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53340"/>
          <a:ext cx="1613942" cy="114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</xdr:colOff>
      <xdr:row>17</xdr:row>
      <xdr:rowOff>125731</xdr:rowOff>
    </xdr:from>
    <xdr:to>
      <xdr:col>5</xdr:col>
      <xdr:colOff>493477</xdr:colOff>
      <xdr:row>17</xdr:row>
      <xdr:rowOff>611505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93698A-D4CD-4026-A736-BC577200B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6" b="78003"/>
        <a:stretch/>
      </xdr:blipFill>
      <xdr:spPr bwMode="auto">
        <a:xfrm>
          <a:off x="163830" y="3973831"/>
          <a:ext cx="3110947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1</xdr:row>
      <xdr:rowOff>38100</xdr:rowOff>
    </xdr:from>
    <xdr:to>
      <xdr:col>3</xdr:col>
      <xdr:colOff>426720</xdr:colOff>
      <xdr:row>2</xdr:row>
      <xdr:rowOff>990600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1E240A-8976-42A0-A959-618D07C45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" y="220980"/>
          <a:ext cx="1775460" cy="1127760"/>
        </a:xfrm>
        <a:prstGeom prst="rect">
          <a:avLst/>
        </a:prstGeom>
      </xdr:spPr>
    </xdr:pic>
    <xdr:clientData/>
  </xdr:twoCellAnchor>
  <xdr:twoCellAnchor editAs="oneCell">
    <xdr:from>
      <xdr:col>1</xdr:col>
      <xdr:colOff>30566</xdr:colOff>
      <xdr:row>4</xdr:row>
      <xdr:rowOff>45720</xdr:rowOff>
    </xdr:from>
    <xdr:to>
      <xdr:col>4</xdr:col>
      <xdr:colOff>4549140</xdr:colOff>
      <xdr:row>54</xdr:row>
      <xdr:rowOff>46256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EFC8B2F-00F4-D5B6-4F35-B5661DF0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-826995" y="2465381"/>
          <a:ext cx="8763536" cy="70484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22860</xdr:rowOff>
    </xdr:from>
    <xdr:to>
      <xdr:col>2</xdr:col>
      <xdr:colOff>1571625</xdr:colOff>
      <xdr:row>2</xdr:row>
      <xdr:rowOff>951142</xdr:rowOff>
    </xdr:to>
    <xdr:pic>
      <xdr:nvPicPr>
        <xdr:cNvPr id="2" name="Imagem 1" descr="LOGO OFICIAL PREFEITURA.jpg">
          <a:extLst>
            <a:ext uri="{FF2B5EF4-FFF2-40B4-BE49-F238E27FC236}">
              <a16:creationId xmlns:a16="http://schemas.microsoft.com/office/drawing/2014/main" id="{0A18BC1C-1807-4345-A054-1E4239CC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5740"/>
          <a:ext cx="2234565" cy="111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OutlineSymbols="0" showWhiteSpace="0" view="pageBreakPreview" zoomScaleNormal="100" zoomScaleSheetLayoutView="100" workbookViewId="0">
      <selection activeCell="E16" sqref="E16"/>
    </sheetView>
  </sheetViews>
  <sheetFormatPr defaultRowHeight="13.8" x14ac:dyDescent="0.25"/>
  <cols>
    <col min="2" max="3" width="10.09765625" style="18" bestFit="1" customWidth="1"/>
    <col min="4" max="4" width="7.296875" style="18" bestFit="1" customWidth="1"/>
    <col min="5" max="5" width="60" bestFit="1" customWidth="1"/>
    <col min="6" max="6" width="5.19921875" bestFit="1" customWidth="1"/>
    <col min="7" max="7" width="10.8984375" bestFit="1" customWidth="1"/>
    <col min="8" max="8" width="10.19921875" bestFit="1" customWidth="1"/>
    <col min="9" max="9" width="14.59765625" customWidth="1"/>
    <col min="10" max="10" width="13.796875" bestFit="1" customWidth="1"/>
    <col min="11" max="11" width="9.296875" bestFit="1" customWidth="1"/>
  </cols>
  <sheetData>
    <row r="1" spans="2:11" ht="14.4" thickBot="1" x14ac:dyDescent="0.3"/>
    <row r="2" spans="2:11" ht="15.6" x14ac:dyDescent="0.25">
      <c r="B2" s="168"/>
      <c r="C2" s="169"/>
      <c r="D2" s="169"/>
      <c r="E2" s="49" t="s">
        <v>321</v>
      </c>
      <c r="F2" s="330" t="s">
        <v>0</v>
      </c>
      <c r="G2" s="330"/>
      <c r="H2" s="330" t="s">
        <v>1</v>
      </c>
      <c r="I2" s="330"/>
      <c r="J2" s="330"/>
      <c r="K2" s="331"/>
    </row>
    <row r="3" spans="2:11" ht="79.95" customHeight="1" thickBot="1" x14ac:dyDescent="0.3">
      <c r="B3" s="170"/>
      <c r="C3" s="171"/>
      <c r="D3" s="171"/>
      <c r="E3" s="52" t="s">
        <v>322</v>
      </c>
      <c r="F3" s="332" t="s">
        <v>27</v>
      </c>
      <c r="G3" s="332"/>
      <c r="H3" s="333">
        <f>BDI!I16</f>
        <v>0.24004989206349214</v>
      </c>
      <c r="I3" s="332"/>
      <c r="J3" s="332"/>
      <c r="K3" s="334"/>
    </row>
    <row r="4" spans="2:11" ht="15.6" x14ac:dyDescent="0.3">
      <c r="B4" s="327" t="s">
        <v>2</v>
      </c>
      <c r="C4" s="328"/>
      <c r="D4" s="328"/>
      <c r="E4" s="328"/>
      <c r="F4" s="328"/>
      <c r="G4" s="328"/>
      <c r="H4" s="328"/>
      <c r="I4" s="328"/>
      <c r="J4" s="328"/>
      <c r="K4" s="329"/>
    </row>
    <row r="5" spans="2:11" ht="30" customHeight="1" x14ac:dyDescent="0.25">
      <c r="B5" s="139" t="s">
        <v>3</v>
      </c>
      <c r="C5" s="140" t="s">
        <v>4</v>
      </c>
      <c r="D5" s="141" t="s">
        <v>5</v>
      </c>
      <c r="E5" s="141" t="s">
        <v>6</v>
      </c>
      <c r="F5" s="167" t="s">
        <v>7</v>
      </c>
      <c r="G5" s="140" t="s">
        <v>8</v>
      </c>
      <c r="H5" s="140" t="s">
        <v>9</v>
      </c>
      <c r="I5" s="140" t="s">
        <v>10</v>
      </c>
      <c r="J5" s="140" t="s">
        <v>11</v>
      </c>
      <c r="K5" s="172" t="s">
        <v>12</v>
      </c>
    </row>
    <row r="6" spans="2:11" ht="15.6" x14ac:dyDescent="0.25">
      <c r="B6" s="147" t="s">
        <v>13</v>
      </c>
      <c r="C6" s="148"/>
      <c r="D6" s="148"/>
      <c r="E6" s="149" t="s">
        <v>14</v>
      </c>
      <c r="F6" s="157"/>
      <c r="G6" s="173"/>
      <c r="H6" s="157"/>
      <c r="I6" s="157"/>
      <c r="J6" s="160">
        <f>SUM(J7:J10)</f>
        <v>557738.51</v>
      </c>
      <c r="K6" s="174">
        <f>SUM(K7:K10)</f>
        <v>3.6790251785467208E-2</v>
      </c>
    </row>
    <row r="7" spans="2:11" ht="15" x14ac:dyDescent="0.25">
      <c r="B7" s="112" t="s">
        <v>28</v>
      </c>
      <c r="C7" s="113" t="s">
        <v>32</v>
      </c>
      <c r="D7" s="114" t="s">
        <v>18</v>
      </c>
      <c r="E7" s="115" t="s">
        <v>36</v>
      </c>
      <c r="F7" s="116" t="s">
        <v>16</v>
      </c>
      <c r="G7" s="117">
        <v>6</v>
      </c>
      <c r="H7" s="118">
        <v>363.56</v>
      </c>
      <c r="I7" s="118">
        <f>TRUNC(H7 * (1 + 24 / 100), 2)</f>
        <v>450.81</v>
      </c>
      <c r="J7" s="118">
        <f>TRUNC(G7 * I7, 2)</f>
        <v>2704.86</v>
      </c>
      <c r="K7" s="175">
        <f>J7 / $J$30</f>
        <v>1.7842139041903136E-4</v>
      </c>
    </row>
    <row r="8" spans="2:11" ht="15" x14ac:dyDescent="0.25">
      <c r="B8" s="112" t="s">
        <v>29</v>
      </c>
      <c r="C8" s="113" t="s">
        <v>33</v>
      </c>
      <c r="D8" s="114" t="s">
        <v>18</v>
      </c>
      <c r="E8" s="115" t="s">
        <v>37</v>
      </c>
      <c r="F8" s="116" t="s">
        <v>25</v>
      </c>
      <c r="G8" s="117">
        <v>880</v>
      </c>
      <c r="H8" s="118">
        <v>102.44377009090908</v>
      </c>
      <c r="I8" s="118">
        <f>TRUNC(H8 * (1 + 24 / 100), 2)</f>
        <v>127.03</v>
      </c>
      <c r="J8" s="118">
        <f>TRUNC(G8 * I8, 2)</f>
        <v>111786.4</v>
      </c>
      <c r="K8" s="175">
        <f t="shared" ref="K8:K10" si="0">J8 / $J$30</f>
        <v>7.3737956559444878E-3</v>
      </c>
    </row>
    <row r="9" spans="2:11" ht="15" x14ac:dyDescent="0.25">
      <c r="B9" s="112" t="s">
        <v>30</v>
      </c>
      <c r="C9" s="113" t="s">
        <v>34</v>
      </c>
      <c r="D9" s="114" t="s">
        <v>18</v>
      </c>
      <c r="E9" s="115" t="s">
        <v>38</v>
      </c>
      <c r="F9" s="116" t="s">
        <v>19</v>
      </c>
      <c r="G9" s="117">
        <v>7</v>
      </c>
      <c r="H9" s="118">
        <v>48562.799999999996</v>
      </c>
      <c r="I9" s="118">
        <f>TRUNC(H9 * (1 + 24 / 100), 2)</f>
        <v>60217.87</v>
      </c>
      <c r="J9" s="118">
        <f>TRUNC(G9 * I9, 2)</f>
        <v>421525.09</v>
      </c>
      <c r="K9" s="175">
        <f t="shared" si="0"/>
        <v>2.780517019524387E-2</v>
      </c>
    </row>
    <row r="10" spans="2:11" ht="15" x14ac:dyDescent="0.25">
      <c r="B10" s="112" t="s">
        <v>31</v>
      </c>
      <c r="C10" s="113" t="s">
        <v>35</v>
      </c>
      <c r="D10" s="114" t="s">
        <v>18</v>
      </c>
      <c r="E10" s="115" t="s">
        <v>39</v>
      </c>
      <c r="F10" s="116" t="s">
        <v>16</v>
      </c>
      <c r="G10" s="117">
        <v>41.651649999999997</v>
      </c>
      <c r="H10" s="118">
        <v>420.58190000000002</v>
      </c>
      <c r="I10" s="118">
        <f>TRUNC(H10 * (1 + 24 / 100), 2)</f>
        <v>521.52</v>
      </c>
      <c r="J10" s="118">
        <f>TRUNC(G10 * I10, 2)</f>
        <v>21722.16</v>
      </c>
      <c r="K10" s="175">
        <f t="shared" si="0"/>
        <v>1.4328645438598177E-3</v>
      </c>
    </row>
    <row r="11" spans="2:11" ht="15.6" x14ac:dyDescent="0.25">
      <c r="B11" s="147">
        <v>2</v>
      </c>
      <c r="C11" s="148"/>
      <c r="D11" s="148"/>
      <c r="E11" s="149" t="s">
        <v>40</v>
      </c>
      <c r="F11" s="157"/>
      <c r="G11" s="158"/>
      <c r="H11" s="157"/>
      <c r="I11" s="157"/>
      <c r="J11" s="160">
        <f>SUM(J12:J15)</f>
        <v>6847600</v>
      </c>
      <c r="K11" s="174">
        <f>SUM(K12:K15)</f>
        <v>0.45169003683494124</v>
      </c>
    </row>
    <row r="12" spans="2:11" ht="30" x14ac:dyDescent="0.25">
      <c r="B12" s="112" t="s">
        <v>41</v>
      </c>
      <c r="C12" s="113">
        <v>5501700</v>
      </c>
      <c r="D12" s="114" t="s">
        <v>45</v>
      </c>
      <c r="E12" s="115" t="s">
        <v>46</v>
      </c>
      <c r="F12" s="116" t="s">
        <v>16</v>
      </c>
      <c r="G12" s="117">
        <v>950000</v>
      </c>
      <c r="H12" s="118">
        <v>0.51</v>
      </c>
      <c r="I12" s="118">
        <f>TRUNC(H12 * (1 + 24 / 100), 2)</f>
        <v>0.63</v>
      </c>
      <c r="J12" s="118">
        <f>TRUNC(G12 * I12, 2)</f>
        <v>598500</v>
      </c>
      <c r="K12" s="175">
        <f t="shared" ref="K12:K15" si="1">J12 / $J$30</f>
        <v>3.9479012653442426E-2</v>
      </c>
    </row>
    <row r="13" spans="2:11" ht="15" x14ac:dyDescent="0.25">
      <c r="B13" s="112" t="s">
        <v>42</v>
      </c>
      <c r="C13" s="113">
        <v>5502986</v>
      </c>
      <c r="D13" s="114" t="s">
        <v>45</v>
      </c>
      <c r="E13" s="115" t="s">
        <v>47</v>
      </c>
      <c r="F13" s="116" t="s">
        <v>23</v>
      </c>
      <c r="G13" s="117">
        <v>380000</v>
      </c>
      <c r="H13" s="118">
        <v>2.5299999999999998</v>
      </c>
      <c r="I13" s="118">
        <f>TRUNC(H13 * (1 + 24 / 100), 2)</f>
        <v>3.13</v>
      </c>
      <c r="J13" s="118">
        <f>TRUNC(G13 * I13, 2)</f>
        <v>1189400</v>
      </c>
      <c r="K13" s="175">
        <f t="shared" si="1"/>
        <v>7.8456704511285572E-2</v>
      </c>
    </row>
    <row r="14" spans="2:11" ht="45" x14ac:dyDescent="0.25">
      <c r="B14" s="112" t="s">
        <v>43</v>
      </c>
      <c r="C14" s="113">
        <v>5502114</v>
      </c>
      <c r="D14" s="114" t="s">
        <v>45</v>
      </c>
      <c r="E14" s="115" t="s">
        <v>48</v>
      </c>
      <c r="F14" s="116" t="s">
        <v>23</v>
      </c>
      <c r="G14" s="117">
        <v>475000</v>
      </c>
      <c r="H14" s="118">
        <v>7.34</v>
      </c>
      <c r="I14" s="118">
        <f>TRUNC(H14 * (1 + 24 / 100), 2)</f>
        <v>9.1</v>
      </c>
      <c r="J14" s="118">
        <f>TRUNC(G14 * I14, 2)</f>
        <v>4322500</v>
      </c>
      <c r="K14" s="175">
        <f t="shared" si="1"/>
        <v>0.28512620249708415</v>
      </c>
    </row>
    <row r="15" spans="2:11" ht="15" x14ac:dyDescent="0.25">
      <c r="B15" s="112" t="s">
        <v>44</v>
      </c>
      <c r="C15" s="113">
        <v>4413942</v>
      </c>
      <c r="D15" s="114" t="s">
        <v>45</v>
      </c>
      <c r="E15" s="115" t="s">
        <v>49</v>
      </c>
      <c r="F15" s="116" t="s">
        <v>23</v>
      </c>
      <c r="G15" s="117">
        <v>380000</v>
      </c>
      <c r="H15" s="118">
        <v>1.57</v>
      </c>
      <c r="I15" s="118">
        <f>TRUNC(H15 * (1 + 24 / 100), 2)</f>
        <v>1.94</v>
      </c>
      <c r="J15" s="118">
        <f>TRUNC(G15 * I15, 2)</f>
        <v>737200</v>
      </c>
      <c r="K15" s="175">
        <f t="shared" si="1"/>
        <v>4.8628117173129079E-2</v>
      </c>
    </row>
    <row r="16" spans="2:11" ht="15.6" x14ac:dyDescent="0.25">
      <c r="B16" s="147">
        <v>3</v>
      </c>
      <c r="C16" s="148"/>
      <c r="D16" s="148"/>
      <c r="E16" s="149" t="s">
        <v>50</v>
      </c>
      <c r="F16" s="157"/>
      <c r="G16" s="158"/>
      <c r="H16" s="157"/>
      <c r="I16" s="157"/>
      <c r="J16" s="160">
        <f>SUM(J17:J19)</f>
        <v>5610600</v>
      </c>
      <c r="K16" s="174">
        <f>SUM(K17:K19)</f>
        <v>0.37009348102490236</v>
      </c>
    </row>
    <row r="17" spans="2:11" ht="15" x14ac:dyDescent="0.25">
      <c r="B17" s="120" t="s">
        <v>51</v>
      </c>
      <c r="C17" s="121">
        <v>4011209</v>
      </c>
      <c r="D17" s="114" t="s">
        <v>45</v>
      </c>
      <c r="E17" s="122" t="s">
        <v>54</v>
      </c>
      <c r="F17" s="123" t="s">
        <v>16</v>
      </c>
      <c r="G17" s="124">
        <v>270000</v>
      </c>
      <c r="H17" s="125">
        <v>1.06</v>
      </c>
      <c r="I17" s="118">
        <f>TRUNC(H17 * (1 + 24 / 100), 2)</f>
        <v>1.31</v>
      </c>
      <c r="J17" s="125">
        <f>TRUNC(G17 * I17, 2)</f>
        <v>353700</v>
      </c>
      <c r="K17" s="175">
        <f t="shared" ref="K17:K19" si="2">J17 / $J$30</f>
        <v>2.3331205974139659E-2</v>
      </c>
    </row>
    <row r="18" spans="2:11" ht="15" x14ac:dyDescent="0.25">
      <c r="B18" s="120" t="s">
        <v>52</v>
      </c>
      <c r="C18" s="121">
        <v>4015612</v>
      </c>
      <c r="D18" s="114" t="s">
        <v>45</v>
      </c>
      <c r="E18" s="122" t="s">
        <v>55</v>
      </c>
      <c r="F18" s="123" t="s">
        <v>23</v>
      </c>
      <c r="G18" s="124">
        <v>270000</v>
      </c>
      <c r="H18" s="125">
        <v>11.18</v>
      </c>
      <c r="I18" s="118">
        <f>TRUNC(H18 * (1 + 24 / 100), 2)</f>
        <v>13.86</v>
      </c>
      <c r="J18" s="125">
        <f>TRUNC(G18 * I18, 2)</f>
        <v>3742200</v>
      </c>
      <c r="K18" s="175">
        <f t="shared" si="2"/>
        <v>0.24684772122257684</v>
      </c>
    </row>
    <row r="19" spans="2:11" ht="15" x14ac:dyDescent="0.25">
      <c r="B19" s="120" t="s">
        <v>53</v>
      </c>
      <c r="C19" s="113">
        <v>5502978</v>
      </c>
      <c r="D19" s="114" t="s">
        <v>45</v>
      </c>
      <c r="E19" s="115" t="s">
        <v>56</v>
      </c>
      <c r="F19" s="116" t="s">
        <v>23</v>
      </c>
      <c r="G19" s="117">
        <v>270000</v>
      </c>
      <c r="H19" s="118">
        <v>4.53</v>
      </c>
      <c r="I19" s="118">
        <f>TRUNC(H19 * (1 + 24 / 100), 2)</f>
        <v>5.61</v>
      </c>
      <c r="J19" s="118">
        <f>TRUNC(G19 * I19, 2)</f>
        <v>1514700</v>
      </c>
      <c r="K19" s="175">
        <f t="shared" si="2"/>
        <v>9.9914553828185856E-2</v>
      </c>
    </row>
    <row r="20" spans="2:11" ht="15.6" x14ac:dyDescent="0.25">
      <c r="B20" s="147">
        <v>4</v>
      </c>
      <c r="C20" s="148"/>
      <c r="D20" s="148"/>
      <c r="E20" s="149" t="s">
        <v>57</v>
      </c>
      <c r="F20" s="157"/>
      <c r="G20" s="158"/>
      <c r="H20" s="157"/>
      <c r="I20" s="157"/>
      <c r="J20" s="176">
        <f>SUM(J21:J29)</f>
        <v>2144015.09</v>
      </c>
      <c r="K20" s="174">
        <f>SUM(K21:K29)</f>
        <v>0.14142623035468921</v>
      </c>
    </row>
    <row r="21" spans="2:11" ht="30" x14ac:dyDescent="0.25">
      <c r="B21" s="112" t="s">
        <v>58</v>
      </c>
      <c r="C21" s="113">
        <v>2003990</v>
      </c>
      <c r="D21" s="114" t="s">
        <v>45</v>
      </c>
      <c r="E21" s="115" t="s">
        <v>67</v>
      </c>
      <c r="F21" s="116" t="s">
        <v>21</v>
      </c>
      <c r="G21" s="117">
        <v>300</v>
      </c>
      <c r="H21" s="118">
        <v>1356.03</v>
      </c>
      <c r="I21" s="118">
        <f t="shared" ref="I21:I29" si="3">TRUNC(H21 * (1 + 24 / 100), 2)</f>
        <v>1681.47</v>
      </c>
      <c r="J21" s="118">
        <f t="shared" ref="J21:J29" si="4">TRUNC(G21 * I21, 2)</f>
        <v>504441</v>
      </c>
      <c r="K21" s="175">
        <f t="shared" ref="K21:K29" si="5">J21 / $J$30</f>
        <v>3.3274574138538258E-2</v>
      </c>
    </row>
    <row r="22" spans="2:11" ht="30" x14ac:dyDescent="0.25">
      <c r="B22" s="112" t="s">
        <v>59</v>
      </c>
      <c r="C22" s="113">
        <v>2003983</v>
      </c>
      <c r="D22" s="114" t="s">
        <v>45</v>
      </c>
      <c r="E22" s="115" t="s">
        <v>68</v>
      </c>
      <c r="F22" s="116" t="s">
        <v>21</v>
      </c>
      <c r="G22" s="117">
        <v>800</v>
      </c>
      <c r="H22" s="118">
        <v>217.3</v>
      </c>
      <c r="I22" s="118">
        <f t="shared" si="3"/>
        <v>269.45</v>
      </c>
      <c r="J22" s="118">
        <f t="shared" si="4"/>
        <v>215560</v>
      </c>
      <c r="K22" s="175">
        <f t="shared" si="5"/>
        <v>1.4219040881497157E-2</v>
      </c>
    </row>
    <row r="23" spans="2:11" ht="30" x14ac:dyDescent="0.25">
      <c r="B23" s="112" t="s">
        <v>60</v>
      </c>
      <c r="C23" s="113">
        <v>2003986</v>
      </c>
      <c r="D23" s="114" t="s">
        <v>45</v>
      </c>
      <c r="E23" s="115" t="s">
        <v>69</v>
      </c>
      <c r="F23" s="116" t="s">
        <v>21</v>
      </c>
      <c r="G23" s="117">
        <v>1100</v>
      </c>
      <c r="H23" s="118">
        <v>517.59</v>
      </c>
      <c r="I23" s="118">
        <f t="shared" si="3"/>
        <v>641.80999999999995</v>
      </c>
      <c r="J23" s="118">
        <f t="shared" si="4"/>
        <v>705991</v>
      </c>
      <c r="K23" s="175">
        <f t="shared" si="5"/>
        <v>4.6569469711305711E-2</v>
      </c>
    </row>
    <row r="24" spans="2:11" ht="30" x14ac:dyDescent="0.25">
      <c r="B24" s="112" t="s">
        <v>61</v>
      </c>
      <c r="C24" s="113">
        <v>2003988</v>
      </c>
      <c r="D24" s="114" t="s">
        <v>45</v>
      </c>
      <c r="E24" s="115" t="s">
        <v>70</v>
      </c>
      <c r="F24" s="116" t="s">
        <v>21</v>
      </c>
      <c r="G24" s="117">
        <v>600</v>
      </c>
      <c r="H24" s="118">
        <v>758.55</v>
      </c>
      <c r="I24" s="118">
        <f t="shared" si="3"/>
        <v>940.6</v>
      </c>
      <c r="J24" s="118">
        <f t="shared" si="4"/>
        <v>564360</v>
      </c>
      <c r="K24" s="175">
        <f t="shared" si="5"/>
        <v>3.7227026869000444E-2</v>
      </c>
    </row>
    <row r="25" spans="2:11" ht="15" x14ac:dyDescent="0.25">
      <c r="B25" s="112" t="s">
        <v>62</v>
      </c>
      <c r="C25" s="113">
        <v>4805749</v>
      </c>
      <c r="D25" s="114" t="s">
        <v>45</v>
      </c>
      <c r="E25" s="115" t="s">
        <v>71</v>
      </c>
      <c r="F25" s="116" t="s">
        <v>23</v>
      </c>
      <c r="G25" s="117">
        <v>8.5</v>
      </c>
      <c r="H25" s="118">
        <v>69.63</v>
      </c>
      <c r="I25" s="118">
        <f t="shared" si="3"/>
        <v>86.34</v>
      </c>
      <c r="J25" s="118">
        <f t="shared" si="4"/>
        <v>733.89</v>
      </c>
      <c r="K25" s="175">
        <f t="shared" si="5"/>
        <v>4.8409778773993085E-5</v>
      </c>
    </row>
    <row r="26" spans="2:11" ht="15" x14ac:dyDescent="0.25">
      <c r="B26" s="112" t="s">
        <v>63</v>
      </c>
      <c r="C26" s="113">
        <v>4805757</v>
      </c>
      <c r="D26" s="114" t="s">
        <v>45</v>
      </c>
      <c r="E26" s="115" t="s">
        <v>72</v>
      </c>
      <c r="F26" s="116" t="s">
        <v>23</v>
      </c>
      <c r="G26" s="117">
        <v>150</v>
      </c>
      <c r="H26" s="118">
        <v>6.55</v>
      </c>
      <c r="I26" s="118">
        <f t="shared" si="3"/>
        <v>8.1199999999999992</v>
      </c>
      <c r="J26" s="118">
        <f t="shared" si="4"/>
        <v>1218</v>
      </c>
      <c r="K26" s="175">
        <f t="shared" si="5"/>
        <v>8.0343253821040723E-5</v>
      </c>
    </row>
    <row r="27" spans="2:11" ht="30" x14ac:dyDescent="0.25">
      <c r="B27" s="112" t="s">
        <v>64</v>
      </c>
      <c r="C27" s="113">
        <v>2003397</v>
      </c>
      <c r="D27" s="114" t="s">
        <v>45</v>
      </c>
      <c r="E27" s="115" t="s">
        <v>73</v>
      </c>
      <c r="F27" s="116" t="s">
        <v>21</v>
      </c>
      <c r="G27" s="117">
        <v>220</v>
      </c>
      <c r="H27" s="118">
        <v>518.76</v>
      </c>
      <c r="I27" s="118">
        <f t="shared" si="3"/>
        <v>643.26</v>
      </c>
      <c r="J27" s="118">
        <f t="shared" si="4"/>
        <v>141517.20000000001</v>
      </c>
      <c r="K27" s="175">
        <f t="shared" si="5"/>
        <v>9.3349362230237976E-3</v>
      </c>
    </row>
    <row r="28" spans="2:11" ht="30" x14ac:dyDescent="0.25">
      <c r="B28" s="112" t="s">
        <v>65</v>
      </c>
      <c r="C28" s="113">
        <v>2003298</v>
      </c>
      <c r="D28" s="114" t="s">
        <v>45</v>
      </c>
      <c r="E28" s="115" t="s">
        <v>74</v>
      </c>
      <c r="F28" s="116" t="s">
        <v>21</v>
      </c>
      <c r="G28" s="117">
        <v>300</v>
      </c>
      <c r="H28" s="118">
        <v>12.3</v>
      </c>
      <c r="I28" s="118">
        <f t="shared" si="3"/>
        <v>15.25</v>
      </c>
      <c r="J28" s="118">
        <f t="shared" si="4"/>
        <v>4575</v>
      </c>
      <c r="K28" s="175">
        <f t="shared" si="5"/>
        <v>3.017819262982441E-4</v>
      </c>
    </row>
    <row r="29" spans="2:11" ht="30" x14ac:dyDescent="0.25">
      <c r="B29" s="112" t="s">
        <v>66</v>
      </c>
      <c r="C29" s="113">
        <v>2003297</v>
      </c>
      <c r="D29" s="114" t="s">
        <v>45</v>
      </c>
      <c r="E29" s="115" t="s">
        <v>75</v>
      </c>
      <c r="F29" s="116" t="s">
        <v>21</v>
      </c>
      <c r="G29" s="117">
        <v>300</v>
      </c>
      <c r="H29" s="118">
        <v>15.11</v>
      </c>
      <c r="I29" s="118">
        <f t="shared" si="3"/>
        <v>18.73</v>
      </c>
      <c r="J29" s="118">
        <f t="shared" si="4"/>
        <v>5619</v>
      </c>
      <c r="K29" s="175">
        <f t="shared" si="5"/>
        <v>3.7064757243056469E-4</v>
      </c>
    </row>
    <row r="30" spans="2:11" ht="16.2" customHeight="1" thickBot="1" x14ac:dyDescent="0.3">
      <c r="B30" s="324" t="s">
        <v>26</v>
      </c>
      <c r="C30" s="325"/>
      <c r="D30" s="325"/>
      <c r="E30" s="325"/>
      <c r="F30" s="325"/>
      <c r="G30" s="325"/>
      <c r="H30" s="325"/>
      <c r="I30" s="326"/>
      <c r="J30" s="177">
        <f>J6+J11+J16+J20</f>
        <v>15159953.6</v>
      </c>
      <c r="K30" s="178">
        <f>K6+K11+K16+K20</f>
        <v>1</v>
      </c>
    </row>
    <row r="31" spans="2:11" ht="60" customHeight="1" x14ac:dyDescent="0.25">
      <c r="B31" s="19"/>
      <c r="C31" s="19"/>
      <c r="D31" s="19"/>
      <c r="E31" s="1"/>
      <c r="F31" s="1"/>
      <c r="G31" s="1"/>
      <c r="H31" s="1"/>
      <c r="I31" s="1"/>
      <c r="J31" s="1"/>
      <c r="K31" s="1"/>
    </row>
  </sheetData>
  <mergeCells count="8">
    <mergeCell ref="B30:I30"/>
    <mergeCell ref="B4:K4"/>
    <mergeCell ref="F2:G2"/>
    <mergeCell ref="H2:I2"/>
    <mergeCell ref="J2:K2"/>
    <mergeCell ref="F3:G3"/>
    <mergeCell ref="H3:I3"/>
    <mergeCell ref="J3:K3"/>
  </mergeCells>
  <phoneticPr fontId="7" type="noConversion"/>
  <pageMargins left="0.70866141732283472" right="0.31496062992125984" top="0.98425196850393704" bottom="0.98425196850393704" header="0.51181102362204722" footer="0.51181102362204722"/>
  <pageSetup paperSize="9" scale="56" fitToHeight="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46"/>
  <sheetViews>
    <sheetView showOutlineSymbols="0" showWhiteSpace="0" view="pageBreakPreview" zoomScaleNormal="100" zoomScaleSheetLayoutView="100" workbookViewId="0">
      <selection activeCell="D15" sqref="D15"/>
    </sheetView>
  </sheetViews>
  <sheetFormatPr defaultColWidth="9" defaultRowHeight="13.2" x14ac:dyDescent="0.25"/>
  <cols>
    <col min="1" max="1" width="9" style="4"/>
    <col min="2" max="2" width="9.5" style="4" customWidth="1"/>
    <col min="3" max="3" width="22.8984375" style="4" customWidth="1"/>
    <col min="4" max="4" width="13.59765625" style="4" customWidth="1"/>
    <col min="5" max="5" width="60" style="4" bestFit="1" customWidth="1"/>
    <col min="6" max="6" width="12" style="4" bestFit="1" customWidth="1"/>
    <col min="7" max="7" width="14.59765625" style="4" bestFit="1" customWidth="1"/>
    <col min="8" max="8" width="12" style="4" bestFit="1" customWidth="1"/>
    <col min="9" max="9" width="9.69921875" style="4" customWidth="1"/>
    <col min="10" max="10" width="17" style="4" customWidth="1"/>
    <col min="11" max="16384" width="9" style="4"/>
  </cols>
  <sheetData>
    <row r="1" spans="2:10" ht="13.8" thickBot="1" x14ac:dyDescent="0.3"/>
    <row r="2" spans="2:10" ht="15" customHeight="1" x14ac:dyDescent="0.25">
      <c r="B2" s="179"/>
      <c r="C2" s="180"/>
      <c r="D2" s="475" t="s">
        <v>321</v>
      </c>
      <c r="E2" s="475"/>
      <c r="F2" s="181"/>
      <c r="G2" s="475"/>
      <c r="H2" s="475"/>
      <c r="I2" s="477"/>
      <c r="J2" s="478"/>
    </row>
    <row r="3" spans="2:10" ht="69.75" customHeight="1" thickBot="1" x14ac:dyDescent="0.3">
      <c r="B3" s="182"/>
      <c r="C3" s="183"/>
      <c r="D3" s="476" t="s">
        <v>322</v>
      </c>
      <c r="E3" s="476"/>
      <c r="F3" s="184"/>
      <c r="G3" s="481"/>
      <c r="H3" s="481"/>
      <c r="I3" s="479"/>
      <c r="J3" s="480"/>
    </row>
    <row r="4" spans="2:10" ht="24" customHeight="1" thickBot="1" x14ac:dyDescent="0.3">
      <c r="B4" s="482" t="s">
        <v>121</v>
      </c>
      <c r="C4" s="483"/>
      <c r="D4" s="483"/>
      <c r="E4" s="483"/>
      <c r="F4" s="483"/>
      <c r="G4" s="483"/>
      <c r="H4" s="483"/>
      <c r="I4" s="483"/>
      <c r="J4" s="484"/>
    </row>
    <row r="5" spans="2:10" s="5" customFormat="1" ht="31.2" x14ac:dyDescent="0.25">
      <c r="B5" s="210" t="s">
        <v>28</v>
      </c>
      <c r="C5" s="190" t="s">
        <v>4</v>
      </c>
      <c r="D5" s="190" t="s">
        <v>5</v>
      </c>
      <c r="E5" s="190" t="s">
        <v>6</v>
      </c>
      <c r="F5" s="191"/>
      <c r="G5" s="190" t="s">
        <v>7</v>
      </c>
      <c r="H5" s="190" t="s">
        <v>119</v>
      </c>
      <c r="I5" s="190" t="s">
        <v>9</v>
      </c>
      <c r="J5" s="190" t="s">
        <v>11</v>
      </c>
    </row>
    <row r="6" spans="2:10" s="5" customFormat="1" ht="13.8" customHeight="1" x14ac:dyDescent="0.25">
      <c r="B6" s="211"/>
      <c r="C6" s="192" t="s">
        <v>17</v>
      </c>
      <c r="D6" s="192" t="s">
        <v>18</v>
      </c>
      <c r="E6" s="193" t="s">
        <v>36</v>
      </c>
      <c r="F6" s="194"/>
      <c r="G6" s="192" t="s">
        <v>16</v>
      </c>
      <c r="H6" s="195">
        <v>1</v>
      </c>
      <c r="I6" s="196">
        <f>SUM(J7:J12)</f>
        <v>363.56</v>
      </c>
      <c r="J6" s="196">
        <f>TRUNC(H6*I6,2)</f>
        <v>363.56</v>
      </c>
    </row>
    <row r="7" spans="2:10" s="5" customFormat="1" ht="13.8" customHeight="1" x14ac:dyDescent="0.25">
      <c r="B7" s="211"/>
      <c r="C7" s="197">
        <v>88262</v>
      </c>
      <c r="D7" s="198" t="s">
        <v>15</v>
      </c>
      <c r="E7" s="199" t="s">
        <v>122</v>
      </c>
      <c r="F7" s="194"/>
      <c r="G7" s="198" t="s">
        <v>20</v>
      </c>
      <c r="H7" s="200">
        <v>1</v>
      </c>
      <c r="I7" s="201">
        <v>21.42</v>
      </c>
      <c r="J7" s="202">
        <v>21.42</v>
      </c>
    </row>
    <row r="8" spans="2:10" s="5" customFormat="1" ht="13.8" customHeight="1" x14ac:dyDescent="0.25">
      <c r="B8" s="211"/>
      <c r="C8" s="197">
        <v>88239</v>
      </c>
      <c r="D8" s="198" t="s">
        <v>15</v>
      </c>
      <c r="E8" s="199" t="s">
        <v>123</v>
      </c>
      <c r="F8" s="194"/>
      <c r="G8" s="198" t="s">
        <v>20</v>
      </c>
      <c r="H8" s="200">
        <v>2</v>
      </c>
      <c r="I8" s="201">
        <v>17.940000000000001</v>
      </c>
      <c r="J8" s="202">
        <v>35.880000000000003</v>
      </c>
    </row>
    <row r="9" spans="2:10" s="5" customFormat="1" ht="13.8" customHeight="1" x14ac:dyDescent="0.25">
      <c r="B9" s="211"/>
      <c r="C9" s="197">
        <v>4415</v>
      </c>
      <c r="D9" s="198" t="s">
        <v>15</v>
      </c>
      <c r="E9" s="199" t="s">
        <v>124</v>
      </c>
      <c r="F9" s="194"/>
      <c r="G9" s="198" t="s">
        <v>22</v>
      </c>
      <c r="H9" s="200">
        <v>1</v>
      </c>
      <c r="I9" s="201">
        <v>5.67</v>
      </c>
      <c r="J9" s="202">
        <v>5.67</v>
      </c>
    </row>
    <row r="10" spans="2:10" s="5" customFormat="1" ht="13.8" customHeight="1" x14ac:dyDescent="0.25">
      <c r="B10" s="211"/>
      <c r="C10" s="197">
        <v>4491</v>
      </c>
      <c r="D10" s="198" t="s">
        <v>15</v>
      </c>
      <c r="E10" s="199" t="s">
        <v>125</v>
      </c>
      <c r="F10" s="194"/>
      <c r="G10" s="198" t="s">
        <v>22</v>
      </c>
      <c r="H10" s="200">
        <v>4</v>
      </c>
      <c r="I10" s="201">
        <v>11.91</v>
      </c>
      <c r="J10" s="202">
        <v>47.64</v>
      </c>
    </row>
    <row r="11" spans="2:10" s="5" customFormat="1" ht="30" x14ac:dyDescent="0.25">
      <c r="B11" s="211"/>
      <c r="C11" s="197">
        <v>4813</v>
      </c>
      <c r="D11" s="198" t="s">
        <v>15</v>
      </c>
      <c r="E11" s="199" t="s">
        <v>126</v>
      </c>
      <c r="F11" s="194"/>
      <c r="G11" s="198" t="s">
        <v>128</v>
      </c>
      <c r="H11" s="200">
        <v>1</v>
      </c>
      <c r="I11" s="203">
        <v>250</v>
      </c>
      <c r="J11" s="202">
        <v>250</v>
      </c>
    </row>
    <row r="12" spans="2:10" s="5" customFormat="1" ht="14.4" customHeight="1" thickBot="1" x14ac:dyDescent="0.3">
      <c r="B12" s="212"/>
      <c r="C12" s="204">
        <v>5075</v>
      </c>
      <c r="D12" s="205" t="s">
        <v>15</v>
      </c>
      <c r="E12" s="206" t="s">
        <v>127</v>
      </c>
      <c r="F12" s="206"/>
      <c r="G12" s="205" t="s">
        <v>120</v>
      </c>
      <c r="H12" s="207">
        <v>0.15</v>
      </c>
      <c r="I12" s="208">
        <v>19.68</v>
      </c>
      <c r="J12" s="209">
        <v>2.95</v>
      </c>
    </row>
    <row r="13" spans="2:10" s="5" customFormat="1" ht="31.2" x14ac:dyDescent="0.25">
      <c r="B13" s="210" t="s">
        <v>29</v>
      </c>
      <c r="C13" s="190" t="s">
        <v>4</v>
      </c>
      <c r="D13" s="190" t="s">
        <v>5</v>
      </c>
      <c r="E13" s="190" t="s">
        <v>6</v>
      </c>
      <c r="F13" s="191"/>
      <c r="G13" s="190" t="s">
        <v>7</v>
      </c>
      <c r="H13" s="190" t="s">
        <v>119</v>
      </c>
      <c r="I13" s="190" t="s">
        <v>9</v>
      </c>
      <c r="J13" s="190" t="s">
        <v>11</v>
      </c>
    </row>
    <row r="14" spans="2:10" s="5" customFormat="1" ht="15.6" x14ac:dyDescent="0.25">
      <c r="B14" s="211"/>
      <c r="C14" s="215" t="s">
        <v>33</v>
      </c>
      <c r="D14" s="215" t="s">
        <v>18</v>
      </c>
      <c r="E14" s="216" t="s">
        <v>37</v>
      </c>
      <c r="F14" s="217"/>
      <c r="G14" s="192" t="s">
        <v>20</v>
      </c>
      <c r="H14" s="195">
        <v>1</v>
      </c>
      <c r="I14" s="196">
        <f>SUM(J15:J17)</f>
        <v>102.44377009090908</v>
      </c>
      <c r="J14" s="218">
        <f>TRUNC(H14*I14,2)</f>
        <v>102.44</v>
      </c>
    </row>
    <row r="15" spans="2:10" s="5" customFormat="1" ht="15" customHeight="1" x14ac:dyDescent="0.25">
      <c r="B15" s="211"/>
      <c r="C15" s="197" t="s">
        <v>129</v>
      </c>
      <c r="D15" s="198" t="s">
        <v>45</v>
      </c>
      <c r="E15" s="219" t="s">
        <v>130</v>
      </c>
      <c r="F15" s="217"/>
      <c r="G15" s="220" t="s">
        <v>25</v>
      </c>
      <c r="H15" s="221">
        <v>1</v>
      </c>
      <c r="I15" s="203">
        <v>4.5965999999999996</v>
      </c>
      <c r="J15" s="202">
        <v>4.5965999999999996</v>
      </c>
    </row>
    <row r="16" spans="2:10" s="5" customFormat="1" ht="15" customHeight="1" x14ac:dyDescent="0.25">
      <c r="B16" s="211"/>
      <c r="C16" s="197" t="s">
        <v>133</v>
      </c>
      <c r="D16" s="198" t="s">
        <v>45</v>
      </c>
      <c r="E16" s="219" t="s">
        <v>131</v>
      </c>
      <c r="F16" s="217"/>
      <c r="G16" s="220" t="s">
        <v>25</v>
      </c>
      <c r="H16" s="221">
        <v>1.4</v>
      </c>
      <c r="I16" s="203">
        <v>36.172260454545452</v>
      </c>
      <c r="J16" s="202">
        <v>50.641164636363627</v>
      </c>
    </row>
    <row r="17" spans="2:10" s="5" customFormat="1" ht="15.6" customHeight="1" thickBot="1" x14ac:dyDescent="0.3">
      <c r="B17" s="212"/>
      <c r="C17" s="222" t="s">
        <v>134</v>
      </c>
      <c r="D17" s="205" t="s">
        <v>45</v>
      </c>
      <c r="E17" s="223" t="s">
        <v>132</v>
      </c>
      <c r="F17" s="223"/>
      <c r="G17" s="224" t="s">
        <v>25</v>
      </c>
      <c r="H17" s="225">
        <v>2</v>
      </c>
      <c r="I17" s="226">
        <v>23.603002727272727</v>
      </c>
      <c r="J17" s="209">
        <v>47.206005454545455</v>
      </c>
    </row>
    <row r="18" spans="2:10" s="5" customFormat="1" ht="31.2" x14ac:dyDescent="0.25">
      <c r="B18" s="210" t="s">
        <v>30</v>
      </c>
      <c r="C18" s="190" t="s">
        <v>4</v>
      </c>
      <c r="D18" s="190" t="s">
        <v>5</v>
      </c>
      <c r="E18" s="190" t="s">
        <v>6</v>
      </c>
      <c r="F18" s="190"/>
      <c r="G18" s="190" t="s">
        <v>7</v>
      </c>
      <c r="H18" s="190" t="s">
        <v>119</v>
      </c>
      <c r="I18" s="190" t="s">
        <v>9</v>
      </c>
      <c r="J18" s="190" t="s">
        <v>11</v>
      </c>
    </row>
    <row r="19" spans="2:10" s="5" customFormat="1" ht="15.6" x14ac:dyDescent="0.25">
      <c r="B19" s="227"/>
      <c r="C19" s="215" t="s">
        <v>34</v>
      </c>
      <c r="D19" s="215" t="s">
        <v>18</v>
      </c>
      <c r="E19" s="228" t="s">
        <v>38</v>
      </c>
      <c r="F19" s="228"/>
      <c r="G19" s="229" t="s">
        <v>19</v>
      </c>
      <c r="H19" s="230">
        <v>1</v>
      </c>
      <c r="I19" s="231">
        <f>SUM(J20:J23)</f>
        <v>48562.799999999996</v>
      </c>
      <c r="J19" s="232">
        <f t="shared" ref="J19" si="0">TRUNC(H19*I19,2)</f>
        <v>48562.8</v>
      </c>
    </row>
    <row r="20" spans="2:10" s="5" customFormat="1" ht="15" x14ac:dyDescent="0.25">
      <c r="B20" s="233"/>
      <c r="C20" s="234">
        <v>34780</v>
      </c>
      <c r="D20" s="220" t="s">
        <v>15</v>
      </c>
      <c r="E20" s="235" t="s">
        <v>135</v>
      </c>
      <c r="F20" s="235"/>
      <c r="G20" s="236" t="s">
        <v>20</v>
      </c>
      <c r="H20" s="237">
        <v>220</v>
      </c>
      <c r="I20" s="238">
        <v>123.28</v>
      </c>
      <c r="J20" s="239">
        <v>27121.599999999999</v>
      </c>
    </row>
    <row r="21" spans="2:10" s="5" customFormat="1" ht="15" x14ac:dyDescent="0.25">
      <c r="B21" s="233"/>
      <c r="C21" s="234">
        <v>4083</v>
      </c>
      <c r="D21" s="198" t="s">
        <v>15</v>
      </c>
      <c r="E21" s="199" t="s">
        <v>136</v>
      </c>
      <c r="F21" s="199"/>
      <c r="G21" s="240" t="s">
        <v>20</v>
      </c>
      <c r="H21" s="241">
        <v>220</v>
      </c>
      <c r="I21" s="239">
        <v>29.41</v>
      </c>
      <c r="J21" s="239">
        <v>6470.2</v>
      </c>
    </row>
    <row r="22" spans="2:10" s="5" customFormat="1" ht="15" x14ac:dyDescent="0.25">
      <c r="B22" s="233"/>
      <c r="C22" s="234">
        <v>88255</v>
      </c>
      <c r="D22" s="198" t="s">
        <v>15</v>
      </c>
      <c r="E22" s="199" t="s">
        <v>137</v>
      </c>
      <c r="F22" s="199"/>
      <c r="G22" s="240" t="s">
        <v>20</v>
      </c>
      <c r="H22" s="241">
        <v>220</v>
      </c>
      <c r="I22" s="239">
        <v>24.95</v>
      </c>
      <c r="J22" s="239">
        <v>5489</v>
      </c>
    </row>
    <row r="23" spans="2:10" s="5" customFormat="1" ht="15.6" thickBot="1" x14ac:dyDescent="0.3">
      <c r="B23" s="242"/>
      <c r="C23" s="222">
        <v>88326</v>
      </c>
      <c r="D23" s="205" t="s">
        <v>15</v>
      </c>
      <c r="E23" s="206" t="s">
        <v>138</v>
      </c>
      <c r="F23" s="206"/>
      <c r="G23" s="243" t="s">
        <v>20</v>
      </c>
      <c r="H23" s="244">
        <v>440</v>
      </c>
      <c r="I23" s="245">
        <v>21.55</v>
      </c>
      <c r="J23" s="245">
        <v>9482</v>
      </c>
    </row>
    <row r="24" spans="2:10" s="5" customFormat="1" ht="31.2" x14ac:dyDescent="0.25">
      <c r="B24" s="190" t="s">
        <v>31</v>
      </c>
      <c r="C24" s="190" t="s">
        <v>4</v>
      </c>
      <c r="D24" s="190" t="s">
        <v>5</v>
      </c>
      <c r="E24" s="213" t="s">
        <v>6</v>
      </c>
      <c r="F24" s="213"/>
      <c r="G24" s="190" t="s">
        <v>7</v>
      </c>
      <c r="H24" s="214" t="s">
        <v>119</v>
      </c>
      <c r="I24" s="214" t="s">
        <v>9</v>
      </c>
      <c r="J24" s="214" t="s">
        <v>11</v>
      </c>
    </row>
    <row r="25" spans="2:10" s="5" customFormat="1" ht="15.6" x14ac:dyDescent="0.25">
      <c r="B25" s="192"/>
      <c r="C25" s="215" t="s">
        <v>35</v>
      </c>
      <c r="D25" s="215" t="s">
        <v>18</v>
      </c>
      <c r="E25" s="216" t="s">
        <v>39</v>
      </c>
      <c r="F25" s="216"/>
      <c r="G25" s="215" t="s">
        <v>24</v>
      </c>
      <c r="H25" s="195">
        <v>1</v>
      </c>
      <c r="I25" s="196">
        <f>SUM(J26:J40)</f>
        <v>420.58189999999996</v>
      </c>
      <c r="J25" s="246">
        <f t="shared" ref="J25" si="1">TRUNC(H25*I25,2)</f>
        <v>420.58</v>
      </c>
    </row>
    <row r="26" spans="2:10" s="5" customFormat="1" ht="15" x14ac:dyDescent="0.25">
      <c r="B26" s="198"/>
      <c r="C26" s="234">
        <v>88262</v>
      </c>
      <c r="D26" s="220" t="s">
        <v>15</v>
      </c>
      <c r="E26" s="247" t="s">
        <v>155</v>
      </c>
      <c r="F26" s="247"/>
      <c r="G26" s="220" t="s">
        <v>156</v>
      </c>
      <c r="H26" s="248">
        <v>1.5</v>
      </c>
      <c r="I26" s="249">
        <v>21.42</v>
      </c>
      <c r="J26" s="202">
        <v>32.130000000000003</v>
      </c>
    </row>
    <row r="27" spans="2:10" s="5" customFormat="1" ht="15" x14ac:dyDescent="0.25">
      <c r="B27" s="219"/>
      <c r="C27" s="234">
        <v>88309</v>
      </c>
      <c r="D27" s="220" t="s">
        <v>15</v>
      </c>
      <c r="E27" s="247" t="s">
        <v>157</v>
      </c>
      <c r="F27" s="247"/>
      <c r="G27" s="220" t="s">
        <v>156</v>
      </c>
      <c r="H27" s="248">
        <v>0.3</v>
      </c>
      <c r="I27" s="249">
        <v>22.51</v>
      </c>
      <c r="J27" s="202">
        <v>6.75</v>
      </c>
    </row>
    <row r="28" spans="2:10" s="5" customFormat="1" ht="15" x14ac:dyDescent="0.25">
      <c r="B28" s="219"/>
      <c r="C28" s="234">
        <v>88316</v>
      </c>
      <c r="D28" s="220" t="s">
        <v>15</v>
      </c>
      <c r="E28" s="247" t="s">
        <v>158</v>
      </c>
      <c r="F28" s="247"/>
      <c r="G28" s="220" t="s">
        <v>156</v>
      </c>
      <c r="H28" s="248">
        <v>2</v>
      </c>
      <c r="I28" s="249">
        <v>17.39</v>
      </c>
      <c r="J28" s="202">
        <v>34.78</v>
      </c>
    </row>
    <row r="29" spans="2:10" s="5" customFormat="1" ht="15" x14ac:dyDescent="0.25">
      <c r="B29" s="219"/>
      <c r="C29" s="234">
        <v>6189</v>
      </c>
      <c r="D29" s="198" t="s">
        <v>15</v>
      </c>
      <c r="E29" s="247" t="s">
        <v>139</v>
      </c>
      <c r="F29" s="247"/>
      <c r="G29" s="220" t="s">
        <v>140</v>
      </c>
      <c r="H29" s="248">
        <v>2</v>
      </c>
      <c r="I29" s="249">
        <v>30.93</v>
      </c>
      <c r="J29" s="202">
        <v>61.86</v>
      </c>
    </row>
    <row r="30" spans="2:10" s="5" customFormat="1" ht="15" x14ac:dyDescent="0.25">
      <c r="B30" s="219"/>
      <c r="C30" s="234">
        <v>35274</v>
      </c>
      <c r="D30" s="198" t="s">
        <v>15</v>
      </c>
      <c r="E30" s="247" t="s">
        <v>141</v>
      </c>
      <c r="F30" s="247"/>
      <c r="G30" s="220" t="s">
        <v>140</v>
      </c>
      <c r="H30" s="248">
        <v>1.8</v>
      </c>
      <c r="I30" s="249">
        <v>57.09</v>
      </c>
      <c r="J30" s="202">
        <v>102.76200000000001</v>
      </c>
    </row>
    <row r="31" spans="2:10" s="5" customFormat="1" ht="15" x14ac:dyDescent="0.25">
      <c r="B31" s="219"/>
      <c r="C31" s="234">
        <v>20213</v>
      </c>
      <c r="D31" s="198" t="s">
        <v>15</v>
      </c>
      <c r="E31" s="247" t="s">
        <v>142</v>
      </c>
      <c r="F31" s="247"/>
      <c r="G31" s="220" t="s">
        <v>140</v>
      </c>
      <c r="H31" s="248">
        <v>0.8</v>
      </c>
      <c r="I31" s="249">
        <v>28.99</v>
      </c>
      <c r="J31" s="202">
        <v>23.192</v>
      </c>
    </row>
    <row r="32" spans="2:10" s="5" customFormat="1" ht="30" x14ac:dyDescent="0.25">
      <c r="B32" s="219"/>
      <c r="C32" s="234">
        <v>7213</v>
      </c>
      <c r="D32" s="198" t="s">
        <v>15</v>
      </c>
      <c r="E32" s="247" t="s">
        <v>143</v>
      </c>
      <c r="F32" s="247"/>
      <c r="G32" s="220" t="s">
        <v>144</v>
      </c>
      <c r="H32" s="248">
        <v>1.2</v>
      </c>
      <c r="I32" s="249">
        <v>27.34</v>
      </c>
      <c r="J32" s="202">
        <v>32.808</v>
      </c>
    </row>
    <row r="33" spans="2:10" s="5" customFormat="1" ht="30" x14ac:dyDescent="0.25">
      <c r="B33" s="219"/>
      <c r="C33" s="234">
        <v>6212</v>
      </c>
      <c r="D33" s="198" t="s">
        <v>15</v>
      </c>
      <c r="E33" s="247" t="s">
        <v>145</v>
      </c>
      <c r="F33" s="247"/>
      <c r="G33" s="220" t="s">
        <v>140</v>
      </c>
      <c r="H33" s="248">
        <v>1.0900000000000001</v>
      </c>
      <c r="I33" s="249">
        <v>19.75</v>
      </c>
      <c r="J33" s="202">
        <v>21.5275</v>
      </c>
    </row>
    <row r="34" spans="2:10" s="5" customFormat="1" ht="15" x14ac:dyDescent="0.25">
      <c r="B34" s="219"/>
      <c r="C34" s="234">
        <v>4721</v>
      </c>
      <c r="D34" s="198" t="s">
        <v>15</v>
      </c>
      <c r="E34" s="247" t="s">
        <v>146</v>
      </c>
      <c r="F34" s="247"/>
      <c r="G34" s="220" t="s">
        <v>147</v>
      </c>
      <c r="H34" s="248">
        <v>0.11</v>
      </c>
      <c r="I34" s="249">
        <v>77.39</v>
      </c>
      <c r="J34" s="202">
        <v>8.5129000000000001</v>
      </c>
    </row>
    <row r="35" spans="2:10" s="5" customFormat="1" ht="15" x14ac:dyDescent="0.25">
      <c r="B35" s="219"/>
      <c r="C35" s="234">
        <v>367</v>
      </c>
      <c r="D35" s="198" t="s">
        <v>15</v>
      </c>
      <c r="E35" s="247" t="s">
        <v>148</v>
      </c>
      <c r="F35" s="247"/>
      <c r="G35" s="220" t="s">
        <v>147</v>
      </c>
      <c r="H35" s="248">
        <v>0.09</v>
      </c>
      <c r="I35" s="249">
        <v>70.91</v>
      </c>
      <c r="J35" s="202">
        <v>6.381899999999999</v>
      </c>
    </row>
    <row r="36" spans="2:10" s="5" customFormat="1" ht="15" x14ac:dyDescent="0.25">
      <c r="B36" s="219"/>
      <c r="C36" s="234">
        <v>1379</v>
      </c>
      <c r="D36" s="198" t="s">
        <v>15</v>
      </c>
      <c r="E36" s="247" t="s">
        <v>149</v>
      </c>
      <c r="F36" s="247"/>
      <c r="G36" s="220" t="s">
        <v>150</v>
      </c>
      <c r="H36" s="248">
        <v>23.69</v>
      </c>
      <c r="I36" s="249">
        <v>0.84</v>
      </c>
      <c r="J36" s="202">
        <v>19.8996</v>
      </c>
    </row>
    <row r="37" spans="2:10" s="5" customFormat="1" ht="15" x14ac:dyDescent="0.25">
      <c r="B37" s="219"/>
      <c r="C37" s="234">
        <v>5061</v>
      </c>
      <c r="D37" s="198" t="s">
        <v>15</v>
      </c>
      <c r="E37" s="247" t="s">
        <v>151</v>
      </c>
      <c r="F37" s="247"/>
      <c r="G37" s="220" t="s">
        <v>150</v>
      </c>
      <c r="H37" s="248">
        <v>0.8</v>
      </c>
      <c r="I37" s="249">
        <v>19.350000000000001</v>
      </c>
      <c r="J37" s="202">
        <v>15.480000000000002</v>
      </c>
    </row>
    <row r="38" spans="2:10" s="5" customFormat="1" ht="15" x14ac:dyDescent="0.25">
      <c r="B38" s="199"/>
      <c r="C38" s="234">
        <v>4460</v>
      </c>
      <c r="D38" s="198" t="s">
        <v>15</v>
      </c>
      <c r="E38" s="235" t="s">
        <v>152</v>
      </c>
      <c r="F38" s="235"/>
      <c r="G38" s="236" t="s">
        <v>140</v>
      </c>
      <c r="H38" s="250">
        <v>2.5</v>
      </c>
      <c r="I38" s="238">
        <v>10.58</v>
      </c>
      <c r="J38" s="239">
        <v>26.45</v>
      </c>
    </row>
    <row r="39" spans="2:10" s="5" customFormat="1" ht="15" x14ac:dyDescent="0.25">
      <c r="B39" s="199"/>
      <c r="C39" s="234">
        <v>43682</v>
      </c>
      <c r="D39" s="198" t="s">
        <v>15</v>
      </c>
      <c r="E39" s="235" t="s">
        <v>153</v>
      </c>
      <c r="F39" s="235"/>
      <c r="G39" s="236" t="s">
        <v>144</v>
      </c>
      <c r="H39" s="250">
        <v>1</v>
      </c>
      <c r="I39" s="238">
        <v>23.69</v>
      </c>
      <c r="J39" s="239">
        <v>23.69</v>
      </c>
    </row>
    <row r="40" spans="2:10" s="5" customFormat="1" ht="15.6" thickBot="1" x14ac:dyDescent="0.3">
      <c r="B40" s="206"/>
      <c r="C40" s="222">
        <v>20247</v>
      </c>
      <c r="D40" s="205" t="s">
        <v>15</v>
      </c>
      <c r="E40" s="206" t="s">
        <v>154</v>
      </c>
      <c r="F40" s="206"/>
      <c r="G40" s="243" t="s">
        <v>150</v>
      </c>
      <c r="H40" s="251">
        <v>0.2</v>
      </c>
      <c r="I40" s="245">
        <v>21.79</v>
      </c>
      <c r="J40" s="245">
        <v>4.3579999999999997</v>
      </c>
    </row>
    <row r="41" spans="2:10" s="6" customFormat="1" ht="13.8" customHeight="1" thickBot="1" x14ac:dyDescent="0.3">
      <c r="B41" s="252" t="s">
        <v>41</v>
      </c>
      <c r="C41" s="253" t="s">
        <v>76</v>
      </c>
      <c r="D41" s="494" t="s">
        <v>77</v>
      </c>
      <c r="E41" s="494"/>
      <c r="F41" s="494"/>
      <c r="G41" s="494"/>
      <c r="H41" s="494"/>
      <c r="I41" s="485" t="s">
        <v>78</v>
      </c>
      <c r="J41" s="486"/>
    </row>
    <row r="42" spans="2:10" s="6" customFormat="1" ht="16.2" thickBot="1" x14ac:dyDescent="0.3">
      <c r="B42" s="487" t="s">
        <v>79</v>
      </c>
      <c r="C42" s="488"/>
      <c r="D42" s="464" t="s">
        <v>80</v>
      </c>
      <c r="E42" s="492" t="s">
        <v>81</v>
      </c>
      <c r="F42" s="493"/>
      <c r="G42" s="492" t="s">
        <v>82</v>
      </c>
      <c r="H42" s="493"/>
      <c r="I42" s="467" t="s">
        <v>83</v>
      </c>
      <c r="J42" s="468"/>
    </row>
    <row r="43" spans="2:10" s="6" customFormat="1" ht="31.8" thickBot="1" x14ac:dyDescent="0.3">
      <c r="B43" s="489"/>
      <c r="C43" s="490"/>
      <c r="D43" s="491"/>
      <c r="E43" s="254" t="s">
        <v>84</v>
      </c>
      <c r="F43" s="254" t="s">
        <v>85</v>
      </c>
      <c r="G43" s="254" t="s">
        <v>86</v>
      </c>
      <c r="H43" s="254" t="s">
        <v>87</v>
      </c>
      <c r="I43" s="455" t="s">
        <v>88</v>
      </c>
      <c r="J43" s="469"/>
    </row>
    <row r="44" spans="2:10" s="6" customFormat="1" ht="30" x14ac:dyDescent="0.25">
      <c r="B44" s="255" t="s">
        <v>89</v>
      </c>
      <c r="C44" s="256" t="s">
        <v>90</v>
      </c>
      <c r="D44" s="257">
        <v>1</v>
      </c>
      <c r="E44" s="258">
        <v>1</v>
      </c>
      <c r="F44" s="258">
        <v>0</v>
      </c>
      <c r="G44" s="259">
        <v>731.09929999999997</v>
      </c>
      <c r="H44" s="259">
        <v>303.6336</v>
      </c>
      <c r="I44" s="465">
        <v>731.09929999999997</v>
      </c>
      <c r="J44" s="466"/>
    </row>
    <row r="45" spans="2:10" s="6" customFormat="1" ht="78.599999999999994" customHeight="1" thickBot="1" x14ac:dyDescent="0.3">
      <c r="B45" s="261"/>
      <c r="C45" s="224"/>
      <c r="D45" s="224"/>
      <c r="E45" s="224"/>
      <c r="F45" s="224"/>
      <c r="G45" s="224"/>
      <c r="H45" s="463" t="s">
        <v>91</v>
      </c>
      <c r="I45" s="463"/>
      <c r="J45" s="262">
        <v>731.09929999999997</v>
      </c>
    </row>
    <row r="46" spans="2:10" s="6" customFormat="1" ht="47.4" customHeight="1" thickBot="1" x14ac:dyDescent="0.3">
      <c r="B46" s="464" t="s">
        <v>92</v>
      </c>
      <c r="C46" s="464"/>
      <c r="D46" s="254" t="s">
        <v>80</v>
      </c>
      <c r="E46" s="254" t="s">
        <v>93</v>
      </c>
      <c r="F46" s="263"/>
      <c r="G46" s="254" t="s">
        <v>82</v>
      </c>
      <c r="H46" s="474" t="s">
        <v>94</v>
      </c>
      <c r="I46" s="474"/>
      <c r="J46" s="474"/>
    </row>
    <row r="47" spans="2:10" s="6" customFormat="1" ht="15" x14ac:dyDescent="0.25">
      <c r="B47" s="255" t="s">
        <v>95</v>
      </c>
      <c r="C47" s="256" t="s">
        <v>96</v>
      </c>
      <c r="D47" s="257">
        <v>2</v>
      </c>
      <c r="E47" s="264" t="s">
        <v>25</v>
      </c>
      <c r="F47" s="260"/>
      <c r="G47" s="259">
        <v>20.346299999999999</v>
      </c>
      <c r="H47" s="260"/>
      <c r="I47" s="472">
        <v>40.692599999999999</v>
      </c>
      <c r="J47" s="473"/>
    </row>
    <row r="48" spans="2:10" s="6" customFormat="1" ht="15.6" customHeight="1" x14ac:dyDescent="0.25">
      <c r="B48" s="443" t="s">
        <v>97</v>
      </c>
      <c r="C48" s="444"/>
      <c r="D48" s="444"/>
      <c r="E48" s="444"/>
      <c r="F48" s="444"/>
      <c r="G48" s="444"/>
      <c r="H48" s="444"/>
      <c r="I48" s="470">
        <v>40.692599999999999</v>
      </c>
      <c r="J48" s="471"/>
    </row>
    <row r="49" spans="2:10" s="6" customFormat="1" ht="16.2" customHeight="1" thickBot="1" x14ac:dyDescent="0.3">
      <c r="B49" s="445" t="s">
        <v>98</v>
      </c>
      <c r="C49" s="446"/>
      <c r="D49" s="446"/>
      <c r="E49" s="446"/>
      <c r="F49" s="446"/>
      <c r="G49" s="446"/>
      <c r="H49" s="446"/>
      <c r="I49" s="451">
        <v>771.79190000000006</v>
      </c>
      <c r="J49" s="452"/>
    </row>
    <row r="50" spans="2:10" s="6" customFormat="1" ht="15.6" customHeight="1" x14ac:dyDescent="0.25">
      <c r="B50" s="441" t="s">
        <v>99</v>
      </c>
      <c r="C50" s="442"/>
      <c r="D50" s="442"/>
      <c r="E50" s="442"/>
      <c r="F50" s="442"/>
      <c r="G50" s="442"/>
      <c r="H50" s="442"/>
      <c r="I50" s="447">
        <v>0.50349999999999995</v>
      </c>
      <c r="J50" s="448"/>
    </row>
    <row r="51" spans="2:10" s="6" customFormat="1" ht="15.6" x14ac:dyDescent="0.25">
      <c r="B51" s="443" t="s">
        <v>100</v>
      </c>
      <c r="C51" s="444"/>
      <c r="D51" s="444"/>
      <c r="E51" s="444"/>
      <c r="F51" s="444"/>
      <c r="G51" s="444"/>
      <c r="H51" s="444"/>
      <c r="I51" s="449">
        <v>2.2000000000000001E-3</v>
      </c>
      <c r="J51" s="450"/>
    </row>
    <row r="52" spans="2:10" s="6" customFormat="1" ht="30.6" customHeight="1" thickBot="1" x14ac:dyDescent="0.3">
      <c r="B52" s="445" t="s">
        <v>101</v>
      </c>
      <c r="C52" s="446"/>
      <c r="D52" s="446"/>
      <c r="E52" s="446"/>
      <c r="F52" s="446"/>
      <c r="G52" s="446"/>
      <c r="H52" s="446"/>
      <c r="I52" s="451" t="s">
        <v>102</v>
      </c>
      <c r="J52" s="452"/>
    </row>
    <row r="53" spans="2:10" s="6" customFormat="1" ht="47.4" customHeight="1" thickBot="1" x14ac:dyDescent="0.3">
      <c r="B53" s="453" t="s">
        <v>103</v>
      </c>
      <c r="C53" s="454"/>
      <c r="D53" s="253" t="s">
        <v>80</v>
      </c>
      <c r="E53" s="253" t="s">
        <v>93</v>
      </c>
      <c r="F53" s="265"/>
      <c r="G53" s="253" t="s">
        <v>104</v>
      </c>
      <c r="H53" s="461" t="s">
        <v>105</v>
      </c>
      <c r="I53" s="461"/>
      <c r="J53" s="462"/>
    </row>
    <row r="54" spans="2:10" s="6" customFormat="1" ht="16.2" customHeight="1" thickBot="1" x14ac:dyDescent="0.3">
      <c r="B54" s="455" t="s">
        <v>106</v>
      </c>
      <c r="C54" s="456"/>
      <c r="D54" s="456"/>
      <c r="E54" s="456"/>
      <c r="F54" s="456"/>
      <c r="G54" s="456"/>
      <c r="H54" s="456"/>
      <c r="I54" s="457"/>
      <c r="J54" s="458"/>
    </row>
    <row r="55" spans="2:10" s="6" customFormat="1" ht="78.599999999999994" customHeight="1" thickBot="1" x14ac:dyDescent="0.3">
      <c r="B55" s="453" t="s">
        <v>107</v>
      </c>
      <c r="C55" s="454"/>
      <c r="D55" s="253" t="s">
        <v>80</v>
      </c>
      <c r="E55" s="253" t="s">
        <v>93</v>
      </c>
      <c r="F55" s="265"/>
      <c r="G55" s="253" t="s">
        <v>105</v>
      </c>
      <c r="H55" s="461" t="s">
        <v>105</v>
      </c>
      <c r="I55" s="461"/>
      <c r="J55" s="462"/>
    </row>
    <row r="56" spans="2:10" s="6" customFormat="1" ht="16.2" customHeight="1" thickBot="1" x14ac:dyDescent="0.3">
      <c r="B56" s="455" t="s">
        <v>108</v>
      </c>
      <c r="C56" s="456"/>
      <c r="D56" s="456"/>
      <c r="E56" s="456"/>
      <c r="F56" s="456"/>
      <c r="G56" s="456"/>
      <c r="H56" s="456"/>
      <c r="I56" s="457"/>
      <c r="J56" s="458"/>
    </row>
    <row r="57" spans="2:10" s="6" customFormat="1" ht="16.2" thickBot="1" x14ac:dyDescent="0.3">
      <c r="B57" s="455" t="s">
        <v>109</v>
      </c>
      <c r="C57" s="456"/>
      <c r="D57" s="456"/>
      <c r="E57" s="456"/>
      <c r="F57" s="456"/>
      <c r="G57" s="456"/>
      <c r="H57" s="456"/>
      <c r="I57" s="459">
        <v>0.50570000000000004</v>
      </c>
      <c r="J57" s="460"/>
    </row>
    <row r="58" spans="2:10" s="6" customFormat="1" ht="47.4" customHeight="1" thickBot="1" x14ac:dyDescent="0.3">
      <c r="B58" s="453" t="s">
        <v>110</v>
      </c>
      <c r="C58" s="454"/>
      <c r="D58" s="253" t="s">
        <v>4</v>
      </c>
      <c r="E58" s="253" t="s">
        <v>80</v>
      </c>
      <c r="F58" s="253" t="s">
        <v>93</v>
      </c>
      <c r="G58" s="265"/>
      <c r="H58" s="266" t="s">
        <v>105</v>
      </c>
      <c r="I58" s="461" t="s">
        <v>105</v>
      </c>
      <c r="J58" s="462"/>
    </row>
    <row r="59" spans="2:10" s="6" customFormat="1" ht="16.2" customHeight="1" thickBot="1" x14ac:dyDescent="0.3">
      <c r="B59" s="455" t="s">
        <v>111</v>
      </c>
      <c r="C59" s="456"/>
      <c r="D59" s="456"/>
      <c r="E59" s="456"/>
      <c r="F59" s="456"/>
      <c r="G59" s="456"/>
      <c r="H59" s="456"/>
      <c r="I59" s="457"/>
      <c r="J59" s="458"/>
    </row>
    <row r="60" spans="2:10" s="6" customFormat="1" ht="30.6" customHeight="1" thickBot="1" x14ac:dyDescent="0.3">
      <c r="B60" s="496" t="s">
        <v>112</v>
      </c>
      <c r="C60" s="494"/>
      <c r="D60" s="454" t="s">
        <v>80</v>
      </c>
      <c r="E60" s="454" t="s">
        <v>93</v>
      </c>
      <c r="F60" s="454" t="s">
        <v>113</v>
      </c>
      <c r="G60" s="454"/>
      <c r="H60" s="499"/>
      <c r="I60" s="501" t="s">
        <v>105</v>
      </c>
      <c r="J60" s="502"/>
    </row>
    <row r="61" spans="2:10" s="6" customFormat="1" ht="14.4" customHeight="1" thickBot="1" x14ac:dyDescent="0.3">
      <c r="B61" s="497"/>
      <c r="C61" s="498"/>
      <c r="D61" s="495"/>
      <c r="E61" s="495"/>
      <c r="F61" s="267" t="s">
        <v>114</v>
      </c>
      <c r="G61" s="267" t="s">
        <v>115</v>
      </c>
      <c r="H61" s="268" t="s">
        <v>116</v>
      </c>
      <c r="I61" s="503"/>
      <c r="J61" s="504"/>
    </row>
    <row r="62" spans="2:10" s="6" customFormat="1" ht="15.6" customHeight="1" x14ac:dyDescent="0.25">
      <c r="B62" s="441" t="s">
        <v>117</v>
      </c>
      <c r="C62" s="442"/>
      <c r="D62" s="442"/>
      <c r="E62" s="442"/>
      <c r="F62" s="442"/>
      <c r="G62" s="442"/>
      <c r="H62" s="442"/>
      <c r="I62" s="509"/>
      <c r="J62" s="510"/>
    </row>
    <row r="63" spans="2:10" s="6" customFormat="1" ht="16.2" customHeight="1" thickBot="1" x14ac:dyDescent="0.3">
      <c r="B63" s="505" t="s">
        <v>118</v>
      </c>
      <c r="C63" s="506"/>
      <c r="D63" s="506"/>
      <c r="E63" s="506"/>
      <c r="F63" s="506"/>
      <c r="G63" s="506"/>
      <c r="H63" s="506"/>
      <c r="I63" s="507">
        <v>0.51</v>
      </c>
      <c r="J63" s="508"/>
    </row>
    <row r="64" spans="2:10" ht="14.4" customHeight="1" thickTop="1" thickBot="1" x14ac:dyDescent="0.3">
      <c r="B64" s="272" t="s">
        <v>42</v>
      </c>
      <c r="C64" s="272" t="s">
        <v>159</v>
      </c>
      <c r="D64" s="514" t="s">
        <v>47</v>
      </c>
      <c r="E64" s="514"/>
      <c r="F64" s="514"/>
      <c r="G64" s="514"/>
      <c r="H64" s="514"/>
      <c r="I64" s="511" t="s">
        <v>78</v>
      </c>
      <c r="J64" s="511"/>
    </row>
    <row r="65" spans="2:10" ht="16.2" thickBot="1" x14ac:dyDescent="0.3">
      <c r="B65" s="512" t="s">
        <v>79</v>
      </c>
      <c r="C65" s="512"/>
      <c r="D65" s="513" t="s">
        <v>80</v>
      </c>
      <c r="E65" s="513" t="s">
        <v>81</v>
      </c>
      <c r="F65" s="513"/>
      <c r="G65" s="513" t="s">
        <v>82</v>
      </c>
      <c r="H65" s="513"/>
      <c r="I65" s="500" t="s">
        <v>83</v>
      </c>
      <c r="J65" s="500"/>
    </row>
    <row r="66" spans="2:10" ht="16.2" thickBot="1" x14ac:dyDescent="0.3">
      <c r="B66" s="512"/>
      <c r="C66" s="512"/>
      <c r="D66" s="513"/>
      <c r="E66" s="273" t="s">
        <v>84</v>
      </c>
      <c r="F66" s="273" t="s">
        <v>85</v>
      </c>
      <c r="G66" s="273" t="s">
        <v>86</v>
      </c>
      <c r="H66" s="273" t="s">
        <v>87</v>
      </c>
      <c r="I66" s="500" t="s">
        <v>88</v>
      </c>
      <c r="J66" s="500"/>
    </row>
    <row r="67" spans="2:10" ht="30" x14ac:dyDescent="0.25">
      <c r="B67" s="274" t="s">
        <v>160</v>
      </c>
      <c r="C67" s="275" t="s">
        <v>161</v>
      </c>
      <c r="D67" s="276">
        <v>1</v>
      </c>
      <c r="E67" s="277">
        <v>1</v>
      </c>
      <c r="F67" s="277">
        <v>0</v>
      </c>
      <c r="G67" s="278">
        <v>250.57839999999999</v>
      </c>
      <c r="H67" s="278">
        <v>102.4802</v>
      </c>
      <c r="I67" s="373">
        <v>250.57839999999999</v>
      </c>
      <c r="J67" s="374"/>
    </row>
    <row r="68" spans="2:10" ht="15.6" customHeight="1" thickBot="1" x14ac:dyDescent="0.3">
      <c r="B68" s="339" t="s">
        <v>91</v>
      </c>
      <c r="C68" s="340"/>
      <c r="D68" s="340"/>
      <c r="E68" s="340"/>
      <c r="F68" s="340"/>
      <c r="G68" s="340"/>
      <c r="H68" s="340"/>
      <c r="I68" s="399">
        <v>250.57839999999999</v>
      </c>
      <c r="J68" s="400"/>
    </row>
    <row r="69" spans="2:10" ht="16.2" thickBot="1" x14ac:dyDescent="0.3">
      <c r="B69" s="513" t="s">
        <v>92</v>
      </c>
      <c r="C69" s="513"/>
      <c r="D69" s="273" t="s">
        <v>80</v>
      </c>
      <c r="E69" s="273" t="s">
        <v>93</v>
      </c>
      <c r="F69" s="280"/>
      <c r="G69" s="273" t="s">
        <v>82</v>
      </c>
      <c r="H69" s="500" t="s">
        <v>94</v>
      </c>
      <c r="I69" s="500"/>
      <c r="J69" s="500"/>
    </row>
    <row r="70" spans="2:10" ht="15" x14ac:dyDescent="0.25">
      <c r="B70" s="274" t="s">
        <v>95</v>
      </c>
      <c r="C70" s="275" t="s">
        <v>96</v>
      </c>
      <c r="D70" s="276">
        <v>1</v>
      </c>
      <c r="E70" s="281" t="s">
        <v>25</v>
      </c>
      <c r="F70" s="282"/>
      <c r="G70" s="278">
        <v>20.346299999999999</v>
      </c>
      <c r="H70" s="373">
        <v>20.346299999999999</v>
      </c>
      <c r="I70" s="373"/>
      <c r="J70" s="374"/>
    </row>
    <row r="71" spans="2:10" ht="15.6" x14ac:dyDescent="0.25">
      <c r="B71" s="341" t="s">
        <v>97</v>
      </c>
      <c r="C71" s="342"/>
      <c r="D71" s="342"/>
      <c r="E71" s="342"/>
      <c r="F71" s="342"/>
      <c r="G71" s="342"/>
      <c r="H71" s="342"/>
      <c r="I71" s="375">
        <v>20.346299999999999</v>
      </c>
      <c r="J71" s="376"/>
    </row>
    <row r="72" spans="2:10" ht="16.2" thickBot="1" x14ac:dyDescent="0.3">
      <c r="B72" s="339" t="s">
        <v>98</v>
      </c>
      <c r="C72" s="340"/>
      <c r="D72" s="340"/>
      <c r="E72" s="340"/>
      <c r="F72" s="340"/>
      <c r="G72" s="340"/>
      <c r="H72" s="340"/>
      <c r="I72" s="356">
        <v>270.92469999999997</v>
      </c>
      <c r="J72" s="357"/>
    </row>
    <row r="73" spans="2:10" ht="15.6" x14ac:dyDescent="0.25">
      <c r="B73" s="343" t="s">
        <v>99</v>
      </c>
      <c r="C73" s="344"/>
      <c r="D73" s="344"/>
      <c r="E73" s="344"/>
      <c r="F73" s="344"/>
      <c r="G73" s="344"/>
      <c r="H73" s="344"/>
      <c r="I73" s="406">
        <v>2.46</v>
      </c>
      <c r="J73" s="407"/>
    </row>
    <row r="74" spans="2:10" ht="15.6" x14ac:dyDescent="0.25">
      <c r="B74" s="341" t="s">
        <v>100</v>
      </c>
      <c r="C74" s="342"/>
      <c r="D74" s="342"/>
      <c r="E74" s="342"/>
      <c r="F74" s="342"/>
      <c r="G74" s="342"/>
      <c r="H74" s="342"/>
      <c r="I74" s="354">
        <v>6.5500000000000003E-2</v>
      </c>
      <c r="J74" s="355"/>
    </row>
    <row r="75" spans="2:10" ht="16.2" thickBot="1" x14ac:dyDescent="0.3">
      <c r="B75" s="339" t="s">
        <v>101</v>
      </c>
      <c r="C75" s="340"/>
      <c r="D75" s="340"/>
      <c r="E75" s="340"/>
      <c r="F75" s="340"/>
      <c r="G75" s="340"/>
      <c r="H75" s="340"/>
      <c r="I75" s="356" t="s">
        <v>102</v>
      </c>
      <c r="J75" s="357"/>
    </row>
    <row r="76" spans="2:10" ht="16.2" thickBot="1" x14ac:dyDescent="0.3">
      <c r="B76" s="359" t="s">
        <v>103</v>
      </c>
      <c r="C76" s="360"/>
      <c r="D76" s="283" t="s">
        <v>80</v>
      </c>
      <c r="E76" s="283" t="s">
        <v>93</v>
      </c>
      <c r="F76" s="284"/>
      <c r="G76" s="283" t="s">
        <v>104</v>
      </c>
      <c r="H76" s="338" t="s">
        <v>105</v>
      </c>
      <c r="I76" s="338"/>
      <c r="J76" s="358"/>
    </row>
    <row r="77" spans="2:10" ht="15.6" customHeight="1" thickBot="1" x14ac:dyDescent="0.3">
      <c r="B77" s="381" t="s">
        <v>106</v>
      </c>
      <c r="C77" s="382"/>
      <c r="D77" s="382"/>
      <c r="E77" s="382"/>
      <c r="F77" s="382"/>
      <c r="G77" s="382"/>
      <c r="H77" s="382"/>
      <c r="I77" s="434"/>
      <c r="J77" s="372"/>
    </row>
    <row r="78" spans="2:10" ht="16.2" thickBot="1" x14ac:dyDescent="0.3">
      <c r="B78" s="359" t="s">
        <v>107</v>
      </c>
      <c r="C78" s="360"/>
      <c r="D78" s="283" t="s">
        <v>80</v>
      </c>
      <c r="E78" s="283" t="s">
        <v>93</v>
      </c>
      <c r="F78" s="284"/>
      <c r="G78" s="283" t="s">
        <v>105</v>
      </c>
      <c r="H78" s="338" t="s">
        <v>105</v>
      </c>
      <c r="I78" s="338"/>
      <c r="J78" s="358"/>
    </row>
    <row r="79" spans="2:10" ht="15.6" customHeight="1" thickBot="1" x14ac:dyDescent="0.3">
      <c r="B79" s="381" t="s">
        <v>108</v>
      </c>
      <c r="C79" s="382"/>
      <c r="D79" s="382"/>
      <c r="E79" s="382"/>
      <c r="F79" s="382"/>
      <c r="G79" s="382"/>
      <c r="H79" s="382"/>
      <c r="I79" s="434"/>
      <c r="J79" s="372"/>
    </row>
    <row r="80" spans="2:10" ht="16.2" thickBot="1" x14ac:dyDescent="0.3">
      <c r="B80" s="381" t="s">
        <v>109</v>
      </c>
      <c r="C80" s="382"/>
      <c r="D80" s="382"/>
      <c r="E80" s="382"/>
      <c r="F80" s="382"/>
      <c r="G80" s="382"/>
      <c r="H80" s="382"/>
      <c r="I80" s="401">
        <v>2.5255000000000001</v>
      </c>
      <c r="J80" s="402"/>
    </row>
    <row r="81" spans="2:10" ht="16.2" thickBot="1" x14ac:dyDescent="0.3">
      <c r="B81" s="359" t="s">
        <v>110</v>
      </c>
      <c r="C81" s="360"/>
      <c r="D81" s="283" t="s">
        <v>4</v>
      </c>
      <c r="E81" s="283" t="s">
        <v>80</v>
      </c>
      <c r="F81" s="283" t="s">
        <v>93</v>
      </c>
      <c r="G81" s="283" t="s">
        <v>105</v>
      </c>
      <c r="H81" s="338" t="s">
        <v>105</v>
      </c>
      <c r="I81" s="338"/>
      <c r="J81" s="358"/>
    </row>
    <row r="82" spans="2:10" ht="16.2" thickBot="1" x14ac:dyDescent="0.3">
      <c r="B82" s="381" t="s">
        <v>111</v>
      </c>
      <c r="C82" s="382"/>
      <c r="D82" s="382"/>
      <c r="E82" s="382"/>
      <c r="F82" s="382"/>
      <c r="G82" s="382"/>
      <c r="H82" s="382"/>
      <c r="I82" s="434"/>
      <c r="J82" s="372"/>
    </row>
    <row r="83" spans="2:10" ht="16.2" thickBot="1" x14ac:dyDescent="0.3">
      <c r="B83" s="439" t="s">
        <v>112</v>
      </c>
      <c r="C83" s="440"/>
      <c r="D83" s="360" t="s">
        <v>80</v>
      </c>
      <c r="E83" s="360" t="s">
        <v>93</v>
      </c>
      <c r="F83" s="360" t="s">
        <v>113</v>
      </c>
      <c r="G83" s="360"/>
      <c r="H83" s="360"/>
      <c r="I83" s="435" t="s">
        <v>105</v>
      </c>
      <c r="J83" s="436"/>
    </row>
    <row r="84" spans="2:10" ht="16.2" thickBot="1" x14ac:dyDescent="0.3">
      <c r="B84" s="419"/>
      <c r="C84" s="420"/>
      <c r="D84" s="378"/>
      <c r="E84" s="378"/>
      <c r="F84" s="285" t="s">
        <v>114</v>
      </c>
      <c r="G84" s="285" t="s">
        <v>115</v>
      </c>
      <c r="H84" s="285" t="s">
        <v>116</v>
      </c>
      <c r="I84" s="437"/>
      <c r="J84" s="438"/>
    </row>
    <row r="85" spans="2:10" ht="15.6" x14ac:dyDescent="0.25">
      <c r="B85" s="343" t="s">
        <v>117</v>
      </c>
      <c r="C85" s="344"/>
      <c r="D85" s="344"/>
      <c r="E85" s="344"/>
      <c r="F85" s="344"/>
      <c r="G85" s="344"/>
      <c r="H85" s="344"/>
      <c r="I85" s="350"/>
      <c r="J85" s="351"/>
    </row>
    <row r="86" spans="2:10" ht="16.2" thickBot="1" x14ac:dyDescent="0.3">
      <c r="B86" s="383" t="s">
        <v>118</v>
      </c>
      <c r="C86" s="384"/>
      <c r="D86" s="384"/>
      <c r="E86" s="384"/>
      <c r="F86" s="384"/>
      <c r="G86" s="384"/>
      <c r="H86" s="384"/>
      <c r="I86" s="363">
        <v>2.5299999999999998</v>
      </c>
      <c r="J86" s="364"/>
    </row>
    <row r="87" spans="2:10" ht="28.8" customHeight="1" thickTop="1" thickBot="1" x14ac:dyDescent="0.3">
      <c r="B87" s="270" t="s">
        <v>43</v>
      </c>
      <c r="C87" s="271" t="s">
        <v>162</v>
      </c>
      <c r="D87" s="517" t="s">
        <v>163</v>
      </c>
      <c r="E87" s="517"/>
      <c r="F87" s="517"/>
      <c r="G87" s="517"/>
      <c r="H87" s="517"/>
      <c r="I87" s="409" t="s">
        <v>78</v>
      </c>
      <c r="J87" s="410"/>
    </row>
    <row r="88" spans="2:10" ht="15.6" x14ac:dyDescent="0.25">
      <c r="B88" s="397" t="s">
        <v>79</v>
      </c>
      <c r="C88" s="398"/>
      <c r="D88" s="398" t="s">
        <v>80</v>
      </c>
      <c r="E88" s="398" t="s">
        <v>81</v>
      </c>
      <c r="F88" s="398"/>
      <c r="G88" s="398" t="s">
        <v>82</v>
      </c>
      <c r="H88" s="398"/>
      <c r="I88" s="365" t="s">
        <v>83</v>
      </c>
      <c r="J88" s="366"/>
    </row>
    <row r="89" spans="2:10" ht="16.2" thickBot="1" x14ac:dyDescent="0.3">
      <c r="B89" s="515"/>
      <c r="C89" s="516"/>
      <c r="D89" s="516"/>
      <c r="E89" s="286" t="s">
        <v>84</v>
      </c>
      <c r="F89" s="286" t="s">
        <v>85</v>
      </c>
      <c r="G89" s="286" t="s">
        <v>86</v>
      </c>
      <c r="H89" s="286" t="s">
        <v>87</v>
      </c>
      <c r="I89" s="367" t="s">
        <v>88</v>
      </c>
      <c r="J89" s="368"/>
    </row>
    <row r="90" spans="2:10" ht="45" x14ac:dyDescent="0.25">
      <c r="B90" s="274" t="s">
        <v>164</v>
      </c>
      <c r="C90" s="275" t="s">
        <v>165</v>
      </c>
      <c r="D90" s="276">
        <v>5</v>
      </c>
      <c r="E90" s="277">
        <v>0.96</v>
      </c>
      <c r="F90" s="277">
        <v>0.04</v>
      </c>
      <c r="G90" s="278">
        <v>272.07909999999998</v>
      </c>
      <c r="H90" s="278">
        <v>98.342600000000004</v>
      </c>
      <c r="I90" s="518">
        <v>1325.6482000000001</v>
      </c>
      <c r="J90" s="519"/>
    </row>
    <row r="91" spans="2:10" ht="75.599999999999994" thickBot="1" x14ac:dyDescent="0.3">
      <c r="B91" s="288" t="s">
        <v>166</v>
      </c>
      <c r="C91" s="289" t="s">
        <v>167</v>
      </c>
      <c r="D91" s="290">
        <v>1</v>
      </c>
      <c r="E91" s="291">
        <v>1</v>
      </c>
      <c r="F91" s="291">
        <v>0</v>
      </c>
      <c r="G91" s="292">
        <v>298.80599999999998</v>
      </c>
      <c r="H91" s="292">
        <v>143.3502</v>
      </c>
      <c r="I91" s="388">
        <v>298.80599999999998</v>
      </c>
      <c r="J91" s="389"/>
    </row>
    <row r="92" spans="2:10" ht="15.6" customHeight="1" thickBot="1" x14ac:dyDescent="0.3">
      <c r="B92" s="381" t="s">
        <v>91</v>
      </c>
      <c r="C92" s="382"/>
      <c r="D92" s="382"/>
      <c r="E92" s="382"/>
      <c r="F92" s="382"/>
      <c r="G92" s="382"/>
      <c r="H92" s="382"/>
      <c r="I92" s="520">
        <v>1624.4541999999999</v>
      </c>
      <c r="J92" s="521"/>
    </row>
    <row r="93" spans="2:10" ht="16.2" thickBot="1" x14ac:dyDescent="0.3">
      <c r="B93" s="185" t="s">
        <v>92</v>
      </c>
      <c r="C93" s="188"/>
      <c r="D93" s="187" t="s">
        <v>80</v>
      </c>
      <c r="E93" s="187" t="s">
        <v>93</v>
      </c>
      <c r="F93" s="188"/>
      <c r="G93" s="187" t="s">
        <v>82</v>
      </c>
      <c r="H93" s="387" t="s">
        <v>94</v>
      </c>
      <c r="I93" s="387"/>
      <c r="J93" s="393"/>
    </row>
    <row r="94" spans="2:10" ht="15" x14ac:dyDescent="0.25">
      <c r="B94" s="274" t="s">
        <v>95</v>
      </c>
      <c r="C94" s="275" t="s">
        <v>96</v>
      </c>
      <c r="D94" s="276">
        <v>1</v>
      </c>
      <c r="E94" s="281" t="s">
        <v>25</v>
      </c>
      <c r="F94" s="282"/>
      <c r="G94" s="278">
        <v>20.346299999999999</v>
      </c>
      <c r="H94" s="373">
        <v>20.346299999999999</v>
      </c>
      <c r="I94" s="373"/>
      <c r="J94" s="374"/>
    </row>
    <row r="95" spans="2:10" ht="15.6" x14ac:dyDescent="0.25">
      <c r="B95" s="341" t="s">
        <v>97</v>
      </c>
      <c r="C95" s="342"/>
      <c r="D95" s="342"/>
      <c r="E95" s="342"/>
      <c r="F95" s="342"/>
      <c r="G95" s="342"/>
      <c r="H95" s="342"/>
      <c r="I95" s="375">
        <v>20.346299999999999</v>
      </c>
      <c r="J95" s="376"/>
    </row>
    <row r="96" spans="2:10" ht="16.2" thickBot="1" x14ac:dyDescent="0.3">
      <c r="B96" s="339" t="s">
        <v>98</v>
      </c>
      <c r="C96" s="340"/>
      <c r="D96" s="340"/>
      <c r="E96" s="340"/>
      <c r="F96" s="340"/>
      <c r="G96" s="340"/>
      <c r="H96" s="340"/>
      <c r="I96" s="356">
        <v>1644.8005000000001</v>
      </c>
      <c r="J96" s="357"/>
    </row>
    <row r="97" spans="2:10" ht="15.6" x14ac:dyDescent="0.25">
      <c r="B97" s="343" t="s">
        <v>99</v>
      </c>
      <c r="C97" s="344"/>
      <c r="D97" s="344"/>
      <c r="E97" s="344"/>
      <c r="F97" s="344"/>
      <c r="G97" s="344"/>
      <c r="H97" s="344"/>
      <c r="I97" s="406">
        <v>7.1454000000000004</v>
      </c>
      <c r="J97" s="407"/>
    </row>
    <row r="98" spans="2:10" ht="15.6" x14ac:dyDescent="0.25">
      <c r="B98" s="341" t="s">
        <v>100</v>
      </c>
      <c r="C98" s="342"/>
      <c r="D98" s="342"/>
      <c r="E98" s="342"/>
      <c r="F98" s="342"/>
      <c r="G98" s="342"/>
      <c r="H98" s="342"/>
      <c r="I98" s="354">
        <v>0.1903</v>
      </c>
      <c r="J98" s="355"/>
    </row>
    <row r="99" spans="2:10" ht="16.2" thickBot="1" x14ac:dyDescent="0.3">
      <c r="B99" s="339" t="s">
        <v>101</v>
      </c>
      <c r="C99" s="340"/>
      <c r="D99" s="340"/>
      <c r="E99" s="340"/>
      <c r="F99" s="340"/>
      <c r="G99" s="340"/>
      <c r="H99" s="340"/>
      <c r="I99" s="356" t="s">
        <v>102</v>
      </c>
      <c r="J99" s="357"/>
    </row>
    <row r="100" spans="2:10" ht="16.2" thickBot="1" x14ac:dyDescent="0.3">
      <c r="B100" s="359" t="s">
        <v>103</v>
      </c>
      <c r="C100" s="360"/>
      <c r="D100" s="283" t="s">
        <v>80</v>
      </c>
      <c r="E100" s="283" t="s">
        <v>93</v>
      </c>
      <c r="F100" s="284"/>
      <c r="G100" s="283" t="s">
        <v>104</v>
      </c>
      <c r="H100" s="338" t="s">
        <v>105</v>
      </c>
      <c r="I100" s="338"/>
      <c r="J100" s="358"/>
    </row>
    <row r="101" spans="2:10" ht="15.6" customHeight="1" thickBot="1" x14ac:dyDescent="0.3">
      <c r="B101" s="337" t="s">
        <v>106</v>
      </c>
      <c r="C101" s="338"/>
      <c r="D101" s="338"/>
      <c r="E101" s="338"/>
      <c r="F101" s="338"/>
      <c r="G101" s="338"/>
      <c r="H101" s="338"/>
      <c r="I101" s="348"/>
      <c r="J101" s="349"/>
    </row>
    <row r="102" spans="2:10" ht="16.2" thickBot="1" x14ac:dyDescent="0.3">
      <c r="B102" s="293" t="s">
        <v>107</v>
      </c>
      <c r="C102" s="294"/>
      <c r="D102" s="285" t="s">
        <v>80</v>
      </c>
      <c r="E102" s="285" t="s">
        <v>93</v>
      </c>
      <c r="F102" s="295"/>
      <c r="G102" s="285" t="s">
        <v>105</v>
      </c>
      <c r="H102" s="369" t="s">
        <v>105</v>
      </c>
      <c r="I102" s="369"/>
      <c r="J102" s="370"/>
    </row>
    <row r="103" spans="2:10" ht="15.6" customHeight="1" thickBot="1" x14ac:dyDescent="0.3">
      <c r="B103" s="337" t="s">
        <v>108</v>
      </c>
      <c r="C103" s="338"/>
      <c r="D103" s="338"/>
      <c r="E103" s="338"/>
      <c r="F103" s="338"/>
      <c r="G103" s="338"/>
      <c r="H103" s="338"/>
      <c r="I103" s="348"/>
      <c r="J103" s="349"/>
    </row>
    <row r="104" spans="2:10" ht="16.2" thickBot="1" x14ac:dyDescent="0.3">
      <c r="B104" s="337" t="s">
        <v>109</v>
      </c>
      <c r="C104" s="338"/>
      <c r="D104" s="338"/>
      <c r="E104" s="338"/>
      <c r="F104" s="338"/>
      <c r="G104" s="338"/>
      <c r="H104" s="338"/>
      <c r="I104" s="379">
        <v>7.3357000000000001</v>
      </c>
      <c r="J104" s="380"/>
    </row>
    <row r="105" spans="2:10" ht="16.2" thickBot="1" x14ac:dyDescent="0.3">
      <c r="B105" s="359" t="s">
        <v>110</v>
      </c>
      <c r="C105" s="360"/>
      <c r="D105" s="285" t="s">
        <v>4</v>
      </c>
      <c r="E105" s="285" t="s">
        <v>80</v>
      </c>
      <c r="F105" s="285" t="s">
        <v>93</v>
      </c>
      <c r="G105" s="285" t="s">
        <v>105</v>
      </c>
      <c r="H105" s="338" t="s">
        <v>105</v>
      </c>
      <c r="I105" s="338"/>
      <c r="J105" s="358"/>
    </row>
    <row r="106" spans="2:10" ht="16.2" thickBot="1" x14ac:dyDescent="0.3">
      <c r="B106" s="296"/>
      <c r="C106" s="295"/>
      <c r="D106" s="369" t="s">
        <v>111</v>
      </c>
      <c r="E106" s="369"/>
      <c r="F106" s="369"/>
      <c r="G106" s="369"/>
      <c r="H106" s="369"/>
      <c r="I106" s="348"/>
      <c r="J106" s="349"/>
    </row>
    <row r="107" spans="2:10" ht="16.2" thickBot="1" x14ac:dyDescent="0.3">
      <c r="B107" s="419" t="s">
        <v>112</v>
      </c>
      <c r="C107" s="420"/>
      <c r="D107" s="378" t="s">
        <v>80</v>
      </c>
      <c r="E107" s="378" t="s">
        <v>93</v>
      </c>
      <c r="F107" s="378" t="s">
        <v>113</v>
      </c>
      <c r="G107" s="378"/>
      <c r="H107" s="378"/>
      <c r="I107" s="345" t="s">
        <v>105</v>
      </c>
      <c r="J107" s="346"/>
    </row>
    <row r="108" spans="2:10" ht="16.2" thickBot="1" x14ac:dyDescent="0.3">
      <c r="B108" s="419"/>
      <c r="C108" s="420"/>
      <c r="D108" s="378"/>
      <c r="E108" s="378"/>
      <c r="F108" s="285" t="s">
        <v>114</v>
      </c>
      <c r="G108" s="285" t="s">
        <v>115</v>
      </c>
      <c r="H108" s="285" t="s">
        <v>116</v>
      </c>
      <c r="I108" s="369"/>
      <c r="J108" s="370"/>
    </row>
    <row r="109" spans="2:10" ht="15.6" x14ac:dyDescent="0.25">
      <c r="B109" s="343" t="s">
        <v>117</v>
      </c>
      <c r="C109" s="344"/>
      <c r="D109" s="344"/>
      <c r="E109" s="344"/>
      <c r="F109" s="344"/>
      <c r="G109" s="344"/>
      <c r="H109" s="344"/>
      <c r="I109" s="350"/>
      <c r="J109" s="351"/>
    </row>
    <row r="110" spans="2:10" ht="16.2" thickBot="1" x14ac:dyDescent="0.3">
      <c r="B110" s="383" t="s">
        <v>118</v>
      </c>
      <c r="C110" s="384"/>
      <c r="D110" s="384"/>
      <c r="E110" s="384"/>
      <c r="F110" s="384"/>
      <c r="G110" s="384"/>
      <c r="H110" s="384"/>
      <c r="I110" s="363">
        <v>7.34</v>
      </c>
      <c r="J110" s="364"/>
    </row>
    <row r="111" spans="2:10" ht="16.8" customHeight="1" thickTop="1" thickBot="1" x14ac:dyDescent="0.3">
      <c r="B111" s="270" t="s">
        <v>44</v>
      </c>
      <c r="C111" s="297" t="s">
        <v>168</v>
      </c>
      <c r="D111" s="517" t="s">
        <v>49</v>
      </c>
      <c r="E111" s="517"/>
      <c r="F111" s="517"/>
      <c r="G111" s="517"/>
      <c r="H111" s="517"/>
      <c r="I111" s="409" t="s">
        <v>78</v>
      </c>
      <c r="J111" s="410"/>
    </row>
    <row r="112" spans="2:10" ht="16.2" thickBot="1" x14ac:dyDescent="0.3">
      <c r="B112" s="377" t="s">
        <v>79</v>
      </c>
      <c r="C112" s="378"/>
      <c r="D112" s="378" t="s">
        <v>80</v>
      </c>
      <c r="E112" s="378" t="s">
        <v>81</v>
      </c>
      <c r="F112" s="378"/>
      <c r="G112" s="378" t="s">
        <v>82</v>
      </c>
      <c r="H112" s="378"/>
      <c r="I112" s="429" t="s">
        <v>83</v>
      </c>
      <c r="J112" s="430"/>
    </row>
    <row r="113" spans="2:10" ht="16.2" thickBot="1" x14ac:dyDescent="0.3">
      <c r="B113" s="377"/>
      <c r="C113" s="378"/>
      <c r="D113" s="378"/>
      <c r="E113" s="285" t="s">
        <v>84</v>
      </c>
      <c r="F113" s="285" t="s">
        <v>85</v>
      </c>
      <c r="G113" s="285" t="s">
        <v>86</v>
      </c>
      <c r="H113" s="285" t="s">
        <v>87</v>
      </c>
      <c r="I113" s="392" t="s">
        <v>88</v>
      </c>
      <c r="J113" s="393"/>
    </row>
    <row r="114" spans="2:10" ht="30" x14ac:dyDescent="0.25">
      <c r="B114" s="274" t="s">
        <v>160</v>
      </c>
      <c r="C114" s="275" t="s">
        <v>161</v>
      </c>
      <c r="D114" s="276">
        <v>1</v>
      </c>
      <c r="E114" s="277">
        <v>1</v>
      </c>
      <c r="F114" s="277">
        <v>0</v>
      </c>
      <c r="G114" s="278">
        <v>250.57839999999999</v>
      </c>
      <c r="H114" s="278">
        <v>102.4802</v>
      </c>
      <c r="I114" s="423">
        <v>250.57839999999999</v>
      </c>
      <c r="J114" s="424"/>
    </row>
    <row r="115" spans="2:10" ht="15.6" customHeight="1" thickBot="1" x14ac:dyDescent="0.3">
      <c r="B115" s="339" t="s">
        <v>91</v>
      </c>
      <c r="C115" s="340"/>
      <c r="D115" s="340"/>
      <c r="E115" s="340"/>
      <c r="F115" s="340"/>
      <c r="G115" s="340"/>
      <c r="H115" s="340"/>
      <c r="I115" s="425">
        <v>250.57839999999999</v>
      </c>
      <c r="J115" s="426"/>
    </row>
    <row r="116" spans="2:10" ht="15.6" x14ac:dyDescent="0.25">
      <c r="B116" s="397" t="s">
        <v>92</v>
      </c>
      <c r="C116" s="398"/>
      <c r="D116" s="298" t="s">
        <v>80</v>
      </c>
      <c r="E116" s="298" t="s">
        <v>93</v>
      </c>
      <c r="F116" s="281"/>
      <c r="G116" s="298" t="s">
        <v>82</v>
      </c>
      <c r="H116" s="344" t="s">
        <v>94</v>
      </c>
      <c r="I116" s="344"/>
      <c r="J116" s="385"/>
    </row>
    <row r="117" spans="2:10" ht="15" x14ac:dyDescent="0.25">
      <c r="B117" s="299" t="s">
        <v>95</v>
      </c>
      <c r="C117" s="300" t="s">
        <v>96</v>
      </c>
      <c r="D117" s="301">
        <v>1</v>
      </c>
      <c r="E117" s="302" t="s">
        <v>25</v>
      </c>
      <c r="F117" s="303"/>
      <c r="G117" s="304">
        <v>20.346299999999999</v>
      </c>
      <c r="H117" s="303"/>
      <c r="I117" s="375">
        <v>20.346299999999999</v>
      </c>
      <c r="J117" s="376"/>
    </row>
    <row r="118" spans="2:10" ht="15.6" x14ac:dyDescent="0.25">
      <c r="B118" s="341" t="s">
        <v>97</v>
      </c>
      <c r="C118" s="342"/>
      <c r="D118" s="342"/>
      <c r="E118" s="342"/>
      <c r="F118" s="342"/>
      <c r="G118" s="342"/>
      <c r="H118" s="342"/>
      <c r="I118" s="375">
        <v>20.346299999999999</v>
      </c>
      <c r="J118" s="376"/>
    </row>
    <row r="119" spans="2:10" ht="16.2" thickBot="1" x14ac:dyDescent="0.3">
      <c r="B119" s="339" t="s">
        <v>98</v>
      </c>
      <c r="C119" s="340"/>
      <c r="D119" s="340"/>
      <c r="E119" s="340"/>
      <c r="F119" s="340"/>
      <c r="G119" s="340"/>
      <c r="H119" s="340"/>
      <c r="I119" s="356">
        <v>270.92469999999997</v>
      </c>
      <c r="J119" s="357"/>
    </row>
    <row r="120" spans="2:10" ht="15.6" x14ac:dyDescent="0.25">
      <c r="B120" s="343" t="s">
        <v>99</v>
      </c>
      <c r="C120" s="344"/>
      <c r="D120" s="344"/>
      <c r="E120" s="344"/>
      <c r="F120" s="344"/>
      <c r="G120" s="344"/>
      <c r="H120" s="344"/>
      <c r="I120" s="406">
        <v>1.5323</v>
      </c>
      <c r="J120" s="407"/>
    </row>
    <row r="121" spans="2:10" ht="15.6" x14ac:dyDescent="0.25">
      <c r="B121" s="341" t="s">
        <v>100</v>
      </c>
      <c r="C121" s="342"/>
      <c r="D121" s="342"/>
      <c r="E121" s="342"/>
      <c r="F121" s="342"/>
      <c r="G121" s="342"/>
      <c r="H121" s="342"/>
      <c r="I121" s="354">
        <v>4.0800000000000003E-2</v>
      </c>
      <c r="J121" s="355"/>
    </row>
    <row r="122" spans="2:10" ht="16.2" thickBot="1" x14ac:dyDescent="0.3">
      <c r="B122" s="339" t="s">
        <v>101</v>
      </c>
      <c r="C122" s="340"/>
      <c r="D122" s="340"/>
      <c r="E122" s="340"/>
      <c r="F122" s="340"/>
      <c r="G122" s="340"/>
      <c r="H122" s="340"/>
      <c r="I122" s="356" t="s">
        <v>102</v>
      </c>
      <c r="J122" s="357"/>
    </row>
    <row r="123" spans="2:10" ht="16.2" thickBot="1" x14ac:dyDescent="0.3">
      <c r="B123" s="305" t="s">
        <v>103</v>
      </c>
      <c r="C123" s="284"/>
      <c r="D123" s="283" t="s">
        <v>80</v>
      </c>
      <c r="E123" s="283" t="s">
        <v>93</v>
      </c>
      <c r="F123" s="284"/>
      <c r="G123" s="283" t="s">
        <v>104</v>
      </c>
      <c r="H123" s="338" t="s">
        <v>105</v>
      </c>
      <c r="I123" s="338"/>
      <c r="J123" s="358"/>
    </row>
    <row r="124" spans="2:10" ht="15.6" customHeight="1" thickBot="1" x14ac:dyDescent="0.3">
      <c r="B124" s="337" t="s">
        <v>106</v>
      </c>
      <c r="C124" s="338"/>
      <c r="D124" s="338"/>
      <c r="E124" s="338"/>
      <c r="F124" s="338"/>
      <c r="G124" s="338"/>
      <c r="H124" s="338"/>
      <c r="I124" s="348"/>
      <c r="J124" s="349"/>
    </row>
    <row r="125" spans="2:10" ht="16.2" thickBot="1" x14ac:dyDescent="0.3">
      <c r="B125" s="432" t="s">
        <v>107</v>
      </c>
      <c r="C125" s="433"/>
      <c r="D125" s="285" t="s">
        <v>80</v>
      </c>
      <c r="E125" s="285" t="s">
        <v>93</v>
      </c>
      <c r="F125" s="295"/>
      <c r="G125" s="285" t="s">
        <v>105</v>
      </c>
      <c r="H125" s="369" t="s">
        <v>105</v>
      </c>
      <c r="I125" s="369"/>
      <c r="J125" s="370"/>
    </row>
    <row r="126" spans="2:10" ht="15.6" customHeight="1" thickBot="1" x14ac:dyDescent="0.3">
      <c r="B126" s="337" t="s">
        <v>108</v>
      </c>
      <c r="C126" s="338"/>
      <c r="D126" s="338"/>
      <c r="E126" s="338"/>
      <c r="F126" s="338"/>
      <c r="G126" s="338"/>
      <c r="H126" s="338"/>
      <c r="I126" s="348"/>
      <c r="J126" s="349"/>
    </row>
    <row r="127" spans="2:10" ht="16.2" thickBot="1" x14ac:dyDescent="0.3">
      <c r="B127" s="337" t="s">
        <v>109</v>
      </c>
      <c r="C127" s="338"/>
      <c r="D127" s="338"/>
      <c r="E127" s="338"/>
      <c r="F127" s="338"/>
      <c r="G127" s="338"/>
      <c r="H127" s="338"/>
      <c r="I127" s="379">
        <v>1.5730999999999999</v>
      </c>
      <c r="J127" s="380"/>
    </row>
    <row r="128" spans="2:10" ht="16.2" thickBot="1" x14ac:dyDescent="0.3">
      <c r="B128" s="432" t="s">
        <v>110</v>
      </c>
      <c r="C128" s="433"/>
      <c r="D128" s="285" t="s">
        <v>4</v>
      </c>
      <c r="E128" s="285" t="s">
        <v>80</v>
      </c>
      <c r="F128" s="285" t="s">
        <v>93</v>
      </c>
      <c r="G128" s="285" t="s">
        <v>105</v>
      </c>
      <c r="H128" s="285"/>
      <c r="I128" s="369" t="s">
        <v>105</v>
      </c>
      <c r="J128" s="370"/>
    </row>
    <row r="129" spans="2:10" ht="16.2" thickBot="1" x14ac:dyDescent="0.3">
      <c r="B129" s="337" t="s">
        <v>111</v>
      </c>
      <c r="C129" s="338"/>
      <c r="D129" s="338"/>
      <c r="E129" s="338"/>
      <c r="F129" s="338"/>
      <c r="G129" s="338"/>
      <c r="H129" s="338"/>
      <c r="I129" s="348"/>
      <c r="J129" s="349"/>
    </row>
    <row r="130" spans="2:10" ht="16.2" thickBot="1" x14ac:dyDescent="0.3">
      <c r="B130" s="439" t="s">
        <v>112</v>
      </c>
      <c r="C130" s="440"/>
      <c r="D130" s="360" t="s">
        <v>80</v>
      </c>
      <c r="E130" s="360" t="s">
        <v>93</v>
      </c>
      <c r="F130" s="360" t="s">
        <v>113</v>
      </c>
      <c r="G130" s="360"/>
      <c r="H130" s="360"/>
      <c r="I130" s="345" t="s">
        <v>105</v>
      </c>
      <c r="J130" s="346"/>
    </row>
    <row r="131" spans="2:10" ht="16.2" thickBot="1" x14ac:dyDescent="0.3">
      <c r="B131" s="419"/>
      <c r="C131" s="420"/>
      <c r="D131" s="378"/>
      <c r="E131" s="378"/>
      <c r="F131" s="285" t="s">
        <v>114</v>
      </c>
      <c r="G131" s="285" t="s">
        <v>115</v>
      </c>
      <c r="H131" s="285" t="s">
        <v>116</v>
      </c>
      <c r="I131" s="369"/>
      <c r="J131" s="370"/>
    </row>
    <row r="132" spans="2:10" ht="15.6" x14ac:dyDescent="0.25">
      <c r="B132" s="343" t="s">
        <v>117</v>
      </c>
      <c r="C132" s="344"/>
      <c r="D132" s="344"/>
      <c r="E132" s="344"/>
      <c r="F132" s="344"/>
      <c r="G132" s="344"/>
      <c r="H132" s="344"/>
      <c r="I132" s="350"/>
      <c r="J132" s="351"/>
    </row>
    <row r="133" spans="2:10" ht="16.2" thickBot="1" x14ac:dyDescent="0.3">
      <c r="B133" s="383" t="s">
        <v>118</v>
      </c>
      <c r="C133" s="384"/>
      <c r="D133" s="384"/>
      <c r="E133" s="384"/>
      <c r="F133" s="384"/>
      <c r="G133" s="384"/>
      <c r="H133" s="384"/>
      <c r="I133" s="363">
        <v>1.57</v>
      </c>
      <c r="J133" s="364"/>
    </row>
    <row r="134" spans="2:10" ht="14.4" customHeight="1" thickTop="1" thickBot="1" x14ac:dyDescent="0.3">
      <c r="B134" s="269" t="s">
        <v>51</v>
      </c>
      <c r="C134" s="187" t="s">
        <v>169</v>
      </c>
      <c r="D134" s="418" t="s">
        <v>54</v>
      </c>
      <c r="E134" s="418"/>
      <c r="F134" s="418"/>
      <c r="G134" s="418"/>
      <c r="H134" s="418"/>
      <c r="I134" s="416" t="s">
        <v>78</v>
      </c>
      <c r="J134" s="417"/>
    </row>
    <row r="135" spans="2:10" ht="16.2" thickBot="1" x14ac:dyDescent="0.3">
      <c r="B135" s="522" t="s">
        <v>79</v>
      </c>
      <c r="C135" s="437"/>
      <c r="D135" s="360" t="s">
        <v>80</v>
      </c>
      <c r="E135" s="398" t="s">
        <v>81</v>
      </c>
      <c r="F135" s="398"/>
      <c r="G135" s="398" t="s">
        <v>82</v>
      </c>
      <c r="H135" s="398"/>
      <c r="I135" s="344" t="s">
        <v>83</v>
      </c>
      <c r="J135" s="385"/>
    </row>
    <row r="136" spans="2:10" ht="16.2" thickBot="1" x14ac:dyDescent="0.3">
      <c r="B136" s="522"/>
      <c r="C136" s="437"/>
      <c r="D136" s="378"/>
      <c r="E136" s="285" t="s">
        <v>84</v>
      </c>
      <c r="F136" s="285" t="s">
        <v>85</v>
      </c>
      <c r="G136" s="285" t="s">
        <v>86</v>
      </c>
      <c r="H136" s="285" t="s">
        <v>87</v>
      </c>
      <c r="I136" s="369" t="s">
        <v>88</v>
      </c>
      <c r="J136" s="370"/>
    </row>
    <row r="137" spans="2:10" ht="45" x14ac:dyDescent="0.25">
      <c r="B137" s="274" t="s">
        <v>170</v>
      </c>
      <c r="C137" s="275" t="s">
        <v>171</v>
      </c>
      <c r="D137" s="276">
        <v>2</v>
      </c>
      <c r="E137" s="277">
        <v>0.51</v>
      </c>
      <c r="F137" s="277">
        <v>0.49</v>
      </c>
      <c r="G137" s="278">
        <v>293.50310000000002</v>
      </c>
      <c r="H137" s="278">
        <v>86.432900000000004</v>
      </c>
      <c r="I137" s="373">
        <v>384.07740000000001</v>
      </c>
      <c r="J137" s="374"/>
    </row>
    <row r="138" spans="2:10" ht="45" x14ac:dyDescent="0.25">
      <c r="B138" s="299" t="s">
        <v>172</v>
      </c>
      <c r="C138" s="300" t="s">
        <v>173</v>
      </c>
      <c r="D138" s="301">
        <v>1</v>
      </c>
      <c r="E138" s="307">
        <v>0.69</v>
      </c>
      <c r="F138" s="307">
        <v>0.31</v>
      </c>
      <c r="G138" s="304">
        <v>4.8985000000000003</v>
      </c>
      <c r="H138" s="304">
        <v>3.4112</v>
      </c>
      <c r="I138" s="375">
        <v>4.4374000000000002</v>
      </c>
      <c r="J138" s="376"/>
    </row>
    <row r="139" spans="2:10" ht="15" x14ac:dyDescent="0.25">
      <c r="B139" s="299" t="s">
        <v>174</v>
      </c>
      <c r="C139" s="300" t="s">
        <v>175</v>
      </c>
      <c r="D139" s="301">
        <v>1</v>
      </c>
      <c r="E139" s="307">
        <v>0.71</v>
      </c>
      <c r="F139" s="307">
        <v>0.28999999999999998</v>
      </c>
      <c r="G139" s="304">
        <v>271.32780000000002</v>
      </c>
      <c r="H139" s="304">
        <v>123.11790000000001</v>
      </c>
      <c r="I139" s="375">
        <v>228.34690000000001</v>
      </c>
      <c r="J139" s="376"/>
    </row>
    <row r="140" spans="2:10" ht="45" x14ac:dyDescent="0.25">
      <c r="B140" s="299" t="s">
        <v>176</v>
      </c>
      <c r="C140" s="300" t="s">
        <v>177</v>
      </c>
      <c r="D140" s="301">
        <v>1</v>
      </c>
      <c r="E140" s="307">
        <v>0.96</v>
      </c>
      <c r="F140" s="307">
        <v>0.04</v>
      </c>
      <c r="G140" s="304">
        <v>234.30590000000001</v>
      </c>
      <c r="H140" s="304">
        <v>117.8595</v>
      </c>
      <c r="I140" s="375">
        <v>229.648</v>
      </c>
      <c r="J140" s="376"/>
    </row>
    <row r="141" spans="2:10" ht="60" x14ac:dyDescent="0.25">
      <c r="B141" s="299" t="s">
        <v>178</v>
      </c>
      <c r="C141" s="300" t="s">
        <v>179</v>
      </c>
      <c r="D141" s="301">
        <v>1</v>
      </c>
      <c r="E141" s="307">
        <v>1</v>
      </c>
      <c r="F141" s="307">
        <v>0</v>
      </c>
      <c r="G141" s="304">
        <v>192.3126</v>
      </c>
      <c r="H141" s="304">
        <v>89.3583</v>
      </c>
      <c r="I141" s="375">
        <v>192.3126</v>
      </c>
      <c r="J141" s="376"/>
    </row>
    <row r="142" spans="2:10" ht="30" x14ac:dyDescent="0.25">
      <c r="B142" s="299" t="s">
        <v>180</v>
      </c>
      <c r="C142" s="300" t="s">
        <v>181</v>
      </c>
      <c r="D142" s="301">
        <v>1</v>
      </c>
      <c r="E142" s="307">
        <v>0.69</v>
      </c>
      <c r="F142" s="307">
        <v>0.31</v>
      </c>
      <c r="G142" s="304">
        <v>122.8676</v>
      </c>
      <c r="H142" s="304">
        <v>48.504399999999997</v>
      </c>
      <c r="I142" s="375">
        <v>99.814999999999998</v>
      </c>
      <c r="J142" s="376"/>
    </row>
    <row r="143" spans="2:10" ht="15.6" customHeight="1" thickBot="1" x14ac:dyDescent="0.3">
      <c r="B143" s="403" t="s">
        <v>91</v>
      </c>
      <c r="C143" s="404"/>
      <c r="D143" s="404"/>
      <c r="E143" s="404"/>
      <c r="F143" s="404"/>
      <c r="G143" s="404"/>
      <c r="H143" s="405"/>
      <c r="I143" s="411">
        <v>1138.6373000000001</v>
      </c>
      <c r="J143" s="412"/>
    </row>
    <row r="144" spans="2:10" ht="16.2" thickBot="1" x14ac:dyDescent="0.3">
      <c r="B144" s="335" t="s">
        <v>92</v>
      </c>
      <c r="C144" s="336"/>
      <c r="D144" s="187" t="s">
        <v>80</v>
      </c>
      <c r="E144" s="187" t="s">
        <v>93</v>
      </c>
      <c r="F144" s="188"/>
      <c r="G144" s="187" t="s">
        <v>82</v>
      </c>
      <c r="H144" s="387" t="s">
        <v>94</v>
      </c>
      <c r="I144" s="387"/>
      <c r="J144" s="393"/>
    </row>
    <row r="145" spans="2:10" ht="15" x14ac:dyDescent="0.25">
      <c r="B145" s="274" t="s">
        <v>95</v>
      </c>
      <c r="C145" s="275" t="s">
        <v>96</v>
      </c>
      <c r="D145" s="276">
        <v>1</v>
      </c>
      <c r="E145" s="281" t="s">
        <v>25</v>
      </c>
      <c r="F145" s="282"/>
      <c r="G145" s="278">
        <v>20.346299999999999</v>
      </c>
      <c r="H145" s="282"/>
      <c r="I145" s="373">
        <v>20.346299999999999</v>
      </c>
      <c r="J145" s="374"/>
    </row>
    <row r="146" spans="2:10" ht="15.6" x14ac:dyDescent="0.25">
      <c r="B146" s="341" t="s">
        <v>97</v>
      </c>
      <c r="C146" s="342"/>
      <c r="D146" s="342"/>
      <c r="E146" s="342"/>
      <c r="F146" s="342"/>
      <c r="G146" s="342"/>
      <c r="H146" s="342"/>
      <c r="I146" s="375">
        <v>20.346299999999999</v>
      </c>
      <c r="J146" s="376"/>
    </row>
    <row r="147" spans="2:10" ht="16.2" thickBot="1" x14ac:dyDescent="0.3">
      <c r="B147" s="339" t="s">
        <v>98</v>
      </c>
      <c r="C147" s="340"/>
      <c r="D147" s="340"/>
      <c r="E147" s="340"/>
      <c r="F147" s="340"/>
      <c r="G147" s="340"/>
      <c r="H147" s="340"/>
      <c r="I147" s="356">
        <v>1158.9836</v>
      </c>
      <c r="J147" s="357"/>
    </row>
    <row r="148" spans="2:10" ht="15.6" x14ac:dyDescent="0.25">
      <c r="B148" s="343" t="s">
        <v>99</v>
      </c>
      <c r="C148" s="344"/>
      <c r="D148" s="344"/>
      <c r="E148" s="344"/>
      <c r="F148" s="344"/>
      <c r="G148" s="344"/>
      <c r="H148" s="344"/>
      <c r="I148" s="406">
        <v>1.0336000000000001</v>
      </c>
      <c r="J148" s="407"/>
    </row>
    <row r="149" spans="2:10" ht="15.6" x14ac:dyDescent="0.25">
      <c r="B149" s="341" t="s">
        <v>100</v>
      </c>
      <c r="C149" s="342"/>
      <c r="D149" s="342"/>
      <c r="E149" s="342"/>
      <c r="F149" s="342"/>
      <c r="G149" s="342"/>
      <c r="H149" s="342"/>
      <c r="I149" s="354">
        <v>2.75E-2</v>
      </c>
      <c r="J149" s="355"/>
    </row>
    <row r="150" spans="2:10" ht="16.2" thickBot="1" x14ac:dyDescent="0.3">
      <c r="B150" s="339" t="s">
        <v>101</v>
      </c>
      <c r="C150" s="340"/>
      <c r="D150" s="340"/>
      <c r="E150" s="340"/>
      <c r="F150" s="340"/>
      <c r="G150" s="340"/>
      <c r="H150" s="340"/>
      <c r="I150" s="356" t="s">
        <v>102</v>
      </c>
      <c r="J150" s="357"/>
    </row>
    <row r="151" spans="2:10" ht="16.2" thickBot="1" x14ac:dyDescent="0.3">
      <c r="B151" s="359" t="s">
        <v>103</v>
      </c>
      <c r="C151" s="360"/>
      <c r="D151" s="283" t="s">
        <v>80</v>
      </c>
      <c r="E151" s="283" t="s">
        <v>93</v>
      </c>
      <c r="F151" s="284"/>
      <c r="G151" s="283" t="s">
        <v>104</v>
      </c>
      <c r="H151" s="338" t="s">
        <v>105</v>
      </c>
      <c r="I151" s="338"/>
      <c r="J151" s="358"/>
    </row>
    <row r="152" spans="2:10" ht="15.6" customHeight="1" thickBot="1" x14ac:dyDescent="0.3">
      <c r="B152" s="337" t="s">
        <v>106</v>
      </c>
      <c r="C152" s="338"/>
      <c r="D152" s="338"/>
      <c r="E152" s="338"/>
      <c r="F152" s="338"/>
      <c r="G152" s="338"/>
      <c r="H152" s="338"/>
      <c r="I152" s="348"/>
      <c r="J152" s="349"/>
    </row>
    <row r="153" spans="2:10" ht="16.2" thickBot="1" x14ac:dyDescent="0.3">
      <c r="B153" s="359" t="s">
        <v>107</v>
      </c>
      <c r="C153" s="360"/>
      <c r="D153" s="285" t="s">
        <v>80</v>
      </c>
      <c r="E153" s="285" t="s">
        <v>93</v>
      </c>
      <c r="F153" s="295"/>
      <c r="G153" s="285" t="s">
        <v>105</v>
      </c>
      <c r="H153" s="369" t="s">
        <v>105</v>
      </c>
      <c r="I153" s="369"/>
      <c r="J153" s="370"/>
    </row>
    <row r="154" spans="2:10" ht="15.6" customHeight="1" thickBot="1" x14ac:dyDescent="0.3">
      <c r="B154" s="337" t="s">
        <v>108</v>
      </c>
      <c r="C154" s="338"/>
      <c r="D154" s="338"/>
      <c r="E154" s="338"/>
      <c r="F154" s="338"/>
      <c r="G154" s="338"/>
      <c r="H154" s="338"/>
      <c r="I154" s="348"/>
      <c r="J154" s="349"/>
    </row>
    <row r="155" spans="2:10" ht="16.2" thickBot="1" x14ac:dyDescent="0.3">
      <c r="B155" s="337" t="s">
        <v>109</v>
      </c>
      <c r="C155" s="338"/>
      <c r="D155" s="338"/>
      <c r="E155" s="338"/>
      <c r="F155" s="338"/>
      <c r="G155" s="338"/>
      <c r="H155" s="338"/>
      <c r="I155" s="379">
        <v>1.0610999999999999</v>
      </c>
      <c r="J155" s="380"/>
    </row>
    <row r="156" spans="2:10" ht="16.2" thickBot="1" x14ac:dyDescent="0.3">
      <c r="B156" s="335" t="s">
        <v>110</v>
      </c>
      <c r="C156" s="408"/>
      <c r="D156" s="285" t="s">
        <v>4</v>
      </c>
      <c r="E156" s="285" t="s">
        <v>80</v>
      </c>
      <c r="F156" s="285" t="s">
        <v>93</v>
      </c>
      <c r="G156" s="285" t="s">
        <v>105</v>
      </c>
      <c r="H156" s="285"/>
      <c r="I156" s="369" t="s">
        <v>105</v>
      </c>
      <c r="J156" s="370"/>
    </row>
    <row r="157" spans="2:10" ht="15.6" customHeight="1" thickBot="1" x14ac:dyDescent="0.3">
      <c r="B157" s="381" t="s">
        <v>111</v>
      </c>
      <c r="C157" s="382"/>
      <c r="D157" s="382"/>
      <c r="E157" s="382"/>
      <c r="F157" s="382"/>
      <c r="G157" s="382"/>
      <c r="H157" s="396"/>
      <c r="I157" s="348"/>
      <c r="J157" s="349"/>
    </row>
    <row r="158" spans="2:10" ht="16.2" thickBot="1" x14ac:dyDescent="0.3">
      <c r="B158" s="419" t="s">
        <v>112</v>
      </c>
      <c r="C158" s="420"/>
      <c r="D158" s="378" t="s">
        <v>80</v>
      </c>
      <c r="E158" s="378" t="s">
        <v>93</v>
      </c>
      <c r="F158" s="378" t="s">
        <v>113</v>
      </c>
      <c r="G158" s="378"/>
      <c r="H158" s="378"/>
      <c r="I158" s="345" t="s">
        <v>105</v>
      </c>
      <c r="J158" s="346"/>
    </row>
    <row r="159" spans="2:10" ht="16.2" thickBot="1" x14ac:dyDescent="0.3">
      <c r="B159" s="419"/>
      <c r="C159" s="420"/>
      <c r="D159" s="378"/>
      <c r="E159" s="378"/>
      <c r="F159" s="285" t="s">
        <v>114</v>
      </c>
      <c r="G159" s="285" t="s">
        <v>115</v>
      </c>
      <c r="H159" s="285" t="s">
        <v>116</v>
      </c>
      <c r="I159" s="369"/>
      <c r="J159" s="370"/>
    </row>
    <row r="160" spans="2:10" ht="15.6" x14ac:dyDescent="0.25">
      <c r="B160" s="343" t="s">
        <v>117</v>
      </c>
      <c r="C160" s="344"/>
      <c r="D160" s="344"/>
      <c r="E160" s="344"/>
      <c r="F160" s="344"/>
      <c r="G160" s="344"/>
      <c r="H160" s="344"/>
      <c r="I160" s="350"/>
      <c r="J160" s="351"/>
    </row>
    <row r="161" spans="2:10" ht="16.2" thickBot="1" x14ac:dyDescent="0.3">
      <c r="B161" s="383" t="s">
        <v>118</v>
      </c>
      <c r="C161" s="384"/>
      <c r="D161" s="384"/>
      <c r="E161" s="384"/>
      <c r="F161" s="384"/>
      <c r="G161" s="384"/>
      <c r="H161" s="384"/>
      <c r="I161" s="363">
        <v>1.06</v>
      </c>
      <c r="J161" s="364"/>
    </row>
    <row r="162" spans="2:10" ht="16.8" customHeight="1" thickTop="1" thickBot="1" x14ac:dyDescent="0.3">
      <c r="B162" s="270" t="s">
        <v>52</v>
      </c>
      <c r="C162" s="271" t="s">
        <v>182</v>
      </c>
      <c r="D162" s="517" t="s">
        <v>55</v>
      </c>
      <c r="E162" s="517"/>
      <c r="F162" s="517"/>
      <c r="G162" s="517"/>
      <c r="H162" s="517"/>
      <c r="I162" s="409" t="s">
        <v>78</v>
      </c>
      <c r="J162" s="410"/>
    </row>
    <row r="163" spans="2:10" ht="16.2" thickBot="1" x14ac:dyDescent="0.3">
      <c r="B163" s="377" t="s">
        <v>79</v>
      </c>
      <c r="C163" s="378"/>
      <c r="D163" s="378" t="s">
        <v>80</v>
      </c>
      <c r="E163" s="378" t="s">
        <v>81</v>
      </c>
      <c r="F163" s="378"/>
      <c r="G163" s="378" t="s">
        <v>82</v>
      </c>
      <c r="H163" s="378"/>
      <c r="I163" s="344" t="s">
        <v>83</v>
      </c>
      <c r="J163" s="385"/>
    </row>
    <row r="164" spans="2:10" ht="16.2" thickBot="1" x14ac:dyDescent="0.3">
      <c r="B164" s="377"/>
      <c r="C164" s="378"/>
      <c r="D164" s="378"/>
      <c r="E164" s="285" t="s">
        <v>84</v>
      </c>
      <c r="F164" s="285" t="s">
        <v>85</v>
      </c>
      <c r="G164" s="285" t="s">
        <v>86</v>
      </c>
      <c r="H164" s="285" t="s">
        <v>87</v>
      </c>
      <c r="I164" s="369" t="s">
        <v>88</v>
      </c>
      <c r="J164" s="370"/>
    </row>
    <row r="165" spans="2:10" ht="45" x14ac:dyDescent="0.25">
      <c r="B165" s="274" t="s">
        <v>170</v>
      </c>
      <c r="C165" s="275" t="s">
        <v>171</v>
      </c>
      <c r="D165" s="276">
        <v>1</v>
      </c>
      <c r="E165" s="277">
        <v>0.93</v>
      </c>
      <c r="F165" s="277">
        <v>7.0000000000000007E-2</v>
      </c>
      <c r="G165" s="278">
        <v>293.50310000000002</v>
      </c>
      <c r="H165" s="278">
        <v>86.432900000000004</v>
      </c>
      <c r="I165" s="373">
        <v>279.00819999999999</v>
      </c>
      <c r="J165" s="374"/>
    </row>
    <row r="166" spans="2:10" ht="45" x14ac:dyDescent="0.25">
      <c r="B166" s="299" t="s">
        <v>172</v>
      </c>
      <c r="C166" s="300" t="s">
        <v>173</v>
      </c>
      <c r="D166" s="301">
        <v>1</v>
      </c>
      <c r="E166" s="307">
        <v>0.52</v>
      </c>
      <c r="F166" s="307">
        <v>0.48</v>
      </c>
      <c r="G166" s="304">
        <v>4.8985000000000003</v>
      </c>
      <c r="H166" s="304">
        <v>3.4112</v>
      </c>
      <c r="I166" s="375">
        <v>4.1845999999999997</v>
      </c>
      <c r="J166" s="376"/>
    </row>
    <row r="167" spans="2:10" ht="15" x14ac:dyDescent="0.25">
      <c r="B167" s="299" t="s">
        <v>174</v>
      </c>
      <c r="C167" s="300" t="s">
        <v>175</v>
      </c>
      <c r="D167" s="301">
        <v>1</v>
      </c>
      <c r="E167" s="307">
        <v>0.74</v>
      </c>
      <c r="F167" s="307">
        <v>0.26</v>
      </c>
      <c r="G167" s="304">
        <v>271.32780000000002</v>
      </c>
      <c r="H167" s="304">
        <v>123.11790000000001</v>
      </c>
      <c r="I167" s="375">
        <v>232.79320000000001</v>
      </c>
      <c r="J167" s="376"/>
    </row>
    <row r="168" spans="2:10" ht="45" x14ac:dyDescent="0.25">
      <c r="B168" s="299" t="s">
        <v>176</v>
      </c>
      <c r="C168" s="300" t="s">
        <v>177</v>
      </c>
      <c r="D168" s="301">
        <v>1</v>
      </c>
      <c r="E168" s="307">
        <v>0.72</v>
      </c>
      <c r="F168" s="307">
        <v>0.28000000000000003</v>
      </c>
      <c r="G168" s="304">
        <v>234.30590000000001</v>
      </c>
      <c r="H168" s="304">
        <v>117.8595</v>
      </c>
      <c r="I168" s="375">
        <v>201.70089999999999</v>
      </c>
      <c r="J168" s="376"/>
    </row>
    <row r="169" spans="2:10" ht="60" x14ac:dyDescent="0.25">
      <c r="B169" s="299" t="s">
        <v>178</v>
      </c>
      <c r="C169" s="300" t="s">
        <v>179</v>
      </c>
      <c r="D169" s="301">
        <v>1</v>
      </c>
      <c r="E169" s="307">
        <v>1</v>
      </c>
      <c r="F169" s="307">
        <v>0</v>
      </c>
      <c r="G169" s="304">
        <v>192.3126</v>
      </c>
      <c r="H169" s="304">
        <v>89.3583</v>
      </c>
      <c r="I169" s="375">
        <v>192.3126</v>
      </c>
      <c r="J169" s="376"/>
    </row>
    <row r="170" spans="2:10" ht="30" x14ac:dyDescent="0.25">
      <c r="B170" s="299" t="s">
        <v>180</v>
      </c>
      <c r="C170" s="300" t="s">
        <v>181</v>
      </c>
      <c r="D170" s="301">
        <v>1</v>
      </c>
      <c r="E170" s="307">
        <v>0.52</v>
      </c>
      <c r="F170" s="307">
        <v>0.48</v>
      </c>
      <c r="G170" s="304">
        <v>122.8676</v>
      </c>
      <c r="H170" s="304">
        <v>48.504399999999997</v>
      </c>
      <c r="I170" s="375">
        <v>87.173299999999998</v>
      </c>
      <c r="J170" s="376"/>
    </row>
    <row r="171" spans="2:10" ht="15.6" customHeight="1" thickBot="1" x14ac:dyDescent="0.3">
      <c r="B171" s="403" t="s">
        <v>91</v>
      </c>
      <c r="C171" s="404"/>
      <c r="D171" s="404"/>
      <c r="E171" s="404"/>
      <c r="F171" s="404"/>
      <c r="G171" s="404"/>
      <c r="H171" s="404"/>
      <c r="I171" s="411">
        <v>997.17280000000005</v>
      </c>
      <c r="J171" s="412"/>
    </row>
    <row r="172" spans="2:10" ht="16.2" thickBot="1" x14ac:dyDescent="0.3">
      <c r="B172" s="359" t="s">
        <v>92</v>
      </c>
      <c r="C172" s="360"/>
      <c r="D172" s="283" t="s">
        <v>80</v>
      </c>
      <c r="E172" s="283" t="s">
        <v>93</v>
      </c>
      <c r="F172" s="284"/>
      <c r="G172" s="283" t="s">
        <v>82</v>
      </c>
      <c r="H172" s="338" t="s">
        <v>94</v>
      </c>
      <c r="I172" s="338"/>
      <c r="J172" s="358"/>
    </row>
    <row r="173" spans="2:10" ht="15" x14ac:dyDescent="0.25">
      <c r="B173" s="274" t="s">
        <v>95</v>
      </c>
      <c r="C173" s="275" t="s">
        <v>96</v>
      </c>
      <c r="D173" s="276">
        <v>1</v>
      </c>
      <c r="E173" s="281" t="s">
        <v>25</v>
      </c>
      <c r="F173" s="282"/>
      <c r="G173" s="317">
        <v>20.346299999999999</v>
      </c>
      <c r="H173" s="282"/>
      <c r="I173" s="373">
        <v>20.346299999999999</v>
      </c>
      <c r="J173" s="374"/>
    </row>
    <row r="174" spans="2:10" ht="15.6" x14ac:dyDescent="0.25">
      <c r="B174" s="341" t="s">
        <v>97</v>
      </c>
      <c r="C174" s="342"/>
      <c r="D174" s="342"/>
      <c r="E174" s="342"/>
      <c r="F174" s="342"/>
      <c r="G174" s="342"/>
      <c r="H174" s="342"/>
      <c r="I174" s="375">
        <v>20.346299999999999</v>
      </c>
      <c r="J174" s="376"/>
    </row>
    <row r="175" spans="2:10" ht="16.2" thickBot="1" x14ac:dyDescent="0.3">
      <c r="B175" s="339" t="s">
        <v>98</v>
      </c>
      <c r="C175" s="340"/>
      <c r="D175" s="340"/>
      <c r="E175" s="340"/>
      <c r="F175" s="340"/>
      <c r="G175" s="340"/>
      <c r="H175" s="340"/>
      <c r="I175" s="356">
        <v>1017.5191</v>
      </c>
      <c r="J175" s="357"/>
    </row>
    <row r="176" spans="2:10" ht="15.6" x14ac:dyDescent="0.25">
      <c r="B176" s="343" t="s">
        <v>99</v>
      </c>
      <c r="C176" s="344"/>
      <c r="D176" s="344"/>
      <c r="E176" s="344"/>
      <c r="F176" s="344"/>
      <c r="G176" s="344"/>
      <c r="H176" s="344"/>
      <c r="I176" s="406">
        <v>6.0495000000000001</v>
      </c>
      <c r="J176" s="407"/>
    </row>
    <row r="177" spans="2:10" ht="15.6" x14ac:dyDescent="0.25">
      <c r="B177" s="341" t="s">
        <v>100</v>
      </c>
      <c r="C177" s="342"/>
      <c r="D177" s="342"/>
      <c r="E177" s="342"/>
      <c r="F177" s="342"/>
      <c r="G177" s="342"/>
      <c r="H177" s="342"/>
      <c r="I177" s="354">
        <v>0.16109999999999999</v>
      </c>
      <c r="J177" s="355"/>
    </row>
    <row r="178" spans="2:10" ht="16.2" thickBot="1" x14ac:dyDescent="0.3">
      <c r="B178" s="339" t="s">
        <v>101</v>
      </c>
      <c r="C178" s="340"/>
      <c r="D178" s="340"/>
      <c r="E178" s="340"/>
      <c r="F178" s="340"/>
      <c r="G178" s="340"/>
      <c r="H178" s="340"/>
      <c r="I178" s="356" t="s">
        <v>102</v>
      </c>
      <c r="J178" s="357"/>
    </row>
    <row r="179" spans="2:10" ht="16.2" thickBot="1" x14ac:dyDescent="0.3">
      <c r="B179" s="359" t="s">
        <v>103</v>
      </c>
      <c r="C179" s="360"/>
      <c r="D179" s="285" t="s">
        <v>80</v>
      </c>
      <c r="E179" s="285" t="s">
        <v>93</v>
      </c>
      <c r="F179" s="295"/>
      <c r="G179" s="285" t="s">
        <v>104</v>
      </c>
      <c r="H179" s="369" t="s">
        <v>105</v>
      </c>
      <c r="I179" s="369"/>
      <c r="J179" s="370"/>
    </row>
    <row r="180" spans="2:10" ht="15.6" customHeight="1" thickBot="1" x14ac:dyDescent="0.3">
      <c r="B180" s="337" t="s">
        <v>106</v>
      </c>
      <c r="C180" s="338"/>
      <c r="D180" s="338"/>
      <c r="E180" s="338"/>
      <c r="F180" s="338"/>
      <c r="G180" s="338"/>
      <c r="H180" s="338"/>
      <c r="I180" s="348"/>
      <c r="J180" s="349"/>
    </row>
    <row r="181" spans="2:10" ht="16.2" thickBot="1" x14ac:dyDescent="0.3">
      <c r="B181" s="335" t="s">
        <v>107</v>
      </c>
      <c r="C181" s="408"/>
      <c r="D181" s="285" t="s">
        <v>80</v>
      </c>
      <c r="E181" s="285" t="s">
        <v>93</v>
      </c>
      <c r="F181" s="295"/>
      <c r="G181" s="285" t="s">
        <v>105</v>
      </c>
      <c r="H181" s="369" t="s">
        <v>105</v>
      </c>
      <c r="I181" s="369"/>
      <c r="J181" s="370"/>
    </row>
    <row r="182" spans="2:10" ht="60" x14ac:dyDescent="0.25">
      <c r="B182" s="274" t="s">
        <v>183</v>
      </c>
      <c r="C182" s="275" t="s">
        <v>184</v>
      </c>
      <c r="D182" s="276">
        <v>1.1002700000000001</v>
      </c>
      <c r="E182" s="281" t="s">
        <v>23</v>
      </c>
      <c r="F182" s="282"/>
      <c r="G182" s="278">
        <v>1.42</v>
      </c>
      <c r="H182" s="282"/>
      <c r="I182" s="373">
        <v>1.5624</v>
      </c>
      <c r="J182" s="374"/>
    </row>
    <row r="183" spans="2:10" ht="15.6" customHeight="1" thickBot="1" x14ac:dyDescent="0.3">
      <c r="B183" s="415" t="s">
        <v>108</v>
      </c>
      <c r="C183" s="369"/>
      <c r="D183" s="369"/>
      <c r="E183" s="369"/>
      <c r="F183" s="369"/>
      <c r="G183" s="369"/>
      <c r="H183" s="369"/>
      <c r="I183" s="413">
        <v>1.5624</v>
      </c>
      <c r="J183" s="414"/>
    </row>
    <row r="184" spans="2:10" ht="16.2" thickBot="1" x14ac:dyDescent="0.3">
      <c r="B184" s="337" t="s">
        <v>109</v>
      </c>
      <c r="C184" s="338"/>
      <c r="D184" s="338"/>
      <c r="E184" s="338"/>
      <c r="F184" s="338"/>
      <c r="G184" s="338"/>
      <c r="H184" s="338"/>
      <c r="I184" s="379">
        <v>7.7729999999999997</v>
      </c>
      <c r="J184" s="380"/>
    </row>
    <row r="185" spans="2:10" ht="16.2" thickBot="1" x14ac:dyDescent="0.3">
      <c r="B185" s="335" t="s">
        <v>110</v>
      </c>
      <c r="C185" s="408"/>
      <c r="D185" s="285" t="s">
        <v>4</v>
      </c>
      <c r="E185" s="285" t="s">
        <v>80</v>
      </c>
      <c r="F185" s="285" t="s">
        <v>93</v>
      </c>
      <c r="G185" s="295" t="s">
        <v>105</v>
      </c>
      <c r="H185" s="285"/>
      <c r="I185" s="369" t="s">
        <v>105</v>
      </c>
      <c r="J185" s="370"/>
    </row>
    <row r="186" spans="2:10" ht="75" x14ac:dyDescent="0.25">
      <c r="B186" s="274" t="s">
        <v>183</v>
      </c>
      <c r="C186" s="275" t="s">
        <v>185</v>
      </c>
      <c r="D186" s="281" t="s">
        <v>186</v>
      </c>
      <c r="E186" s="276">
        <v>2.0630099999999998</v>
      </c>
      <c r="F186" s="281" t="s">
        <v>187</v>
      </c>
      <c r="G186" s="282"/>
      <c r="H186" s="278">
        <v>1.65</v>
      </c>
      <c r="I186" s="373">
        <v>3.4039999999999999</v>
      </c>
      <c r="J186" s="374"/>
    </row>
    <row r="187" spans="2:10" ht="16.2" thickBot="1" x14ac:dyDescent="0.3">
      <c r="B187" s="415" t="s">
        <v>111</v>
      </c>
      <c r="C187" s="369"/>
      <c r="D187" s="369"/>
      <c r="E187" s="369"/>
      <c r="F187" s="369"/>
      <c r="G187" s="369"/>
      <c r="H187" s="369"/>
      <c r="I187" s="427">
        <v>3.4039999999999999</v>
      </c>
      <c r="J187" s="428"/>
    </row>
    <row r="188" spans="2:10" ht="16.2" thickBot="1" x14ac:dyDescent="0.3">
      <c r="B188" s="377" t="s">
        <v>112</v>
      </c>
      <c r="C188" s="378"/>
      <c r="D188" s="378" t="s">
        <v>80</v>
      </c>
      <c r="E188" s="378" t="s">
        <v>93</v>
      </c>
      <c r="F188" s="378" t="s">
        <v>113</v>
      </c>
      <c r="G188" s="378"/>
      <c r="H188" s="378"/>
      <c r="I188" s="345" t="s">
        <v>105</v>
      </c>
      <c r="J188" s="346"/>
    </row>
    <row r="189" spans="2:10" ht="16.2" thickBot="1" x14ac:dyDescent="0.3">
      <c r="B189" s="377"/>
      <c r="C189" s="378"/>
      <c r="D189" s="378"/>
      <c r="E189" s="378"/>
      <c r="F189" s="285" t="s">
        <v>114</v>
      </c>
      <c r="G189" s="285" t="s">
        <v>115</v>
      </c>
      <c r="H189" s="285" t="s">
        <v>116</v>
      </c>
      <c r="I189" s="369"/>
      <c r="J189" s="370"/>
    </row>
    <row r="190" spans="2:10" ht="75" x14ac:dyDescent="0.25">
      <c r="B190" s="274" t="s">
        <v>183</v>
      </c>
      <c r="C190" s="275" t="s">
        <v>185</v>
      </c>
      <c r="D190" s="276">
        <v>2.0630099999999998</v>
      </c>
      <c r="E190" s="281" t="s">
        <v>188</v>
      </c>
      <c r="F190" s="281" t="s">
        <v>189</v>
      </c>
      <c r="G190" s="281" t="s">
        <v>190</v>
      </c>
      <c r="H190" s="281" t="s">
        <v>191</v>
      </c>
      <c r="I190" s="350"/>
      <c r="J190" s="351"/>
    </row>
    <row r="191" spans="2:10" ht="15.6" x14ac:dyDescent="0.25">
      <c r="B191" s="341" t="s">
        <v>117</v>
      </c>
      <c r="C191" s="342"/>
      <c r="D191" s="342"/>
      <c r="E191" s="342"/>
      <c r="F191" s="342"/>
      <c r="G191" s="342"/>
      <c r="H191" s="342"/>
      <c r="I191" s="390"/>
      <c r="J191" s="391"/>
    </row>
    <row r="192" spans="2:10" ht="16.2" thickBot="1" x14ac:dyDescent="0.3">
      <c r="B192" s="383" t="s">
        <v>118</v>
      </c>
      <c r="C192" s="384"/>
      <c r="D192" s="384"/>
      <c r="E192" s="384"/>
      <c r="F192" s="384"/>
      <c r="G192" s="384"/>
      <c r="H192" s="384"/>
      <c r="I192" s="363">
        <v>11.18</v>
      </c>
      <c r="J192" s="364"/>
    </row>
    <row r="193" spans="2:10" ht="16.8" customHeight="1" thickTop="1" thickBot="1" x14ac:dyDescent="0.3">
      <c r="B193" s="270" t="s">
        <v>53</v>
      </c>
      <c r="C193" s="271" t="s">
        <v>192</v>
      </c>
      <c r="D193" s="431" t="s">
        <v>56</v>
      </c>
      <c r="E193" s="431"/>
      <c r="F193" s="431"/>
      <c r="G193" s="431"/>
      <c r="H193" s="431"/>
      <c r="I193" s="409" t="s">
        <v>78</v>
      </c>
      <c r="J193" s="410"/>
    </row>
    <row r="194" spans="2:10" ht="16.2" thickBot="1" x14ac:dyDescent="0.3">
      <c r="B194" s="377" t="s">
        <v>79</v>
      </c>
      <c r="C194" s="378"/>
      <c r="D194" s="378" t="s">
        <v>80</v>
      </c>
      <c r="E194" s="378" t="s">
        <v>81</v>
      </c>
      <c r="F194" s="378"/>
      <c r="G194" s="378" t="s">
        <v>82</v>
      </c>
      <c r="H194" s="378"/>
      <c r="I194" s="429" t="s">
        <v>83</v>
      </c>
      <c r="J194" s="430"/>
    </row>
    <row r="195" spans="2:10" ht="16.2" thickBot="1" x14ac:dyDescent="0.3">
      <c r="B195" s="377"/>
      <c r="C195" s="378"/>
      <c r="D195" s="378"/>
      <c r="E195" s="285" t="s">
        <v>84</v>
      </c>
      <c r="F195" s="285" t="s">
        <v>85</v>
      </c>
      <c r="G195" s="285" t="s">
        <v>86</v>
      </c>
      <c r="H195" s="285" t="s">
        <v>87</v>
      </c>
      <c r="I195" s="367" t="s">
        <v>88</v>
      </c>
      <c r="J195" s="368"/>
    </row>
    <row r="196" spans="2:10" ht="45" x14ac:dyDescent="0.25">
      <c r="B196" s="274" t="s">
        <v>170</v>
      </c>
      <c r="C196" s="275" t="s">
        <v>171</v>
      </c>
      <c r="D196" s="276">
        <v>1</v>
      </c>
      <c r="E196" s="277">
        <v>0.9</v>
      </c>
      <c r="F196" s="277">
        <v>0.1</v>
      </c>
      <c r="G196" s="278">
        <v>293.50310000000002</v>
      </c>
      <c r="H196" s="278">
        <v>86.432900000000004</v>
      </c>
      <c r="I196" s="423">
        <v>272.79610000000002</v>
      </c>
      <c r="J196" s="424"/>
    </row>
    <row r="197" spans="2:10" ht="45" x14ac:dyDescent="0.25">
      <c r="B197" s="299" t="s">
        <v>172</v>
      </c>
      <c r="C197" s="300" t="s">
        <v>173</v>
      </c>
      <c r="D197" s="301">
        <v>1</v>
      </c>
      <c r="E197" s="307">
        <v>0.52</v>
      </c>
      <c r="F197" s="307">
        <v>0.48</v>
      </c>
      <c r="G197" s="304">
        <v>4.8985000000000003</v>
      </c>
      <c r="H197" s="304">
        <v>3.4112</v>
      </c>
      <c r="I197" s="421">
        <v>4.1845999999999997</v>
      </c>
      <c r="J197" s="422"/>
    </row>
    <row r="198" spans="2:10" ht="15" x14ac:dyDescent="0.25">
      <c r="B198" s="299" t="s">
        <v>174</v>
      </c>
      <c r="C198" s="300" t="s">
        <v>175</v>
      </c>
      <c r="D198" s="301">
        <v>1</v>
      </c>
      <c r="E198" s="307">
        <v>0.28999999999999998</v>
      </c>
      <c r="F198" s="307">
        <v>0.71</v>
      </c>
      <c r="G198" s="304">
        <v>271.32780000000002</v>
      </c>
      <c r="H198" s="304">
        <v>123.11790000000001</v>
      </c>
      <c r="I198" s="421">
        <v>166.09880000000001</v>
      </c>
      <c r="J198" s="422"/>
    </row>
    <row r="199" spans="2:10" ht="60" x14ac:dyDescent="0.25">
      <c r="B199" s="299" t="s">
        <v>178</v>
      </c>
      <c r="C199" s="300" t="s">
        <v>179</v>
      </c>
      <c r="D199" s="301">
        <v>1</v>
      </c>
      <c r="E199" s="307">
        <v>1</v>
      </c>
      <c r="F199" s="307">
        <v>0</v>
      </c>
      <c r="G199" s="304">
        <v>192.3126</v>
      </c>
      <c r="H199" s="304">
        <v>89.3583</v>
      </c>
      <c r="I199" s="421">
        <v>192.3126</v>
      </c>
      <c r="J199" s="422"/>
    </row>
    <row r="200" spans="2:10" ht="30" x14ac:dyDescent="0.25">
      <c r="B200" s="299" t="s">
        <v>180</v>
      </c>
      <c r="C200" s="300" t="s">
        <v>181</v>
      </c>
      <c r="D200" s="301">
        <v>1</v>
      </c>
      <c r="E200" s="307">
        <v>0.52</v>
      </c>
      <c r="F200" s="307">
        <v>0.48</v>
      </c>
      <c r="G200" s="304">
        <v>122.8676</v>
      </c>
      <c r="H200" s="304">
        <v>48.504399999999997</v>
      </c>
      <c r="I200" s="421">
        <v>87.173299999999998</v>
      </c>
      <c r="J200" s="422"/>
    </row>
    <row r="201" spans="2:10" ht="15.6" customHeight="1" thickBot="1" x14ac:dyDescent="0.3">
      <c r="B201" s="339" t="s">
        <v>91</v>
      </c>
      <c r="C201" s="340"/>
      <c r="D201" s="340"/>
      <c r="E201" s="340"/>
      <c r="F201" s="340"/>
      <c r="G201" s="340"/>
      <c r="H201" s="340"/>
      <c r="I201" s="425">
        <v>722.56539999999995</v>
      </c>
      <c r="J201" s="426"/>
    </row>
    <row r="202" spans="2:10" ht="16.2" thickBot="1" x14ac:dyDescent="0.3">
      <c r="B202" s="335" t="s">
        <v>92</v>
      </c>
      <c r="C202" s="336"/>
      <c r="D202" s="187" t="s">
        <v>80</v>
      </c>
      <c r="E202" s="187" t="s">
        <v>93</v>
      </c>
      <c r="F202" s="188"/>
      <c r="G202" s="187" t="s">
        <v>82</v>
      </c>
      <c r="H202" s="387" t="s">
        <v>94</v>
      </c>
      <c r="I202" s="387"/>
      <c r="J202" s="393"/>
    </row>
    <row r="203" spans="2:10" ht="15" x14ac:dyDescent="0.25">
      <c r="B203" s="274" t="s">
        <v>95</v>
      </c>
      <c r="C203" s="275" t="s">
        <v>96</v>
      </c>
      <c r="D203" s="276">
        <v>1</v>
      </c>
      <c r="E203" s="281" t="s">
        <v>25</v>
      </c>
      <c r="F203" s="282"/>
      <c r="G203" s="278">
        <v>20.346299999999999</v>
      </c>
      <c r="H203" s="373">
        <v>20.346299999999999</v>
      </c>
      <c r="I203" s="373"/>
      <c r="J203" s="374"/>
    </row>
    <row r="204" spans="2:10" ht="15.6" x14ac:dyDescent="0.25">
      <c r="B204" s="341" t="s">
        <v>97</v>
      </c>
      <c r="C204" s="342"/>
      <c r="D204" s="342"/>
      <c r="E204" s="342"/>
      <c r="F204" s="342"/>
      <c r="G204" s="342"/>
      <c r="H204" s="342"/>
      <c r="I204" s="421">
        <v>20.346299999999999</v>
      </c>
      <c r="J204" s="422"/>
    </row>
    <row r="205" spans="2:10" ht="16.2" thickBot="1" x14ac:dyDescent="0.3">
      <c r="B205" s="339" t="s">
        <v>98</v>
      </c>
      <c r="C205" s="340"/>
      <c r="D205" s="340"/>
      <c r="E205" s="340"/>
      <c r="F205" s="340"/>
      <c r="G205" s="340"/>
      <c r="H205" s="340"/>
      <c r="I205" s="356">
        <v>742.9117</v>
      </c>
      <c r="J205" s="357"/>
    </row>
    <row r="206" spans="2:10" ht="15.6" x14ac:dyDescent="0.25">
      <c r="B206" s="343" t="s">
        <v>99</v>
      </c>
      <c r="C206" s="344"/>
      <c r="D206" s="344"/>
      <c r="E206" s="344"/>
      <c r="F206" s="344"/>
      <c r="G206" s="344"/>
      <c r="H206" s="344"/>
      <c r="I206" s="406">
        <v>4.4168000000000003</v>
      </c>
      <c r="J206" s="407"/>
    </row>
    <row r="207" spans="2:10" ht="15.6" x14ac:dyDescent="0.25">
      <c r="B207" s="341" t="s">
        <v>100</v>
      </c>
      <c r="C207" s="342"/>
      <c r="D207" s="342"/>
      <c r="E207" s="342"/>
      <c r="F207" s="342"/>
      <c r="G207" s="342"/>
      <c r="H207" s="342"/>
      <c r="I207" s="354">
        <v>0.1176</v>
      </c>
      <c r="J207" s="355"/>
    </row>
    <row r="208" spans="2:10" ht="16.2" thickBot="1" x14ac:dyDescent="0.3">
      <c r="B208" s="339" t="s">
        <v>101</v>
      </c>
      <c r="C208" s="340"/>
      <c r="D208" s="340"/>
      <c r="E208" s="340"/>
      <c r="F208" s="340"/>
      <c r="G208" s="340"/>
      <c r="H208" s="340"/>
      <c r="I208" s="356" t="s">
        <v>102</v>
      </c>
      <c r="J208" s="357"/>
    </row>
    <row r="209" spans="2:10" ht="16.2" thickBot="1" x14ac:dyDescent="0.3">
      <c r="B209" s="359" t="s">
        <v>103</v>
      </c>
      <c r="C209" s="360"/>
      <c r="D209" s="283" t="s">
        <v>80</v>
      </c>
      <c r="E209" s="283" t="s">
        <v>93</v>
      </c>
      <c r="F209" s="284"/>
      <c r="G209" s="283" t="s">
        <v>104</v>
      </c>
      <c r="H209" s="338" t="s">
        <v>105</v>
      </c>
      <c r="I209" s="338"/>
      <c r="J209" s="358"/>
    </row>
    <row r="210" spans="2:10" ht="15.6" customHeight="1" thickBot="1" x14ac:dyDescent="0.3">
      <c r="B210" s="337" t="s">
        <v>106</v>
      </c>
      <c r="C210" s="338"/>
      <c r="D210" s="338"/>
      <c r="E210" s="338"/>
      <c r="F210" s="338"/>
      <c r="G210" s="338"/>
      <c r="H210" s="338"/>
      <c r="I210" s="348"/>
      <c r="J210" s="349"/>
    </row>
    <row r="211" spans="2:10" ht="16.2" thickBot="1" x14ac:dyDescent="0.3">
      <c r="B211" s="359" t="s">
        <v>107</v>
      </c>
      <c r="C211" s="360"/>
      <c r="D211" s="285" t="s">
        <v>80</v>
      </c>
      <c r="E211" s="285" t="s">
        <v>93</v>
      </c>
      <c r="F211" s="295"/>
      <c r="G211" s="285" t="s">
        <v>105</v>
      </c>
      <c r="H211" s="369" t="s">
        <v>105</v>
      </c>
      <c r="I211" s="369"/>
      <c r="J211" s="370"/>
    </row>
    <row r="212" spans="2:10" ht="15.6" customHeight="1" thickBot="1" x14ac:dyDescent="0.3">
      <c r="B212" s="337" t="s">
        <v>108</v>
      </c>
      <c r="C212" s="338"/>
      <c r="D212" s="338"/>
      <c r="E212" s="338"/>
      <c r="F212" s="338"/>
      <c r="G212" s="338"/>
      <c r="H212" s="338"/>
      <c r="I212" s="348"/>
      <c r="J212" s="349"/>
    </row>
    <row r="213" spans="2:10" ht="16.2" thickBot="1" x14ac:dyDescent="0.3">
      <c r="B213" s="337" t="s">
        <v>109</v>
      </c>
      <c r="C213" s="338"/>
      <c r="D213" s="338"/>
      <c r="E213" s="338"/>
      <c r="F213" s="338"/>
      <c r="G213" s="338"/>
      <c r="H213" s="338"/>
      <c r="I213" s="379">
        <v>4.5343999999999998</v>
      </c>
      <c r="J213" s="380"/>
    </row>
    <row r="214" spans="2:10" ht="16.2" thickBot="1" x14ac:dyDescent="0.3">
      <c r="B214" s="359" t="s">
        <v>110</v>
      </c>
      <c r="C214" s="360"/>
      <c r="D214" s="285" t="s">
        <v>4</v>
      </c>
      <c r="E214" s="285" t="s">
        <v>80</v>
      </c>
      <c r="F214" s="285" t="s">
        <v>93</v>
      </c>
      <c r="G214" s="295"/>
      <c r="H214" s="285" t="s">
        <v>105</v>
      </c>
      <c r="I214" s="369" t="s">
        <v>105</v>
      </c>
      <c r="J214" s="370"/>
    </row>
    <row r="215" spans="2:10" ht="15.6" customHeight="1" thickBot="1" x14ac:dyDescent="0.3">
      <c r="B215" s="337" t="s">
        <v>111</v>
      </c>
      <c r="C215" s="338"/>
      <c r="D215" s="338"/>
      <c r="E215" s="338"/>
      <c r="F215" s="338"/>
      <c r="G215" s="338"/>
      <c r="H215" s="338"/>
      <c r="I215" s="348"/>
      <c r="J215" s="349"/>
    </row>
    <row r="216" spans="2:10" ht="16.2" thickBot="1" x14ac:dyDescent="0.3">
      <c r="B216" s="419" t="s">
        <v>112</v>
      </c>
      <c r="C216" s="420"/>
      <c r="D216" s="378" t="s">
        <v>80</v>
      </c>
      <c r="E216" s="378" t="s">
        <v>93</v>
      </c>
      <c r="F216" s="378" t="s">
        <v>113</v>
      </c>
      <c r="G216" s="378"/>
      <c r="H216" s="378"/>
      <c r="I216" s="345" t="s">
        <v>105</v>
      </c>
      <c r="J216" s="346"/>
    </row>
    <row r="217" spans="2:10" ht="16.2" thickBot="1" x14ac:dyDescent="0.3">
      <c r="B217" s="419"/>
      <c r="C217" s="420"/>
      <c r="D217" s="378"/>
      <c r="E217" s="378"/>
      <c r="F217" s="285" t="s">
        <v>114</v>
      </c>
      <c r="G217" s="285" t="s">
        <v>115</v>
      </c>
      <c r="H217" s="285" t="s">
        <v>116</v>
      </c>
      <c r="I217" s="369"/>
      <c r="J217" s="370"/>
    </row>
    <row r="218" spans="2:10" ht="15.6" x14ac:dyDescent="0.25">
      <c r="B218" s="344" t="s">
        <v>117</v>
      </c>
      <c r="C218" s="344"/>
      <c r="D218" s="344"/>
      <c r="E218" s="344"/>
      <c r="F218" s="344"/>
      <c r="G218" s="344"/>
      <c r="H218" s="344"/>
      <c r="I218" s="350"/>
      <c r="J218" s="351"/>
    </row>
    <row r="219" spans="2:10" ht="16.2" thickBot="1" x14ac:dyDescent="0.3">
      <c r="B219" s="384" t="s">
        <v>118</v>
      </c>
      <c r="C219" s="384"/>
      <c r="D219" s="384"/>
      <c r="E219" s="384"/>
      <c r="F219" s="384"/>
      <c r="G219" s="384"/>
      <c r="H219" s="384"/>
      <c r="I219" s="363">
        <v>4.53</v>
      </c>
      <c r="J219" s="364"/>
    </row>
    <row r="220" spans="2:10" ht="14.4" customHeight="1" thickTop="1" thickBot="1" x14ac:dyDescent="0.3">
      <c r="B220" s="185" t="s">
        <v>58</v>
      </c>
      <c r="C220" s="186" t="s">
        <v>193</v>
      </c>
      <c r="D220" s="418" t="s">
        <v>67</v>
      </c>
      <c r="E220" s="418"/>
      <c r="F220" s="418"/>
      <c r="G220" s="418"/>
      <c r="H220" s="418"/>
      <c r="I220" s="416" t="s">
        <v>78</v>
      </c>
      <c r="J220" s="417"/>
    </row>
    <row r="221" spans="2:10" ht="16.2" thickBot="1" x14ac:dyDescent="0.3">
      <c r="B221" s="359" t="s">
        <v>79</v>
      </c>
      <c r="C221" s="360"/>
      <c r="D221" s="360" t="s">
        <v>80</v>
      </c>
      <c r="E221" s="360" t="s">
        <v>81</v>
      </c>
      <c r="F221" s="360"/>
      <c r="G221" s="360" t="s">
        <v>82</v>
      </c>
      <c r="H221" s="360"/>
      <c r="I221" s="344" t="s">
        <v>83</v>
      </c>
      <c r="J221" s="385"/>
    </row>
    <row r="222" spans="2:10" ht="16.2" thickBot="1" x14ac:dyDescent="0.3">
      <c r="B222" s="377"/>
      <c r="C222" s="378"/>
      <c r="D222" s="378"/>
      <c r="E222" s="285" t="s">
        <v>84</v>
      </c>
      <c r="F222" s="285" t="s">
        <v>85</v>
      </c>
      <c r="G222" s="285" t="s">
        <v>86</v>
      </c>
      <c r="H222" s="285" t="s">
        <v>87</v>
      </c>
      <c r="I222" s="369" t="s">
        <v>88</v>
      </c>
      <c r="J222" s="370"/>
    </row>
    <row r="223" spans="2:10" ht="60" x14ac:dyDescent="0.25">
      <c r="B223" s="274" t="s">
        <v>194</v>
      </c>
      <c r="C223" s="275" t="s">
        <v>195</v>
      </c>
      <c r="D223" s="276">
        <v>1</v>
      </c>
      <c r="E223" s="277">
        <v>1</v>
      </c>
      <c r="F223" s="277">
        <v>0</v>
      </c>
      <c r="G223" s="278">
        <v>289.44729999999998</v>
      </c>
      <c r="H223" s="278">
        <v>123.2013</v>
      </c>
      <c r="I223" s="373">
        <v>289.44729999999998</v>
      </c>
      <c r="J223" s="374"/>
    </row>
    <row r="224" spans="2:10" ht="15.6" customHeight="1" thickBot="1" x14ac:dyDescent="0.3">
      <c r="B224" s="415" t="s">
        <v>91</v>
      </c>
      <c r="C224" s="369"/>
      <c r="D224" s="369"/>
      <c r="E224" s="369"/>
      <c r="F224" s="369"/>
      <c r="G224" s="369"/>
      <c r="H224" s="369"/>
      <c r="I224" s="413">
        <v>289.44729999999998</v>
      </c>
      <c r="J224" s="414"/>
    </row>
    <row r="225" spans="2:10" ht="16.2" thickBot="1" x14ac:dyDescent="0.3">
      <c r="B225" s="359" t="s">
        <v>92</v>
      </c>
      <c r="C225" s="360"/>
      <c r="D225" s="283" t="s">
        <v>80</v>
      </c>
      <c r="E225" s="283" t="s">
        <v>93</v>
      </c>
      <c r="F225" s="284"/>
      <c r="G225" s="283" t="s">
        <v>82</v>
      </c>
      <c r="H225" s="338" t="s">
        <v>94</v>
      </c>
      <c r="I225" s="338"/>
      <c r="J225" s="358"/>
    </row>
    <row r="226" spans="2:10" ht="15" x14ac:dyDescent="0.25">
      <c r="B226" s="274" t="s">
        <v>196</v>
      </c>
      <c r="C226" s="275" t="s">
        <v>197</v>
      </c>
      <c r="D226" s="276">
        <v>2</v>
      </c>
      <c r="E226" s="281" t="s">
        <v>25</v>
      </c>
      <c r="F226" s="282"/>
      <c r="G226" s="278">
        <v>27.7288</v>
      </c>
      <c r="H226" s="373">
        <v>55.457599999999999</v>
      </c>
      <c r="I226" s="373"/>
      <c r="J226" s="374"/>
    </row>
    <row r="227" spans="2:10" ht="15" x14ac:dyDescent="0.25">
      <c r="B227" s="299" t="s">
        <v>95</v>
      </c>
      <c r="C227" s="300" t="s">
        <v>96</v>
      </c>
      <c r="D227" s="301">
        <v>6</v>
      </c>
      <c r="E227" s="302" t="s">
        <v>25</v>
      </c>
      <c r="F227" s="303"/>
      <c r="G227" s="304">
        <v>20.346299999999999</v>
      </c>
      <c r="H227" s="375">
        <v>122.0778</v>
      </c>
      <c r="I227" s="375"/>
      <c r="J227" s="376"/>
    </row>
    <row r="228" spans="2:10" ht="15.6" x14ac:dyDescent="0.25">
      <c r="B228" s="341" t="s">
        <v>97</v>
      </c>
      <c r="C228" s="342"/>
      <c r="D228" s="342"/>
      <c r="E228" s="342"/>
      <c r="F228" s="342"/>
      <c r="G228" s="342"/>
      <c r="H228" s="342"/>
      <c r="I228" s="375">
        <v>177.53540000000001</v>
      </c>
      <c r="J228" s="376"/>
    </row>
    <row r="229" spans="2:10" ht="16.2" thickBot="1" x14ac:dyDescent="0.3">
      <c r="B229" s="339" t="s">
        <v>98</v>
      </c>
      <c r="C229" s="340"/>
      <c r="D229" s="340"/>
      <c r="E229" s="340"/>
      <c r="F229" s="340"/>
      <c r="G229" s="340"/>
      <c r="H229" s="340"/>
      <c r="I229" s="356">
        <v>466.98270000000002</v>
      </c>
      <c r="J229" s="357"/>
    </row>
    <row r="230" spans="2:10" ht="15.6" x14ac:dyDescent="0.25">
      <c r="B230" s="343" t="s">
        <v>99</v>
      </c>
      <c r="C230" s="344"/>
      <c r="D230" s="344"/>
      <c r="E230" s="344"/>
      <c r="F230" s="344"/>
      <c r="G230" s="344"/>
      <c r="H230" s="344"/>
      <c r="I230" s="406">
        <v>6.2263999999999999</v>
      </c>
      <c r="J230" s="407"/>
    </row>
    <row r="231" spans="2:10" ht="15.6" x14ac:dyDescent="0.25">
      <c r="B231" s="341" t="s">
        <v>100</v>
      </c>
      <c r="C231" s="342"/>
      <c r="D231" s="342"/>
      <c r="E231" s="342"/>
      <c r="F231" s="342"/>
      <c r="G231" s="342"/>
      <c r="H231" s="342"/>
      <c r="I231" s="354" t="s">
        <v>102</v>
      </c>
      <c r="J231" s="355"/>
    </row>
    <row r="232" spans="2:10" ht="16.2" thickBot="1" x14ac:dyDescent="0.3">
      <c r="B232" s="339" t="s">
        <v>101</v>
      </c>
      <c r="C232" s="340"/>
      <c r="D232" s="340"/>
      <c r="E232" s="340"/>
      <c r="F232" s="340"/>
      <c r="G232" s="340"/>
      <c r="H232" s="340"/>
      <c r="I232" s="356" t="s">
        <v>102</v>
      </c>
      <c r="J232" s="357"/>
    </row>
    <row r="233" spans="2:10" ht="16.2" thickBot="1" x14ac:dyDescent="0.3">
      <c r="B233" s="359" t="s">
        <v>103</v>
      </c>
      <c r="C233" s="360"/>
      <c r="D233" s="283" t="s">
        <v>80</v>
      </c>
      <c r="E233" s="283" t="s">
        <v>93</v>
      </c>
      <c r="F233" s="284"/>
      <c r="G233" s="283" t="s">
        <v>104</v>
      </c>
      <c r="H233" s="338" t="s">
        <v>105</v>
      </c>
      <c r="I233" s="338"/>
      <c r="J233" s="358"/>
    </row>
    <row r="234" spans="2:10" ht="75" x14ac:dyDescent="0.25">
      <c r="B234" s="274" t="s">
        <v>198</v>
      </c>
      <c r="C234" s="275" t="s">
        <v>199</v>
      </c>
      <c r="D234" s="276">
        <v>1.0233300000000001</v>
      </c>
      <c r="E234" s="281" t="s">
        <v>21</v>
      </c>
      <c r="F234" s="282"/>
      <c r="G234" s="278">
        <v>1314.2763</v>
      </c>
      <c r="H234" s="373">
        <v>1344.9384</v>
      </c>
      <c r="I234" s="373"/>
      <c r="J234" s="374"/>
    </row>
    <row r="235" spans="2:10" ht="15.6" customHeight="1" thickBot="1" x14ac:dyDescent="0.3">
      <c r="B235" s="403" t="s">
        <v>106</v>
      </c>
      <c r="C235" s="404"/>
      <c r="D235" s="404"/>
      <c r="E235" s="404"/>
      <c r="F235" s="404"/>
      <c r="G235" s="404"/>
      <c r="H235" s="405"/>
      <c r="I235" s="411">
        <v>1344.9384</v>
      </c>
      <c r="J235" s="412"/>
    </row>
    <row r="236" spans="2:10" ht="16.2" thickBot="1" x14ac:dyDescent="0.3">
      <c r="B236" s="359" t="s">
        <v>107</v>
      </c>
      <c r="C236" s="360"/>
      <c r="D236" s="283" t="s">
        <v>80</v>
      </c>
      <c r="E236" s="283" t="s">
        <v>93</v>
      </c>
      <c r="F236" s="284"/>
      <c r="G236" s="283" t="s">
        <v>105</v>
      </c>
      <c r="H236" s="338" t="s">
        <v>105</v>
      </c>
      <c r="I236" s="338"/>
      <c r="J236" s="358"/>
    </row>
    <row r="237" spans="2:10" ht="30" x14ac:dyDescent="0.25">
      <c r="B237" s="274" t="s">
        <v>200</v>
      </c>
      <c r="C237" s="275" t="s">
        <v>201</v>
      </c>
      <c r="D237" s="276">
        <v>0.34229999999999999</v>
      </c>
      <c r="E237" s="281" t="s">
        <v>23</v>
      </c>
      <c r="F237" s="282"/>
      <c r="G237" s="278">
        <v>14.22</v>
      </c>
      <c r="H237" s="518">
        <v>4.8674999999999997</v>
      </c>
      <c r="I237" s="523"/>
      <c r="J237" s="519"/>
    </row>
    <row r="238" spans="2:10" ht="15.6" customHeight="1" thickBot="1" x14ac:dyDescent="0.3">
      <c r="B238" s="339" t="s">
        <v>108</v>
      </c>
      <c r="C238" s="340"/>
      <c r="D238" s="340"/>
      <c r="E238" s="340"/>
      <c r="F238" s="340"/>
      <c r="G238" s="340"/>
      <c r="H238" s="340"/>
      <c r="I238" s="399">
        <v>4.8674999999999997</v>
      </c>
      <c r="J238" s="400"/>
    </row>
    <row r="239" spans="2:10" ht="16.2" thickBot="1" x14ac:dyDescent="0.3">
      <c r="B239" s="337" t="s">
        <v>109</v>
      </c>
      <c r="C239" s="338"/>
      <c r="D239" s="338"/>
      <c r="E239" s="338"/>
      <c r="F239" s="338"/>
      <c r="G239" s="338"/>
      <c r="H239" s="338"/>
      <c r="I239" s="379">
        <v>1356.0323000000001</v>
      </c>
      <c r="J239" s="380"/>
    </row>
    <row r="240" spans="2:10" ht="16.2" thickBot="1" x14ac:dyDescent="0.3">
      <c r="B240" s="335" t="s">
        <v>110</v>
      </c>
      <c r="C240" s="408"/>
      <c r="D240" s="285" t="s">
        <v>4</v>
      </c>
      <c r="E240" s="285" t="s">
        <v>80</v>
      </c>
      <c r="F240" s="285" t="s">
        <v>93</v>
      </c>
      <c r="G240" s="285" t="s">
        <v>105</v>
      </c>
      <c r="H240" s="285"/>
      <c r="I240" s="369" t="s">
        <v>105</v>
      </c>
      <c r="J240" s="370"/>
    </row>
    <row r="241" spans="2:10" ht="15.6" customHeight="1" thickBot="1" x14ac:dyDescent="0.3">
      <c r="B241" s="337" t="s">
        <v>111</v>
      </c>
      <c r="C241" s="338"/>
      <c r="D241" s="338"/>
      <c r="E241" s="338"/>
      <c r="F241" s="338"/>
      <c r="G241" s="338"/>
      <c r="H241" s="338"/>
      <c r="I241" s="348"/>
      <c r="J241" s="349"/>
    </row>
    <row r="242" spans="2:10" ht="16.2" thickBot="1" x14ac:dyDescent="0.3">
      <c r="B242" s="377" t="s">
        <v>112</v>
      </c>
      <c r="C242" s="378"/>
      <c r="D242" s="378" t="s">
        <v>80</v>
      </c>
      <c r="E242" s="378" t="s">
        <v>93</v>
      </c>
      <c r="F242" s="378" t="s">
        <v>113</v>
      </c>
      <c r="G242" s="378"/>
      <c r="H242" s="378"/>
      <c r="I242" s="345" t="s">
        <v>105</v>
      </c>
      <c r="J242" s="346"/>
    </row>
    <row r="243" spans="2:10" ht="16.2" thickBot="1" x14ac:dyDescent="0.3">
      <c r="B243" s="377"/>
      <c r="C243" s="378"/>
      <c r="D243" s="378"/>
      <c r="E243" s="378"/>
      <c r="F243" s="285" t="s">
        <v>114</v>
      </c>
      <c r="G243" s="285" t="s">
        <v>115</v>
      </c>
      <c r="H243" s="285" t="s">
        <v>116</v>
      </c>
      <c r="I243" s="369"/>
      <c r="J243" s="370"/>
    </row>
    <row r="244" spans="2:10" ht="90" x14ac:dyDescent="0.25">
      <c r="B244" s="274" t="s">
        <v>198</v>
      </c>
      <c r="C244" s="275" t="s">
        <v>202</v>
      </c>
      <c r="D244" s="276">
        <v>1.2770300000000001</v>
      </c>
      <c r="E244" s="281" t="s">
        <v>188</v>
      </c>
      <c r="F244" s="281" t="s">
        <v>203</v>
      </c>
      <c r="G244" s="281" t="s">
        <v>204</v>
      </c>
      <c r="H244" s="281" t="s">
        <v>205</v>
      </c>
      <c r="I244" s="350"/>
      <c r="J244" s="351"/>
    </row>
    <row r="245" spans="2:10" ht="15.6" x14ac:dyDescent="0.25">
      <c r="B245" s="341" t="s">
        <v>117</v>
      </c>
      <c r="C245" s="342"/>
      <c r="D245" s="342"/>
      <c r="E245" s="342"/>
      <c r="F245" s="342"/>
      <c r="G245" s="342"/>
      <c r="H245" s="342"/>
      <c r="I245" s="390"/>
      <c r="J245" s="391"/>
    </row>
    <row r="246" spans="2:10" ht="16.2" thickBot="1" x14ac:dyDescent="0.3">
      <c r="B246" s="383" t="s">
        <v>118</v>
      </c>
      <c r="C246" s="384"/>
      <c r="D246" s="384"/>
      <c r="E246" s="384"/>
      <c r="F246" s="384"/>
      <c r="G246" s="384"/>
      <c r="H246" s="384"/>
      <c r="I246" s="363">
        <v>1356.03</v>
      </c>
      <c r="J246" s="364"/>
    </row>
    <row r="247" spans="2:10" ht="16.8" customHeight="1" thickTop="1" thickBot="1" x14ac:dyDescent="0.3">
      <c r="B247" s="270" t="s">
        <v>59</v>
      </c>
      <c r="C247" s="271" t="s">
        <v>206</v>
      </c>
      <c r="D247" s="517" t="s">
        <v>68</v>
      </c>
      <c r="E247" s="517"/>
      <c r="F247" s="517"/>
      <c r="G247" s="517"/>
      <c r="H247" s="517"/>
      <c r="I247" s="409" t="s">
        <v>78</v>
      </c>
      <c r="J247" s="410"/>
    </row>
    <row r="248" spans="2:10" ht="16.2" thickBot="1" x14ac:dyDescent="0.3">
      <c r="B248" s="377" t="s">
        <v>79</v>
      </c>
      <c r="C248" s="378"/>
      <c r="D248" s="378" t="s">
        <v>80</v>
      </c>
      <c r="E248" s="378" t="s">
        <v>81</v>
      </c>
      <c r="F248" s="378"/>
      <c r="G248" s="378" t="s">
        <v>82</v>
      </c>
      <c r="H248" s="378"/>
      <c r="I248" s="344" t="s">
        <v>83</v>
      </c>
      <c r="J248" s="385"/>
    </row>
    <row r="249" spans="2:10" ht="16.2" thickBot="1" x14ac:dyDescent="0.3">
      <c r="B249" s="377"/>
      <c r="C249" s="378"/>
      <c r="D249" s="378"/>
      <c r="E249" s="285" t="s">
        <v>84</v>
      </c>
      <c r="F249" s="285" t="s">
        <v>85</v>
      </c>
      <c r="G249" s="285" t="s">
        <v>86</v>
      </c>
      <c r="H249" s="285" t="s">
        <v>87</v>
      </c>
      <c r="I249" s="369" t="s">
        <v>88</v>
      </c>
      <c r="J249" s="370"/>
    </row>
    <row r="250" spans="2:10" ht="60" x14ac:dyDescent="0.25">
      <c r="B250" s="274" t="s">
        <v>194</v>
      </c>
      <c r="C250" s="275" t="s">
        <v>195</v>
      </c>
      <c r="D250" s="276">
        <v>1</v>
      </c>
      <c r="E250" s="277">
        <v>1</v>
      </c>
      <c r="F250" s="277">
        <v>0</v>
      </c>
      <c r="G250" s="278">
        <v>289.44729999999998</v>
      </c>
      <c r="H250" s="278">
        <v>123.2013</v>
      </c>
      <c r="I250" s="373">
        <v>289.44729999999998</v>
      </c>
      <c r="J250" s="374"/>
    </row>
    <row r="251" spans="2:10" ht="15.6" customHeight="1" thickBot="1" x14ac:dyDescent="0.3">
      <c r="B251" s="339" t="s">
        <v>91</v>
      </c>
      <c r="C251" s="340"/>
      <c r="D251" s="340"/>
      <c r="E251" s="340"/>
      <c r="F251" s="340"/>
      <c r="G251" s="340"/>
      <c r="H251" s="340"/>
      <c r="I251" s="399">
        <v>289.44729999999998</v>
      </c>
      <c r="J251" s="400"/>
    </row>
    <row r="252" spans="2:10" ht="16.2" thickBot="1" x14ac:dyDescent="0.3">
      <c r="B252" s="335" t="s">
        <v>92</v>
      </c>
      <c r="C252" s="336"/>
      <c r="D252" s="187" t="s">
        <v>80</v>
      </c>
      <c r="E252" s="187" t="s">
        <v>93</v>
      </c>
      <c r="F252" s="188"/>
      <c r="G252" s="187" t="s">
        <v>82</v>
      </c>
      <c r="H252" s="387" t="s">
        <v>94</v>
      </c>
      <c r="I252" s="387"/>
      <c r="J252" s="393"/>
    </row>
    <row r="253" spans="2:10" ht="15" x14ac:dyDescent="0.25">
      <c r="B253" s="274" t="s">
        <v>196</v>
      </c>
      <c r="C253" s="275" t="s">
        <v>197</v>
      </c>
      <c r="D253" s="276">
        <v>2</v>
      </c>
      <c r="E253" s="281" t="s">
        <v>25</v>
      </c>
      <c r="F253" s="282"/>
      <c r="G253" s="278">
        <v>27.7288</v>
      </c>
      <c r="H253" s="373">
        <v>55.457599999999999</v>
      </c>
      <c r="I253" s="373"/>
      <c r="J253" s="374"/>
    </row>
    <row r="254" spans="2:10" ht="15" x14ac:dyDescent="0.25">
      <c r="B254" s="299" t="s">
        <v>95</v>
      </c>
      <c r="C254" s="300" t="s">
        <v>96</v>
      </c>
      <c r="D254" s="301">
        <v>4</v>
      </c>
      <c r="E254" s="302" t="s">
        <v>25</v>
      </c>
      <c r="F254" s="303"/>
      <c r="G254" s="304">
        <v>20.346299999999999</v>
      </c>
      <c r="H254" s="375">
        <v>81.385199999999998</v>
      </c>
      <c r="I254" s="375"/>
      <c r="J254" s="376"/>
    </row>
    <row r="255" spans="2:10" ht="15.6" x14ac:dyDescent="0.25">
      <c r="B255" s="341" t="s">
        <v>97</v>
      </c>
      <c r="C255" s="342"/>
      <c r="D255" s="342"/>
      <c r="E255" s="342"/>
      <c r="F255" s="342"/>
      <c r="G255" s="342"/>
      <c r="H255" s="342"/>
      <c r="I255" s="375">
        <v>136.84280000000001</v>
      </c>
      <c r="J255" s="376"/>
    </row>
    <row r="256" spans="2:10" ht="16.2" thickBot="1" x14ac:dyDescent="0.3">
      <c r="B256" s="339" t="s">
        <v>98</v>
      </c>
      <c r="C256" s="340"/>
      <c r="D256" s="340"/>
      <c r="E256" s="340"/>
      <c r="F256" s="340"/>
      <c r="G256" s="340"/>
      <c r="H256" s="340"/>
      <c r="I256" s="356">
        <v>426.2901</v>
      </c>
      <c r="J256" s="357"/>
    </row>
    <row r="257" spans="2:10" ht="15.6" x14ac:dyDescent="0.25">
      <c r="B257" s="343" t="s">
        <v>99</v>
      </c>
      <c r="C257" s="344"/>
      <c r="D257" s="344"/>
      <c r="E257" s="344"/>
      <c r="F257" s="344"/>
      <c r="G257" s="344"/>
      <c r="H257" s="344"/>
      <c r="I257" s="406">
        <v>2.8418999999999999</v>
      </c>
      <c r="J257" s="407"/>
    </row>
    <row r="258" spans="2:10" ht="15.6" x14ac:dyDescent="0.25">
      <c r="B258" s="341" t="s">
        <v>100</v>
      </c>
      <c r="C258" s="342"/>
      <c r="D258" s="342"/>
      <c r="E258" s="342"/>
      <c r="F258" s="342"/>
      <c r="G258" s="342"/>
      <c r="H258" s="342"/>
      <c r="I258" s="354" t="s">
        <v>102</v>
      </c>
      <c r="J258" s="355"/>
    </row>
    <row r="259" spans="2:10" ht="16.2" thickBot="1" x14ac:dyDescent="0.3">
      <c r="B259" s="339" t="s">
        <v>101</v>
      </c>
      <c r="C259" s="340"/>
      <c r="D259" s="340"/>
      <c r="E259" s="340"/>
      <c r="F259" s="340"/>
      <c r="G259" s="340"/>
      <c r="H259" s="340"/>
      <c r="I259" s="356" t="s">
        <v>102</v>
      </c>
      <c r="J259" s="357"/>
    </row>
    <row r="260" spans="2:10" ht="16.2" thickBot="1" x14ac:dyDescent="0.3">
      <c r="B260" s="335" t="s">
        <v>103</v>
      </c>
      <c r="C260" s="336"/>
      <c r="D260" s="187" t="s">
        <v>80</v>
      </c>
      <c r="E260" s="187" t="s">
        <v>93</v>
      </c>
      <c r="F260" s="188"/>
      <c r="G260" s="187" t="s">
        <v>104</v>
      </c>
      <c r="H260" s="387" t="s">
        <v>105</v>
      </c>
      <c r="I260" s="387"/>
      <c r="J260" s="393"/>
    </row>
    <row r="261" spans="2:10" ht="60" x14ac:dyDescent="0.25">
      <c r="B261" s="274" t="s">
        <v>207</v>
      </c>
      <c r="C261" s="275" t="s">
        <v>208</v>
      </c>
      <c r="D261" s="276">
        <v>1.01233</v>
      </c>
      <c r="E261" s="281" t="s">
        <v>21</v>
      </c>
      <c r="F261" s="282"/>
      <c r="G261" s="278">
        <v>209.8843</v>
      </c>
      <c r="H261" s="282"/>
      <c r="I261" s="373">
        <v>212.47219999999999</v>
      </c>
      <c r="J261" s="374"/>
    </row>
    <row r="262" spans="2:10" ht="15.6" customHeight="1" thickBot="1" x14ac:dyDescent="0.3">
      <c r="B262" s="339" t="s">
        <v>106</v>
      </c>
      <c r="C262" s="340"/>
      <c r="D262" s="340"/>
      <c r="E262" s="340"/>
      <c r="F262" s="340"/>
      <c r="G262" s="340"/>
      <c r="H262" s="340"/>
      <c r="I262" s="399">
        <v>212.47219999999999</v>
      </c>
      <c r="J262" s="400"/>
    </row>
    <row r="263" spans="2:10" ht="16.2" thickBot="1" x14ac:dyDescent="0.3">
      <c r="B263" s="185" t="s">
        <v>107</v>
      </c>
      <c r="C263" s="188"/>
      <c r="D263" s="187" t="s">
        <v>80</v>
      </c>
      <c r="E263" s="187" t="s">
        <v>93</v>
      </c>
      <c r="F263" s="188"/>
      <c r="G263" s="187" t="s">
        <v>105</v>
      </c>
      <c r="H263" s="387" t="s">
        <v>105</v>
      </c>
      <c r="I263" s="387"/>
      <c r="J263" s="393"/>
    </row>
    <row r="264" spans="2:10" ht="30" x14ac:dyDescent="0.25">
      <c r="B264" s="274">
        <v>2003576</v>
      </c>
      <c r="C264" s="275" t="s">
        <v>201</v>
      </c>
      <c r="D264" s="276">
        <v>0.13950000000000001</v>
      </c>
      <c r="E264" s="281" t="s">
        <v>23</v>
      </c>
      <c r="F264" s="282"/>
      <c r="G264" s="278">
        <v>14.22</v>
      </c>
      <c r="H264" s="282"/>
      <c r="I264" s="373">
        <v>1.9837</v>
      </c>
      <c r="J264" s="374"/>
    </row>
    <row r="265" spans="2:10" ht="15.6" customHeight="1" thickBot="1" x14ac:dyDescent="0.3">
      <c r="B265" s="386" t="s">
        <v>108</v>
      </c>
      <c r="C265" s="387"/>
      <c r="D265" s="387"/>
      <c r="E265" s="387"/>
      <c r="F265" s="387"/>
      <c r="G265" s="387"/>
      <c r="H265" s="387"/>
      <c r="I265" s="388">
        <v>1.9837</v>
      </c>
      <c r="J265" s="389"/>
    </row>
    <row r="266" spans="2:10" ht="16.2" thickBot="1" x14ac:dyDescent="0.3">
      <c r="B266" s="337" t="s">
        <v>109</v>
      </c>
      <c r="C266" s="338"/>
      <c r="D266" s="338"/>
      <c r="E266" s="338"/>
      <c r="F266" s="338"/>
      <c r="G266" s="338"/>
      <c r="H266" s="338"/>
      <c r="I266" s="379">
        <v>217.2978</v>
      </c>
      <c r="J266" s="380"/>
    </row>
    <row r="267" spans="2:10" ht="16.2" thickBot="1" x14ac:dyDescent="0.3">
      <c r="B267" s="306" t="s">
        <v>110</v>
      </c>
      <c r="C267" s="295"/>
      <c r="D267" s="285" t="s">
        <v>4</v>
      </c>
      <c r="E267" s="285" t="s">
        <v>80</v>
      </c>
      <c r="F267" s="285" t="s">
        <v>93</v>
      </c>
      <c r="G267" s="285" t="s">
        <v>105</v>
      </c>
      <c r="H267" s="285"/>
      <c r="I267" s="369" t="s">
        <v>105</v>
      </c>
      <c r="J267" s="370"/>
    </row>
    <row r="268" spans="2:10" ht="16.2" thickBot="1" x14ac:dyDescent="0.3">
      <c r="B268" s="296"/>
      <c r="C268" s="295"/>
      <c r="D268" s="369" t="s">
        <v>111</v>
      </c>
      <c r="E268" s="369"/>
      <c r="F268" s="369"/>
      <c r="G268" s="369"/>
      <c r="H268" s="369"/>
      <c r="I268" s="348"/>
      <c r="J268" s="349"/>
    </row>
    <row r="269" spans="2:10" ht="16.2" thickBot="1" x14ac:dyDescent="0.3">
      <c r="B269" s="419" t="s">
        <v>112</v>
      </c>
      <c r="C269" s="420"/>
      <c r="D269" s="378" t="s">
        <v>80</v>
      </c>
      <c r="E269" s="378" t="s">
        <v>93</v>
      </c>
      <c r="F269" s="378" t="s">
        <v>113</v>
      </c>
      <c r="G269" s="378"/>
      <c r="H269" s="378"/>
      <c r="I269" s="345" t="s">
        <v>105</v>
      </c>
      <c r="J269" s="346"/>
    </row>
    <row r="270" spans="2:10" ht="16.2" thickBot="1" x14ac:dyDescent="0.3">
      <c r="B270" s="419"/>
      <c r="C270" s="420"/>
      <c r="D270" s="378"/>
      <c r="E270" s="378"/>
      <c r="F270" s="285" t="s">
        <v>114</v>
      </c>
      <c r="G270" s="285" t="s">
        <v>115</v>
      </c>
      <c r="H270" s="285" t="s">
        <v>116</v>
      </c>
      <c r="I270" s="369"/>
      <c r="J270" s="370"/>
    </row>
    <row r="271" spans="2:10" ht="90" x14ac:dyDescent="0.25">
      <c r="B271" s="274" t="s">
        <v>207</v>
      </c>
      <c r="C271" s="275" t="s">
        <v>209</v>
      </c>
      <c r="D271" s="276">
        <v>0.12633</v>
      </c>
      <c r="E271" s="281" t="s">
        <v>188</v>
      </c>
      <c r="F271" s="281" t="s">
        <v>203</v>
      </c>
      <c r="G271" s="281" t="s">
        <v>204</v>
      </c>
      <c r="H271" s="281" t="s">
        <v>205</v>
      </c>
      <c r="I271" s="350"/>
      <c r="J271" s="351"/>
    </row>
    <row r="272" spans="2:10" ht="15.6" x14ac:dyDescent="0.25">
      <c r="B272" s="341" t="s">
        <v>117</v>
      </c>
      <c r="C272" s="342"/>
      <c r="D272" s="342"/>
      <c r="E272" s="342"/>
      <c r="F272" s="342"/>
      <c r="G272" s="342"/>
      <c r="H272" s="342"/>
      <c r="I272" s="390"/>
      <c r="J272" s="391"/>
    </row>
    <row r="273" spans="2:10" ht="16.2" thickBot="1" x14ac:dyDescent="0.3">
      <c r="B273" s="383" t="s">
        <v>118</v>
      </c>
      <c r="C273" s="384"/>
      <c r="D273" s="384"/>
      <c r="E273" s="384"/>
      <c r="F273" s="384"/>
      <c r="G273" s="384"/>
      <c r="H273" s="384"/>
      <c r="I273" s="363">
        <v>217.3</v>
      </c>
      <c r="J273" s="364"/>
    </row>
    <row r="274" spans="2:10" ht="14.4" customHeight="1" thickTop="1" x14ac:dyDescent="0.25">
      <c r="B274" s="308" t="s">
        <v>60</v>
      </c>
      <c r="C274" s="309" t="s">
        <v>210</v>
      </c>
      <c r="D274" s="532" t="s">
        <v>69</v>
      </c>
      <c r="E274" s="532"/>
      <c r="F274" s="532"/>
      <c r="G274" s="532"/>
      <c r="H274" s="532"/>
      <c r="I274" s="524" t="s">
        <v>78</v>
      </c>
      <c r="J274" s="525"/>
    </row>
    <row r="275" spans="2:10" ht="15.6" x14ac:dyDescent="0.25">
      <c r="B275" s="526" t="s">
        <v>79</v>
      </c>
      <c r="C275" s="527"/>
      <c r="D275" s="527" t="s">
        <v>80</v>
      </c>
      <c r="E275" s="527" t="s">
        <v>81</v>
      </c>
      <c r="F275" s="527"/>
      <c r="G275" s="527" t="s">
        <v>82</v>
      </c>
      <c r="H275" s="527"/>
      <c r="I275" s="342" t="s">
        <v>83</v>
      </c>
      <c r="J275" s="528"/>
    </row>
    <row r="276" spans="2:10" ht="16.2" thickBot="1" x14ac:dyDescent="0.3">
      <c r="B276" s="515"/>
      <c r="C276" s="516"/>
      <c r="D276" s="516"/>
      <c r="E276" s="286" t="s">
        <v>84</v>
      </c>
      <c r="F276" s="286" t="s">
        <v>85</v>
      </c>
      <c r="G276" s="286" t="s">
        <v>86</v>
      </c>
      <c r="H276" s="286" t="s">
        <v>87</v>
      </c>
      <c r="I276" s="340" t="s">
        <v>88</v>
      </c>
      <c r="J276" s="347"/>
    </row>
    <row r="277" spans="2:10" ht="60" x14ac:dyDescent="0.25">
      <c r="B277" s="274" t="s">
        <v>194</v>
      </c>
      <c r="C277" s="275" t="s">
        <v>195</v>
      </c>
      <c r="D277" s="276">
        <v>1</v>
      </c>
      <c r="E277" s="277">
        <v>1</v>
      </c>
      <c r="F277" s="277">
        <v>0</v>
      </c>
      <c r="G277" s="278">
        <v>289.44729999999998</v>
      </c>
      <c r="H277" s="278">
        <v>123.2013</v>
      </c>
      <c r="I277" s="373">
        <v>289.44729999999998</v>
      </c>
      <c r="J277" s="374"/>
    </row>
    <row r="278" spans="2:10" ht="15.6" customHeight="1" thickBot="1" x14ac:dyDescent="0.3">
      <c r="B278" s="339" t="s">
        <v>91</v>
      </c>
      <c r="C278" s="340"/>
      <c r="D278" s="340"/>
      <c r="E278" s="340"/>
      <c r="F278" s="340"/>
      <c r="G278" s="340"/>
      <c r="H278" s="340"/>
      <c r="I278" s="399">
        <v>289.44729999999998</v>
      </c>
      <c r="J278" s="400"/>
    </row>
    <row r="279" spans="2:10" ht="16.2" thickBot="1" x14ac:dyDescent="0.3">
      <c r="B279" s="335" t="s">
        <v>92</v>
      </c>
      <c r="C279" s="336"/>
      <c r="D279" s="187" t="s">
        <v>80</v>
      </c>
      <c r="E279" s="187" t="s">
        <v>93</v>
      </c>
      <c r="F279" s="188"/>
      <c r="G279" s="187" t="s">
        <v>82</v>
      </c>
      <c r="H279" s="387" t="s">
        <v>94</v>
      </c>
      <c r="I279" s="387"/>
      <c r="J279" s="393"/>
    </row>
    <row r="280" spans="2:10" ht="15" x14ac:dyDescent="0.25">
      <c r="B280" s="274" t="s">
        <v>196</v>
      </c>
      <c r="C280" s="275" t="s">
        <v>197</v>
      </c>
      <c r="D280" s="276">
        <v>2</v>
      </c>
      <c r="E280" s="281" t="s">
        <v>25</v>
      </c>
      <c r="F280" s="282"/>
      <c r="G280" s="278">
        <v>27.7288</v>
      </c>
      <c r="H280" s="373">
        <v>55.457599999999999</v>
      </c>
      <c r="I280" s="373"/>
      <c r="J280" s="374"/>
    </row>
    <row r="281" spans="2:10" ht="15" x14ac:dyDescent="0.25">
      <c r="B281" s="299" t="s">
        <v>95</v>
      </c>
      <c r="C281" s="300" t="s">
        <v>96</v>
      </c>
      <c r="D281" s="301">
        <v>4</v>
      </c>
      <c r="E281" s="302" t="s">
        <v>25</v>
      </c>
      <c r="F281" s="303"/>
      <c r="G281" s="304">
        <v>20.346299999999999</v>
      </c>
      <c r="H281" s="375">
        <v>81.385199999999998</v>
      </c>
      <c r="I281" s="375"/>
      <c r="J281" s="376"/>
    </row>
    <row r="282" spans="2:10" ht="15.6" x14ac:dyDescent="0.25">
      <c r="B282" s="341" t="s">
        <v>97</v>
      </c>
      <c r="C282" s="342"/>
      <c r="D282" s="342"/>
      <c r="E282" s="342"/>
      <c r="F282" s="342"/>
      <c r="G282" s="342"/>
      <c r="H282" s="342"/>
      <c r="I282" s="375">
        <v>136.84280000000001</v>
      </c>
      <c r="J282" s="376"/>
    </row>
    <row r="283" spans="2:10" ht="16.2" thickBot="1" x14ac:dyDescent="0.3">
      <c r="B283" s="339" t="s">
        <v>98</v>
      </c>
      <c r="C283" s="340"/>
      <c r="D283" s="340"/>
      <c r="E283" s="340"/>
      <c r="F283" s="340"/>
      <c r="G283" s="340"/>
      <c r="H283" s="340"/>
      <c r="I283" s="356">
        <v>426.2901</v>
      </c>
      <c r="J283" s="357"/>
    </row>
    <row r="284" spans="2:10" ht="15.6" x14ac:dyDescent="0.25">
      <c r="B284" s="343" t="s">
        <v>99</v>
      </c>
      <c r="C284" s="344"/>
      <c r="D284" s="344"/>
      <c r="E284" s="344"/>
      <c r="F284" s="344"/>
      <c r="G284" s="344"/>
      <c r="H284" s="344"/>
      <c r="I284" s="406">
        <v>4.1792999999999996</v>
      </c>
      <c r="J284" s="407"/>
    </row>
    <row r="285" spans="2:10" ht="15.6" x14ac:dyDescent="0.25">
      <c r="B285" s="341" t="s">
        <v>100</v>
      </c>
      <c r="C285" s="342"/>
      <c r="D285" s="342"/>
      <c r="E285" s="342"/>
      <c r="F285" s="342"/>
      <c r="G285" s="342"/>
      <c r="H285" s="342"/>
      <c r="I285" s="354" t="s">
        <v>102</v>
      </c>
      <c r="J285" s="355"/>
    </row>
    <row r="286" spans="2:10" ht="16.2" thickBot="1" x14ac:dyDescent="0.3">
      <c r="B286" s="339" t="s">
        <v>101</v>
      </c>
      <c r="C286" s="340"/>
      <c r="D286" s="340"/>
      <c r="E286" s="340"/>
      <c r="F286" s="340"/>
      <c r="G286" s="340"/>
      <c r="H286" s="340"/>
      <c r="I286" s="356" t="s">
        <v>102</v>
      </c>
      <c r="J286" s="357"/>
    </row>
    <row r="287" spans="2:10" ht="15.6" x14ac:dyDescent="0.25">
      <c r="B287" s="397" t="s">
        <v>103</v>
      </c>
      <c r="C287" s="398"/>
      <c r="D287" s="298" t="s">
        <v>80</v>
      </c>
      <c r="E287" s="298" t="s">
        <v>93</v>
      </c>
      <c r="F287" s="281"/>
      <c r="G287" s="298" t="s">
        <v>104</v>
      </c>
      <c r="H287" s="344" t="s">
        <v>105</v>
      </c>
      <c r="I287" s="344"/>
      <c r="J287" s="385"/>
    </row>
    <row r="288" spans="2:10" ht="60" x14ac:dyDescent="0.25">
      <c r="B288" s="299" t="s">
        <v>211</v>
      </c>
      <c r="C288" s="300" t="s">
        <v>212</v>
      </c>
      <c r="D288" s="301">
        <v>1.016</v>
      </c>
      <c r="E288" s="302" t="s">
        <v>21</v>
      </c>
      <c r="F288" s="303"/>
      <c r="G288" s="304">
        <v>502.36709999999999</v>
      </c>
      <c r="H288" s="375">
        <v>510.40499999999997</v>
      </c>
      <c r="I288" s="375"/>
      <c r="J288" s="376"/>
    </row>
    <row r="289" spans="2:10" ht="16.2" thickBot="1" x14ac:dyDescent="0.3">
      <c r="B289" s="288"/>
      <c r="C289" s="287"/>
      <c r="D289" s="340" t="s">
        <v>106</v>
      </c>
      <c r="E289" s="340"/>
      <c r="F289" s="340"/>
      <c r="G289" s="340"/>
      <c r="H289" s="340"/>
      <c r="I289" s="399">
        <v>510.40499999999997</v>
      </c>
      <c r="J289" s="400"/>
    </row>
    <row r="290" spans="2:10" ht="16.2" thickBot="1" x14ac:dyDescent="0.3">
      <c r="B290" s="335" t="s">
        <v>107</v>
      </c>
      <c r="C290" s="336"/>
      <c r="D290" s="187" t="s">
        <v>80</v>
      </c>
      <c r="E290" s="187" t="s">
        <v>93</v>
      </c>
      <c r="F290" s="188"/>
      <c r="G290" s="187" t="s">
        <v>105</v>
      </c>
      <c r="H290" s="387" t="s">
        <v>105</v>
      </c>
      <c r="I290" s="387"/>
      <c r="J290" s="393"/>
    </row>
    <row r="291" spans="2:10" ht="30" x14ac:dyDescent="0.25">
      <c r="B291" s="274" t="s">
        <v>200</v>
      </c>
      <c r="C291" s="275" t="s">
        <v>201</v>
      </c>
      <c r="D291" s="276">
        <v>0.2112</v>
      </c>
      <c r="E291" s="281" t="s">
        <v>23</v>
      </c>
      <c r="F291" s="282"/>
      <c r="G291" s="278">
        <v>14.22</v>
      </c>
      <c r="H291" s="373">
        <v>3.0032999999999999</v>
      </c>
      <c r="I291" s="373"/>
      <c r="J291" s="374"/>
    </row>
    <row r="292" spans="2:10" ht="15.6" customHeight="1" thickBot="1" x14ac:dyDescent="0.3">
      <c r="B292" s="403" t="s">
        <v>108</v>
      </c>
      <c r="C292" s="404"/>
      <c r="D292" s="404"/>
      <c r="E292" s="404"/>
      <c r="F292" s="404"/>
      <c r="G292" s="404"/>
      <c r="H292" s="405"/>
      <c r="I292" s="399">
        <v>3.0032999999999999</v>
      </c>
      <c r="J292" s="400"/>
    </row>
    <row r="293" spans="2:10" ht="16.2" thickBot="1" x14ac:dyDescent="0.3">
      <c r="B293" s="381" t="s">
        <v>109</v>
      </c>
      <c r="C293" s="382"/>
      <c r="D293" s="382"/>
      <c r="E293" s="382"/>
      <c r="F293" s="382"/>
      <c r="G293" s="382"/>
      <c r="H293" s="396"/>
      <c r="I293" s="401">
        <v>517.58759999999995</v>
      </c>
      <c r="J293" s="402"/>
    </row>
    <row r="294" spans="2:10" ht="16.2" thickBot="1" x14ac:dyDescent="0.3">
      <c r="B294" s="305" t="s">
        <v>110</v>
      </c>
      <c r="C294" s="284"/>
      <c r="D294" s="283" t="s">
        <v>4</v>
      </c>
      <c r="E294" s="283" t="s">
        <v>80</v>
      </c>
      <c r="F294" s="283" t="s">
        <v>93</v>
      </c>
      <c r="G294" s="283" t="s">
        <v>105</v>
      </c>
      <c r="H294" s="360" t="s">
        <v>105</v>
      </c>
      <c r="I294" s="360"/>
      <c r="J294" s="529"/>
    </row>
    <row r="295" spans="2:10" ht="16.2" thickBot="1" x14ac:dyDescent="0.3">
      <c r="B295" s="337" t="s">
        <v>111</v>
      </c>
      <c r="C295" s="338"/>
      <c r="D295" s="338"/>
      <c r="E295" s="338"/>
      <c r="F295" s="338"/>
      <c r="G295" s="338"/>
      <c r="H295" s="338"/>
      <c r="I295" s="348"/>
      <c r="J295" s="349"/>
    </row>
    <row r="296" spans="2:10" ht="16.2" thickBot="1" x14ac:dyDescent="0.3">
      <c r="B296" s="419" t="s">
        <v>112</v>
      </c>
      <c r="C296" s="420"/>
      <c r="D296" s="378" t="s">
        <v>80</v>
      </c>
      <c r="E296" s="378" t="s">
        <v>93</v>
      </c>
      <c r="F296" s="378" t="s">
        <v>113</v>
      </c>
      <c r="G296" s="378"/>
      <c r="H296" s="378"/>
      <c r="I296" s="345" t="s">
        <v>105</v>
      </c>
      <c r="J296" s="346"/>
    </row>
    <row r="297" spans="2:10" ht="16.2" thickBot="1" x14ac:dyDescent="0.3">
      <c r="B297" s="419"/>
      <c r="C297" s="420"/>
      <c r="D297" s="378"/>
      <c r="E297" s="378"/>
      <c r="F297" s="285" t="s">
        <v>114</v>
      </c>
      <c r="G297" s="285" t="s">
        <v>115</v>
      </c>
      <c r="H297" s="285" t="s">
        <v>116</v>
      </c>
      <c r="I297" s="369"/>
      <c r="J297" s="370"/>
    </row>
    <row r="298" spans="2:10" ht="90" x14ac:dyDescent="0.25">
      <c r="B298" s="274" t="s">
        <v>211</v>
      </c>
      <c r="C298" s="275" t="s">
        <v>213</v>
      </c>
      <c r="D298" s="276">
        <v>0.28175</v>
      </c>
      <c r="E298" s="281" t="s">
        <v>188</v>
      </c>
      <c r="F298" s="281" t="s">
        <v>203</v>
      </c>
      <c r="G298" s="281" t="s">
        <v>204</v>
      </c>
      <c r="H298" s="281" t="s">
        <v>205</v>
      </c>
      <c r="I298" s="350"/>
      <c r="J298" s="351"/>
    </row>
    <row r="299" spans="2:10" ht="15.6" x14ac:dyDescent="0.25">
      <c r="B299" s="341" t="s">
        <v>117</v>
      </c>
      <c r="C299" s="342"/>
      <c r="D299" s="342"/>
      <c r="E299" s="342"/>
      <c r="F299" s="342"/>
      <c r="G299" s="342"/>
      <c r="H299" s="342"/>
      <c r="I299" s="390"/>
      <c r="J299" s="391"/>
    </row>
    <row r="300" spans="2:10" ht="16.2" thickBot="1" x14ac:dyDescent="0.3">
      <c r="B300" s="383" t="s">
        <v>118</v>
      </c>
      <c r="C300" s="384"/>
      <c r="D300" s="384"/>
      <c r="E300" s="384"/>
      <c r="F300" s="384"/>
      <c r="G300" s="384"/>
      <c r="H300" s="384"/>
      <c r="I300" s="363">
        <v>517.59</v>
      </c>
      <c r="J300" s="364"/>
    </row>
    <row r="301" spans="2:10" ht="14.4" customHeight="1" thickTop="1" thickBot="1" x14ac:dyDescent="0.3">
      <c r="B301" s="316" t="s">
        <v>61</v>
      </c>
      <c r="C301" s="316" t="s">
        <v>214</v>
      </c>
      <c r="D301" s="533" t="s">
        <v>70</v>
      </c>
      <c r="E301" s="533"/>
      <c r="F301" s="533"/>
      <c r="G301" s="533"/>
      <c r="H301" s="533"/>
      <c r="I301" s="530" t="s">
        <v>78</v>
      </c>
      <c r="J301" s="531"/>
    </row>
    <row r="302" spans="2:10" ht="16.2" thickBot="1" x14ac:dyDescent="0.3">
      <c r="B302" s="359" t="s">
        <v>79</v>
      </c>
      <c r="C302" s="360"/>
      <c r="D302" s="360" t="s">
        <v>80</v>
      </c>
      <c r="E302" s="360" t="s">
        <v>81</v>
      </c>
      <c r="F302" s="360"/>
      <c r="G302" s="360" t="s">
        <v>82</v>
      </c>
      <c r="H302" s="360"/>
      <c r="I302" s="345" t="s">
        <v>83</v>
      </c>
      <c r="J302" s="346"/>
    </row>
    <row r="303" spans="2:10" ht="16.2" thickBot="1" x14ac:dyDescent="0.3">
      <c r="B303" s="377"/>
      <c r="C303" s="378"/>
      <c r="D303" s="378"/>
      <c r="E303" s="285" t="s">
        <v>84</v>
      </c>
      <c r="F303" s="285" t="s">
        <v>85</v>
      </c>
      <c r="G303" s="285" t="s">
        <v>86</v>
      </c>
      <c r="H303" s="285" t="s">
        <v>87</v>
      </c>
      <c r="I303" s="369" t="s">
        <v>88</v>
      </c>
      <c r="J303" s="370"/>
    </row>
    <row r="304" spans="2:10" ht="60" x14ac:dyDescent="0.25">
      <c r="B304" s="274" t="s">
        <v>194</v>
      </c>
      <c r="C304" s="275" t="s">
        <v>195</v>
      </c>
      <c r="D304" s="276">
        <v>1</v>
      </c>
      <c r="E304" s="277">
        <v>1</v>
      </c>
      <c r="F304" s="277">
        <v>0</v>
      </c>
      <c r="G304" s="279">
        <v>289.44729999999998</v>
      </c>
      <c r="H304" s="279">
        <v>123.2013</v>
      </c>
      <c r="I304" s="373">
        <v>289.44729999999998</v>
      </c>
      <c r="J304" s="374"/>
    </row>
    <row r="305" spans="2:10" ht="15.6" customHeight="1" thickBot="1" x14ac:dyDescent="0.3">
      <c r="B305" s="339" t="s">
        <v>91</v>
      </c>
      <c r="C305" s="340"/>
      <c r="D305" s="340"/>
      <c r="E305" s="340"/>
      <c r="F305" s="340"/>
      <c r="G305" s="340"/>
      <c r="H305" s="340"/>
      <c r="I305" s="399">
        <v>289.44729999999998</v>
      </c>
      <c r="J305" s="400"/>
    </row>
    <row r="306" spans="2:10" ht="16.2" thickBot="1" x14ac:dyDescent="0.3">
      <c r="B306" s="335" t="s">
        <v>92</v>
      </c>
      <c r="C306" s="336"/>
      <c r="D306" s="187" t="s">
        <v>80</v>
      </c>
      <c r="E306" s="187" t="s">
        <v>93</v>
      </c>
      <c r="F306" s="188"/>
      <c r="G306" s="187" t="s">
        <v>82</v>
      </c>
      <c r="H306" s="387" t="s">
        <v>94</v>
      </c>
      <c r="I306" s="387"/>
      <c r="J306" s="393"/>
    </row>
    <row r="307" spans="2:10" ht="15" x14ac:dyDescent="0.25">
      <c r="B307" s="274" t="s">
        <v>196</v>
      </c>
      <c r="C307" s="275" t="s">
        <v>197</v>
      </c>
      <c r="D307" s="276">
        <v>2</v>
      </c>
      <c r="E307" s="281" t="s">
        <v>25</v>
      </c>
      <c r="F307" s="282"/>
      <c r="G307" s="279">
        <v>27.7288</v>
      </c>
      <c r="H307" s="373">
        <v>55.457599999999999</v>
      </c>
      <c r="I307" s="373"/>
      <c r="J307" s="374"/>
    </row>
    <row r="308" spans="2:10" ht="15" x14ac:dyDescent="0.25">
      <c r="B308" s="299" t="s">
        <v>95</v>
      </c>
      <c r="C308" s="300" t="s">
        <v>96</v>
      </c>
      <c r="D308" s="301">
        <v>4</v>
      </c>
      <c r="E308" s="302" t="s">
        <v>25</v>
      </c>
      <c r="F308" s="303"/>
      <c r="G308" s="304">
        <v>20.346299999999999</v>
      </c>
      <c r="H308" s="375">
        <v>81.385199999999998</v>
      </c>
      <c r="I308" s="375"/>
      <c r="J308" s="376"/>
    </row>
    <row r="309" spans="2:10" ht="15.6" x14ac:dyDescent="0.25">
      <c r="B309" s="341" t="s">
        <v>97</v>
      </c>
      <c r="C309" s="342"/>
      <c r="D309" s="342"/>
      <c r="E309" s="342"/>
      <c r="F309" s="342"/>
      <c r="G309" s="342"/>
      <c r="H309" s="342"/>
      <c r="I309" s="375">
        <v>136.84280000000001</v>
      </c>
      <c r="J309" s="376"/>
    </row>
    <row r="310" spans="2:10" ht="16.2" thickBot="1" x14ac:dyDescent="0.3">
      <c r="B310" s="339" t="s">
        <v>98</v>
      </c>
      <c r="C310" s="340"/>
      <c r="D310" s="340"/>
      <c r="E310" s="340"/>
      <c r="F310" s="340"/>
      <c r="G310" s="340"/>
      <c r="H310" s="340"/>
      <c r="I310" s="356">
        <v>426.2901</v>
      </c>
      <c r="J310" s="357"/>
    </row>
    <row r="311" spans="2:10" ht="15.6" x14ac:dyDescent="0.25">
      <c r="B311" s="343" t="s">
        <v>99</v>
      </c>
      <c r="C311" s="344"/>
      <c r="D311" s="344"/>
      <c r="E311" s="344"/>
      <c r="F311" s="344"/>
      <c r="G311" s="344"/>
      <c r="H311" s="344"/>
      <c r="I311" s="406">
        <v>5.0749000000000004</v>
      </c>
      <c r="J311" s="407"/>
    </row>
    <row r="312" spans="2:10" ht="15.6" x14ac:dyDescent="0.25">
      <c r="B312" s="341" t="s">
        <v>100</v>
      </c>
      <c r="C312" s="342"/>
      <c r="D312" s="342"/>
      <c r="E312" s="342"/>
      <c r="F312" s="342"/>
      <c r="G312" s="342"/>
      <c r="H312" s="342"/>
      <c r="I312" s="354" t="s">
        <v>102</v>
      </c>
      <c r="J312" s="355"/>
    </row>
    <row r="313" spans="2:10" ht="16.2" thickBot="1" x14ac:dyDescent="0.3">
      <c r="B313" s="339" t="s">
        <v>101</v>
      </c>
      <c r="C313" s="340"/>
      <c r="D313" s="340"/>
      <c r="E313" s="340"/>
      <c r="F313" s="340"/>
      <c r="G313" s="340"/>
      <c r="H313" s="340"/>
      <c r="I313" s="356" t="s">
        <v>102</v>
      </c>
      <c r="J313" s="357"/>
    </row>
    <row r="314" spans="2:10" ht="16.2" thickBot="1" x14ac:dyDescent="0.3">
      <c r="B314" s="335" t="s">
        <v>103</v>
      </c>
      <c r="C314" s="336"/>
      <c r="D314" s="187" t="s">
        <v>80</v>
      </c>
      <c r="E314" s="187" t="s">
        <v>93</v>
      </c>
      <c r="F314" s="188"/>
      <c r="G314" s="187" t="s">
        <v>104</v>
      </c>
      <c r="H314" s="387" t="s">
        <v>105</v>
      </c>
      <c r="I314" s="387"/>
      <c r="J314" s="393"/>
    </row>
    <row r="315" spans="2:10" ht="60" x14ac:dyDescent="0.25">
      <c r="B315" s="274" t="s">
        <v>215</v>
      </c>
      <c r="C315" s="275" t="s">
        <v>216</v>
      </c>
      <c r="D315" s="276">
        <v>1.0196700000000001</v>
      </c>
      <c r="E315" s="281" t="s">
        <v>21</v>
      </c>
      <c r="F315" s="282"/>
      <c r="G315" s="279">
        <v>735.1662</v>
      </c>
      <c r="H315" s="282"/>
      <c r="I315" s="373">
        <v>749.62689999999998</v>
      </c>
      <c r="J315" s="374"/>
    </row>
    <row r="316" spans="2:10" ht="15.6" customHeight="1" thickBot="1" x14ac:dyDescent="0.3">
      <c r="B316" s="339" t="s">
        <v>106</v>
      </c>
      <c r="C316" s="340"/>
      <c r="D316" s="340"/>
      <c r="E316" s="340"/>
      <c r="F316" s="340"/>
      <c r="G316" s="340"/>
      <c r="H316" s="340"/>
      <c r="I316" s="399">
        <v>749.62689999999998</v>
      </c>
      <c r="J316" s="400"/>
    </row>
    <row r="317" spans="2:10" ht="16.2" thickBot="1" x14ac:dyDescent="0.3">
      <c r="B317" s="335" t="s">
        <v>107</v>
      </c>
      <c r="C317" s="336"/>
      <c r="D317" s="187" t="s">
        <v>80</v>
      </c>
      <c r="E317" s="187" t="s">
        <v>93</v>
      </c>
      <c r="F317" s="188"/>
      <c r="G317" s="187" t="s">
        <v>105</v>
      </c>
      <c r="H317" s="387" t="s">
        <v>105</v>
      </c>
      <c r="I317" s="387"/>
      <c r="J317" s="393"/>
    </row>
    <row r="318" spans="2:10" ht="30" x14ac:dyDescent="0.25">
      <c r="B318" s="323" t="s">
        <v>200</v>
      </c>
      <c r="C318" s="275" t="s">
        <v>201</v>
      </c>
      <c r="D318" s="276">
        <v>0.27089999999999997</v>
      </c>
      <c r="E318" s="281" t="s">
        <v>23</v>
      </c>
      <c r="F318" s="282"/>
      <c r="G318" s="311">
        <v>14.22</v>
      </c>
      <c r="H318" s="423">
        <v>3.8521999999999998</v>
      </c>
      <c r="I318" s="423"/>
      <c r="J318" s="424"/>
    </row>
    <row r="319" spans="2:10" ht="15.6" customHeight="1" thickBot="1" x14ac:dyDescent="0.3">
      <c r="B319" s="339" t="s">
        <v>108</v>
      </c>
      <c r="C319" s="340"/>
      <c r="D319" s="340"/>
      <c r="E319" s="340"/>
      <c r="F319" s="340"/>
      <c r="G319" s="340"/>
      <c r="H319" s="340"/>
      <c r="I319" s="399">
        <v>3.8521999999999998</v>
      </c>
      <c r="J319" s="400"/>
    </row>
    <row r="320" spans="2:10" ht="16.2" thickBot="1" x14ac:dyDescent="0.3">
      <c r="B320" s="337" t="s">
        <v>109</v>
      </c>
      <c r="C320" s="338"/>
      <c r="D320" s="338"/>
      <c r="E320" s="338"/>
      <c r="F320" s="338"/>
      <c r="G320" s="338"/>
      <c r="H320" s="338"/>
      <c r="I320" s="379">
        <v>758.55399999999997</v>
      </c>
      <c r="J320" s="380"/>
    </row>
    <row r="321" spans="2:10" ht="16.2" thickBot="1" x14ac:dyDescent="0.3">
      <c r="B321" s="335" t="s">
        <v>110</v>
      </c>
      <c r="C321" s="408"/>
      <c r="D321" s="314" t="s">
        <v>4</v>
      </c>
      <c r="E321" s="314" t="s">
        <v>80</v>
      </c>
      <c r="F321" s="314" t="s">
        <v>93</v>
      </c>
      <c r="G321" s="314" t="s">
        <v>105</v>
      </c>
      <c r="H321" s="338" t="s">
        <v>105</v>
      </c>
      <c r="I321" s="338"/>
      <c r="J321" s="358"/>
    </row>
    <row r="322" spans="2:10" ht="15.6" customHeight="1" thickBot="1" x14ac:dyDescent="0.3">
      <c r="B322" s="337" t="s">
        <v>111</v>
      </c>
      <c r="C322" s="338"/>
      <c r="D322" s="338"/>
      <c r="E322" s="338"/>
      <c r="F322" s="338"/>
      <c r="G322" s="338"/>
      <c r="H322" s="338"/>
      <c r="I322" s="348"/>
      <c r="J322" s="349"/>
    </row>
    <row r="323" spans="2:10" ht="16.2" thickBot="1" x14ac:dyDescent="0.3">
      <c r="B323" s="377" t="s">
        <v>112</v>
      </c>
      <c r="C323" s="378"/>
      <c r="D323" s="378" t="s">
        <v>80</v>
      </c>
      <c r="E323" s="378" t="s">
        <v>93</v>
      </c>
      <c r="F323" s="378" t="s">
        <v>113</v>
      </c>
      <c r="G323" s="378"/>
      <c r="H323" s="378"/>
      <c r="I323" s="345" t="s">
        <v>105</v>
      </c>
      <c r="J323" s="346"/>
    </row>
    <row r="324" spans="2:10" ht="16.2" thickBot="1" x14ac:dyDescent="0.3">
      <c r="B324" s="377"/>
      <c r="C324" s="378"/>
      <c r="D324" s="378"/>
      <c r="E324" s="378"/>
      <c r="F324" s="314" t="s">
        <v>114</v>
      </c>
      <c r="G324" s="314" t="s">
        <v>115</v>
      </c>
      <c r="H324" s="314" t="s">
        <v>116</v>
      </c>
      <c r="I324" s="369"/>
      <c r="J324" s="370"/>
    </row>
    <row r="325" spans="2:10" ht="90" x14ac:dyDescent="0.25">
      <c r="B325" s="274" t="s">
        <v>215</v>
      </c>
      <c r="C325" s="275" t="s">
        <v>217</v>
      </c>
      <c r="D325" s="276">
        <v>0.63622999999999996</v>
      </c>
      <c r="E325" s="281" t="s">
        <v>188</v>
      </c>
      <c r="F325" s="281" t="s">
        <v>203</v>
      </c>
      <c r="G325" s="281" t="s">
        <v>204</v>
      </c>
      <c r="H325" s="281" t="s">
        <v>205</v>
      </c>
      <c r="I325" s="350"/>
      <c r="J325" s="351"/>
    </row>
    <row r="326" spans="2:10" ht="15.6" x14ac:dyDescent="0.25">
      <c r="B326" s="341" t="s">
        <v>117</v>
      </c>
      <c r="C326" s="342"/>
      <c r="D326" s="342"/>
      <c r="E326" s="342"/>
      <c r="F326" s="342"/>
      <c r="G326" s="342"/>
      <c r="H326" s="342"/>
      <c r="I326" s="390"/>
      <c r="J326" s="391"/>
    </row>
    <row r="327" spans="2:10" ht="16.2" thickBot="1" x14ac:dyDescent="0.3">
      <c r="B327" s="383" t="s">
        <v>118</v>
      </c>
      <c r="C327" s="384"/>
      <c r="D327" s="384"/>
      <c r="E327" s="384"/>
      <c r="F327" s="384"/>
      <c r="G327" s="384"/>
      <c r="H327" s="384"/>
      <c r="I327" s="363">
        <v>758.55</v>
      </c>
      <c r="J327" s="364"/>
    </row>
    <row r="328" spans="2:10" ht="14.4" customHeight="1" thickTop="1" thickBot="1" x14ac:dyDescent="0.3">
      <c r="B328" s="315" t="s">
        <v>62</v>
      </c>
      <c r="C328" s="315" t="s">
        <v>218</v>
      </c>
      <c r="D328" s="418" t="s">
        <v>71</v>
      </c>
      <c r="E328" s="418"/>
      <c r="F328" s="418"/>
      <c r="G328" s="418"/>
      <c r="H328" s="418"/>
      <c r="I328" s="416" t="s">
        <v>78</v>
      </c>
      <c r="J328" s="417"/>
    </row>
    <row r="329" spans="2:10" ht="16.2" thickBot="1" x14ac:dyDescent="0.3">
      <c r="B329" s="359" t="s">
        <v>79</v>
      </c>
      <c r="C329" s="360"/>
      <c r="D329" s="360" t="s">
        <v>80</v>
      </c>
      <c r="E329" s="360" t="s">
        <v>81</v>
      </c>
      <c r="F329" s="360"/>
      <c r="G329" s="360" t="s">
        <v>82</v>
      </c>
      <c r="H329" s="360"/>
      <c r="I329" s="394" t="s">
        <v>83</v>
      </c>
      <c r="J329" s="395"/>
    </row>
    <row r="330" spans="2:10" ht="16.2" thickBot="1" x14ac:dyDescent="0.3">
      <c r="B330" s="377"/>
      <c r="C330" s="378"/>
      <c r="D330" s="378"/>
      <c r="E330" s="314" t="s">
        <v>84</v>
      </c>
      <c r="F330" s="314" t="s">
        <v>85</v>
      </c>
      <c r="G330" s="314" t="s">
        <v>86</v>
      </c>
      <c r="H330" s="314" t="s">
        <v>87</v>
      </c>
      <c r="I330" s="392" t="s">
        <v>88</v>
      </c>
      <c r="J330" s="393"/>
    </row>
    <row r="331" spans="2:10" ht="15.6" customHeight="1" thickBot="1" x14ac:dyDescent="0.3">
      <c r="B331" s="381" t="s">
        <v>91</v>
      </c>
      <c r="C331" s="382"/>
      <c r="D331" s="382"/>
      <c r="E331" s="382"/>
      <c r="F331" s="382"/>
      <c r="G331" s="382"/>
      <c r="H331" s="396"/>
      <c r="I331" s="371"/>
      <c r="J331" s="372"/>
    </row>
    <row r="332" spans="2:10" ht="16.2" thickBot="1" x14ac:dyDescent="0.3">
      <c r="B332" s="335" t="s">
        <v>92</v>
      </c>
      <c r="C332" s="336"/>
      <c r="D332" s="187" t="s">
        <v>80</v>
      </c>
      <c r="E332" s="187" t="s">
        <v>93</v>
      </c>
      <c r="F332" s="188"/>
      <c r="G332" s="187" t="s">
        <v>82</v>
      </c>
      <c r="H332" s="387" t="s">
        <v>94</v>
      </c>
      <c r="I332" s="387"/>
      <c r="J332" s="393"/>
    </row>
    <row r="333" spans="2:10" ht="15" x14ac:dyDescent="0.25">
      <c r="B333" s="274" t="s">
        <v>95</v>
      </c>
      <c r="C333" s="275" t="s">
        <v>96</v>
      </c>
      <c r="D333" s="276">
        <v>1</v>
      </c>
      <c r="E333" s="281" t="s">
        <v>25</v>
      </c>
      <c r="F333" s="282"/>
      <c r="G333" s="311">
        <v>20.346299999999999</v>
      </c>
      <c r="H333" s="373">
        <v>20.346299999999999</v>
      </c>
      <c r="I333" s="373"/>
      <c r="J333" s="374"/>
    </row>
    <row r="334" spans="2:10" ht="15.6" x14ac:dyDescent="0.25">
      <c r="B334" s="341" t="s">
        <v>97</v>
      </c>
      <c r="C334" s="342"/>
      <c r="D334" s="342"/>
      <c r="E334" s="342"/>
      <c r="F334" s="342"/>
      <c r="G334" s="342"/>
      <c r="H334" s="342"/>
      <c r="I334" s="375">
        <v>20.346299999999999</v>
      </c>
      <c r="J334" s="376"/>
    </row>
    <row r="335" spans="2:10" ht="16.2" thickBot="1" x14ac:dyDescent="0.3">
      <c r="B335" s="339" t="s">
        <v>98</v>
      </c>
      <c r="C335" s="340"/>
      <c r="D335" s="340"/>
      <c r="E335" s="340"/>
      <c r="F335" s="340"/>
      <c r="G335" s="340"/>
      <c r="H335" s="340"/>
      <c r="I335" s="356">
        <v>20.346299999999999</v>
      </c>
      <c r="J335" s="357"/>
    </row>
    <row r="336" spans="2:10" ht="15.6" x14ac:dyDescent="0.25">
      <c r="B336" s="343" t="s">
        <v>99</v>
      </c>
      <c r="C336" s="344"/>
      <c r="D336" s="344"/>
      <c r="E336" s="344"/>
      <c r="F336" s="344"/>
      <c r="G336" s="344"/>
      <c r="H336" s="344"/>
      <c r="I336" s="406">
        <v>67.820999999999998</v>
      </c>
      <c r="J336" s="407"/>
    </row>
    <row r="337" spans="2:10" ht="15.6" x14ac:dyDescent="0.25">
      <c r="B337" s="341" t="s">
        <v>100</v>
      </c>
      <c r="C337" s="342"/>
      <c r="D337" s="342"/>
      <c r="E337" s="342"/>
      <c r="F337" s="342"/>
      <c r="G337" s="342"/>
      <c r="H337" s="342"/>
      <c r="I337" s="354">
        <v>1.8061</v>
      </c>
      <c r="J337" s="355"/>
    </row>
    <row r="338" spans="2:10" ht="16.2" thickBot="1" x14ac:dyDescent="0.3">
      <c r="B338" s="339" t="s">
        <v>101</v>
      </c>
      <c r="C338" s="340"/>
      <c r="D338" s="340"/>
      <c r="E338" s="340"/>
      <c r="F338" s="340"/>
      <c r="G338" s="340"/>
      <c r="H338" s="340"/>
      <c r="I338" s="356" t="s">
        <v>102</v>
      </c>
      <c r="J338" s="357"/>
    </row>
    <row r="339" spans="2:10" ht="16.2" thickBot="1" x14ac:dyDescent="0.3">
      <c r="B339" s="359" t="s">
        <v>103</v>
      </c>
      <c r="C339" s="360"/>
      <c r="D339" s="312" t="s">
        <v>80</v>
      </c>
      <c r="E339" s="312" t="s">
        <v>93</v>
      </c>
      <c r="F339" s="313"/>
      <c r="G339" s="312" t="s">
        <v>104</v>
      </c>
      <c r="H339" s="338" t="s">
        <v>105</v>
      </c>
      <c r="I339" s="338"/>
      <c r="J339" s="358"/>
    </row>
    <row r="340" spans="2:10" ht="15.6" customHeight="1" thickBot="1" x14ac:dyDescent="0.3">
      <c r="B340" s="337" t="s">
        <v>106</v>
      </c>
      <c r="C340" s="338"/>
      <c r="D340" s="338"/>
      <c r="E340" s="338"/>
      <c r="F340" s="338"/>
      <c r="G340" s="338"/>
      <c r="H340" s="338"/>
      <c r="I340" s="348"/>
      <c r="J340" s="349"/>
    </row>
    <row r="341" spans="2:10" ht="16.2" thickBot="1" x14ac:dyDescent="0.3">
      <c r="B341" s="359" t="s">
        <v>107</v>
      </c>
      <c r="C341" s="360"/>
      <c r="D341" s="314" t="s">
        <v>80</v>
      </c>
      <c r="E341" s="314" t="s">
        <v>93</v>
      </c>
      <c r="F341" s="295"/>
      <c r="G341" s="314" t="s">
        <v>105</v>
      </c>
      <c r="H341" s="369" t="s">
        <v>105</v>
      </c>
      <c r="I341" s="369"/>
      <c r="J341" s="370"/>
    </row>
    <row r="342" spans="2:10" ht="15.6" customHeight="1" thickBot="1" x14ac:dyDescent="0.3">
      <c r="B342" s="337" t="s">
        <v>108</v>
      </c>
      <c r="C342" s="338"/>
      <c r="D342" s="338"/>
      <c r="E342" s="338"/>
      <c r="F342" s="338"/>
      <c r="G342" s="338"/>
      <c r="H342" s="338"/>
      <c r="I342" s="348"/>
      <c r="J342" s="349"/>
    </row>
    <row r="343" spans="2:10" ht="16.2" thickBot="1" x14ac:dyDescent="0.3">
      <c r="B343" s="337" t="s">
        <v>109</v>
      </c>
      <c r="C343" s="338"/>
      <c r="D343" s="338"/>
      <c r="E343" s="338"/>
      <c r="F343" s="338"/>
      <c r="G343" s="338"/>
      <c r="H343" s="338"/>
      <c r="I343" s="379">
        <v>69.627099999999999</v>
      </c>
      <c r="J343" s="380"/>
    </row>
    <row r="344" spans="2:10" ht="16.2" thickBot="1" x14ac:dyDescent="0.3">
      <c r="B344" s="359" t="s">
        <v>110</v>
      </c>
      <c r="C344" s="360"/>
      <c r="D344" s="314" t="s">
        <v>4</v>
      </c>
      <c r="E344" s="314" t="s">
        <v>80</v>
      </c>
      <c r="F344" s="314" t="s">
        <v>93</v>
      </c>
      <c r="G344" s="295"/>
      <c r="H344" s="314" t="s">
        <v>105</v>
      </c>
      <c r="I344" s="369" t="s">
        <v>105</v>
      </c>
      <c r="J344" s="370"/>
    </row>
    <row r="345" spans="2:10" ht="16.2" thickBot="1" x14ac:dyDescent="0.3">
      <c r="B345" s="337" t="s">
        <v>111</v>
      </c>
      <c r="C345" s="338"/>
      <c r="D345" s="338"/>
      <c r="E345" s="338"/>
      <c r="F345" s="338"/>
      <c r="G345" s="338"/>
      <c r="H345" s="338"/>
      <c r="I345" s="348"/>
      <c r="J345" s="349"/>
    </row>
    <row r="346" spans="2:10" ht="16.2" thickBot="1" x14ac:dyDescent="0.3">
      <c r="B346" s="377" t="s">
        <v>112</v>
      </c>
      <c r="C346" s="378"/>
      <c r="D346" s="378" t="s">
        <v>80</v>
      </c>
      <c r="E346" s="378" t="s">
        <v>93</v>
      </c>
      <c r="F346" s="378" t="s">
        <v>113</v>
      </c>
      <c r="G346" s="378"/>
      <c r="H346" s="378"/>
      <c r="I346" s="345" t="s">
        <v>105</v>
      </c>
      <c r="J346" s="346"/>
    </row>
    <row r="347" spans="2:10" ht="16.2" thickBot="1" x14ac:dyDescent="0.3">
      <c r="B347" s="377"/>
      <c r="C347" s="378"/>
      <c r="D347" s="378"/>
      <c r="E347" s="378"/>
      <c r="F347" s="314" t="s">
        <v>114</v>
      </c>
      <c r="G347" s="314" t="s">
        <v>115</v>
      </c>
      <c r="H347" s="314" t="s">
        <v>116</v>
      </c>
      <c r="I347" s="369"/>
      <c r="J347" s="370"/>
    </row>
    <row r="348" spans="2:10" ht="15.6" x14ac:dyDescent="0.25">
      <c r="B348" s="343" t="s">
        <v>117</v>
      </c>
      <c r="C348" s="344"/>
      <c r="D348" s="344"/>
      <c r="E348" s="344"/>
      <c r="F348" s="344"/>
      <c r="G348" s="344"/>
      <c r="H348" s="344"/>
      <c r="I348" s="350"/>
      <c r="J348" s="351"/>
    </row>
    <row r="349" spans="2:10" ht="16.2" thickBot="1" x14ac:dyDescent="0.3">
      <c r="B349" s="383" t="s">
        <v>118</v>
      </c>
      <c r="C349" s="384"/>
      <c r="D349" s="384"/>
      <c r="E349" s="384"/>
      <c r="F349" s="384"/>
      <c r="G349" s="384"/>
      <c r="H349" s="384"/>
      <c r="I349" s="363">
        <v>69.63</v>
      </c>
      <c r="J349" s="364"/>
    </row>
    <row r="350" spans="2:10" ht="14.4" customHeight="1" thickTop="1" thickBot="1" x14ac:dyDescent="0.3">
      <c r="B350" s="315" t="s">
        <v>63</v>
      </c>
      <c r="C350" s="315" t="s">
        <v>219</v>
      </c>
      <c r="D350" s="418" t="s">
        <v>72</v>
      </c>
      <c r="E350" s="418"/>
      <c r="F350" s="418"/>
      <c r="G350" s="418"/>
      <c r="H350" s="418"/>
      <c r="I350" s="416" t="s">
        <v>78</v>
      </c>
      <c r="J350" s="417"/>
    </row>
    <row r="351" spans="2:10" ht="16.2" thickBot="1" x14ac:dyDescent="0.3">
      <c r="B351" s="359" t="s">
        <v>79</v>
      </c>
      <c r="C351" s="360"/>
      <c r="D351" s="360" t="s">
        <v>80</v>
      </c>
      <c r="E351" s="360" t="s">
        <v>81</v>
      </c>
      <c r="F351" s="360"/>
      <c r="G351" s="360" t="s">
        <v>82</v>
      </c>
      <c r="H351" s="360"/>
      <c r="I351" s="344" t="s">
        <v>83</v>
      </c>
      <c r="J351" s="385"/>
    </row>
    <row r="352" spans="2:10" ht="16.2" thickBot="1" x14ac:dyDescent="0.3">
      <c r="B352" s="377"/>
      <c r="C352" s="378"/>
      <c r="D352" s="378"/>
      <c r="E352" s="314" t="s">
        <v>84</v>
      </c>
      <c r="F352" s="314" t="s">
        <v>85</v>
      </c>
      <c r="G352" s="314" t="s">
        <v>86</v>
      </c>
      <c r="H352" s="314" t="s">
        <v>87</v>
      </c>
      <c r="I352" s="369" t="s">
        <v>88</v>
      </c>
      <c r="J352" s="370"/>
    </row>
    <row r="353" spans="2:10" ht="90" x14ac:dyDescent="0.25">
      <c r="B353" s="274" t="s">
        <v>220</v>
      </c>
      <c r="C353" s="275" t="s">
        <v>221</v>
      </c>
      <c r="D353" s="276">
        <v>1</v>
      </c>
      <c r="E353" s="277">
        <v>1</v>
      </c>
      <c r="F353" s="277">
        <v>0</v>
      </c>
      <c r="G353" s="311">
        <v>145.60650000000001</v>
      </c>
      <c r="H353" s="311">
        <v>76.638800000000003</v>
      </c>
      <c r="I353" s="373">
        <v>145.60650000000001</v>
      </c>
      <c r="J353" s="374"/>
    </row>
    <row r="354" spans="2:10" ht="15.6" customHeight="1" thickBot="1" x14ac:dyDescent="0.3">
      <c r="B354" s="386" t="s">
        <v>91</v>
      </c>
      <c r="C354" s="387"/>
      <c r="D354" s="387"/>
      <c r="E354" s="387"/>
      <c r="F354" s="387"/>
      <c r="G354" s="387"/>
      <c r="H354" s="387"/>
      <c r="I354" s="388">
        <v>145.60650000000001</v>
      </c>
      <c r="J354" s="389"/>
    </row>
    <row r="355" spans="2:10" ht="16.2" thickBot="1" x14ac:dyDescent="0.3">
      <c r="B355" s="335" t="s">
        <v>92</v>
      </c>
      <c r="C355" s="408"/>
      <c r="D355" s="312" t="s">
        <v>80</v>
      </c>
      <c r="E355" s="312" t="s">
        <v>93</v>
      </c>
      <c r="F355" s="313"/>
      <c r="G355" s="312" t="s">
        <v>82</v>
      </c>
      <c r="H355" s="338" t="s">
        <v>94</v>
      </c>
      <c r="I355" s="338"/>
      <c r="J355" s="358"/>
    </row>
    <row r="356" spans="2:10" ht="15" x14ac:dyDescent="0.25">
      <c r="B356" s="274" t="s">
        <v>95</v>
      </c>
      <c r="C356" s="275" t="s">
        <v>96</v>
      </c>
      <c r="D356" s="276">
        <v>1</v>
      </c>
      <c r="E356" s="281" t="s">
        <v>25</v>
      </c>
      <c r="F356" s="282"/>
      <c r="G356" s="311">
        <v>20.346299999999999</v>
      </c>
      <c r="H356" s="373">
        <v>20.346299999999999</v>
      </c>
      <c r="I356" s="373"/>
      <c r="J356" s="374"/>
    </row>
    <row r="357" spans="2:10" ht="15.6" x14ac:dyDescent="0.25">
      <c r="B357" s="341" t="s">
        <v>97</v>
      </c>
      <c r="C357" s="342"/>
      <c r="D357" s="342"/>
      <c r="E357" s="342"/>
      <c r="F357" s="342"/>
      <c r="G357" s="342"/>
      <c r="H357" s="342"/>
      <c r="I357" s="375">
        <v>20.346299999999999</v>
      </c>
      <c r="J357" s="376"/>
    </row>
    <row r="358" spans="2:10" ht="16.2" thickBot="1" x14ac:dyDescent="0.3">
      <c r="B358" s="339" t="s">
        <v>98</v>
      </c>
      <c r="C358" s="340"/>
      <c r="D358" s="340"/>
      <c r="E358" s="340"/>
      <c r="F358" s="340"/>
      <c r="G358" s="340"/>
      <c r="H358" s="340"/>
      <c r="I358" s="356">
        <v>165.9528</v>
      </c>
      <c r="J358" s="357"/>
    </row>
    <row r="359" spans="2:10" ht="15.6" x14ac:dyDescent="0.25">
      <c r="B359" s="343" t="s">
        <v>99</v>
      </c>
      <c r="C359" s="344"/>
      <c r="D359" s="344"/>
      <c r="E359" s="344"/>
      <c r="F359" s="344"/>
      <c r="G359" s="344"/>
      <c r="H359" s="344"/>
      <c r="I359" s="406">
        <v>6.3827999999999996</v>
      </c>
      <c r="J359" s="407"/>
    </row>
    <row r="360" spans="2:10" ht="15.6" x14ac:dyDescent="0.25">
      <c r="B360" s="341" t="s">
        <v>100</v>
      </c>
      <c r="C360" s="342"/>
      <c r="D360" s="342"/>
      <c r="E360" s="342"/>
      <c r="F360" s="342"/>
      <c r="G360" s="342"/>
      <c r="H360" s="342"/>
      <c r="I360" s="354">
        <v>0.17</v>
      </c>
      <c r="J360" s="355"/>
    </row>
    <row r="361" spans="2:10" ht="16.2" thickBot="1" x14ac:dyDescent="0.3">
      <c r="B361" s="339" t="s">
        <v>101</v>
      </c>
      <c r="C361" s="340"/>
      <c r="D361" s="340"/>
      <c r="E361" s="340"/>
      <c r="F361" s="340"/>
      <c r="G361" s="340"/>
      <c r="H361" s="340"/>
      <c r="I361" s="356" t="s">
        <v>102</v>
      </c>
      <c r="J361" s="357"/>
    </row>
    <row r="362" spans="2:10" ht="16.2" thickBot="1" x14ac:dyDescent="0.3">
      <c r="B362" s="359" t="s">
        <v>103</v>
      </c>
      <c r="C362" s="360"/>
      <c r="D362" s="312" t="s">
        <v>80</v>
      </c>
      <c r="E362" s="312" t="s">
        <v>93</v>
      </c>
      <c r="F362" s="313"/>
      <c r="G362" s="312" t="s">
        <v>104</v>
      </c>
      <c r="H362" s="338" t="s">
        <v>105</v>
      </c>
      <c r="I362" s="338"/>
      <c r="J362" s="358"/>
    </row>
    <row r="363" spans="2:10" ht="15.6" customHeight="1" thickBot="1" x14ac:dyDescent="0.3">
      <c r="B363" s="337" t="s">
        <v>106</v>
      </c>
      <c r="C363" s="338"/>
      <c r="D363" s="338"/>
      <c r="E363" s="338"/>
      <c r="F363" s="338"/>
      <c r="G363" s="338"/>
      <c r="H363" s="338"/>
      <c r="I363" s="348"/>
      <c r="J363" s="349"/>
    </row>
    <row r="364" spans="2:10" ht="16.2" thickBot="1" x14ac:dyDescent="0.3">
      <c r="B364" s="359" t="s">
        <v>107</v>
      </c>
      <c r="C364" s="360"/>
      <c r="D364" s="314" t="s">
        <v>80</v>
      </c>
      <c r="E364" s="314" t="s">
        <v>93</v>
      </c>
      <c r="F364" s="295"/>
      <c r="G364" s="314" t="s">
        <v>105</v>
      </c>
      <c r="H364" s="369" t="s">
        <v>105</v>
      </c>
      <c r="I364" s="369"/>
      <c r="J364" s="370"/>
    </row>
    <row r="365" spans="2:10" ht="15.6" customHeight="1" thickBot="1" x14ac:dyDescent="0.3">
      <c r="B365" s="337" t="s">
        <v>108</v>
      </c>
      <c r="C365" s="338"/>
      <c r="D365" s="338"/>
      <c r="E365" s="338"/>
      <c r="F365" s="338"/>
      <c r="G365" s="338"/>
      <c r="H365" s="338"/>
      <c r="I365" s="348"/>
      <c r="J365" s="349"/>
    </row>
    <row r="366" spans="2:10" ht="16.2" thickBot="1" x14ac:dyDescent="0.3">
      <c r="B366" s="337" t="s">
        <v>109</v>
      </c>
      <c r="C366" s="338"/>
      <c r="D366" s="338"/>
      <c r="E366" s="338"/>
      <c r="F366" s="338"/>
      <c r="G366" s="338"/>
      <c r="H366" s="338"/>
      <c r="I366" s="379">
        <v>6.5528000000000004</v>
      </c>
      <c r="J366" s="380"/>
    </row>
    <row r="367" spans="2:10" ht="16.2" thickBot="1" x14ac:dyDescent="0.3">
      <c r="B367" s="359" t="s">
        <v>110</v>
      </c>
      <c r="C367" s="360"/>
      <c r="D367" s="314" t="s">
        <v>4</v>
      </c>
      <c r="E367" s="314" t="s">
        <v>80</v>
      </c>
      <c r="F367" s="314" t="s">
        <v>93</v>
      </c>
      <c r="G367" s="314" t="s">
        <v>105</v>
      </c>
      <c r="H367" s="314"/>
      <c r="I367" s="369" t="s">
        <v>105</v>
      </c>
      <c r="J367" s="370"/>
    </row>
    <row r="368" spans="2:10" ht="16.2" thickBot="1" x14ac:dyDescent="0.3">
      <c r="B368" s="337" t="s">
        <v>111</v>
      </c>
      <c r="C368" s="338"/>
      <c r="D368" s="338"/>
      <c r="E368" s="338"/>
      <c r="F368" s="338"/>
      <c r="G368" s="338"/>
      <c r="H368" s="338"/>
      <c r="I368" s="348"/>
      <c r="J368" s="349"/>
    </row>
    <row r="369" spans="2:10" ht="16.2" thickBot="1" x14ac:dyDescent="0.3">
      <c r="B369" s="359" t="s">
        <v>112</v>
      </c>
      <c r="C369" s="360"/>
      <c r="D369" s="360" t="s">
        <v>80</v>
      </c>
      <c r="E369" s="360" t="s">
        <v>93</v>
      </c>
      <c r="F369" s="360" t="s">
        <v>113</v>
      </c>
      <c r="G369" s="360"/>
      <c r="H369" s="360"/>
      <c r="I369" s="345" t="s">
        <v>105</v>
      </c>
      <c r="J369" s="346"/>
    </row>
    <row r="370" spans="2:10" ht="16.2" thickBot="1" x14ac:dyDescent="0.3">
      <c r="B370" s="377"/>
      <c r="C370" s="378"/>
      <c r="D370" s="378"/>
      <c r="E370" s="378"/>
      <c r="F370" s="314" t="s">
        <v>114</v>
      </c>
      <c r="G370" s="314" t="s">
        <v>115</v>
      </c>
      <c r="H370" s="314" t="s">
        <v>116</v>
      </c>
      <c r="I370" s="369"/>
      <c r="J370" s="370"/>
    </row>
    <row r="371" spans="2:10" ht="15.6" x14ac:dyDescent="0.25">
      <c r="B371" s="343" t="s">
        <v>117</v>
      </c>
      <c r="C371" s="344"/>
      <c r="D371" s="344"/>
      <c r="E371" s="344"/>
      <c r="F371" s="344"/>
      <c r="G371" s="344"/>
      <c r="H371" s="344"/>
      <c r="I371" s="350"/>
      <c r="J371" s="351"/>
    </row>
    <row r="372" spans="2:10" ht="16.2" thickBot="1" x14ac:dyDescent="0.3">
      <c r="B372" s="383" t="s">
        <v>118</v>
      </c>
      <c r="C372" s="384"/>
      <c r="D372" s="384"/>
      <c r="E372" s="384"/>
      <c r="F372" s="384"/>
      <c r="G372" s="384"/>
      <c r="H372" s="384"/>
      <c r="I372" s="363">
        <v>6.55</v>
      </c>
      <c r="J372" s="364"/>
    </row>
    <row r="373" spans="2:10" ht="14.4" customHeight="1" thickTop="1" thickBot="1" x14ac:dyDescent="0.3">
      <c r="B373" s="315" t="s">
        <v>64</v>
      </c>
      <c r="C373" s="315" t="s">
        <v>222</v>
      </c>
      <c r="D373" s="418" t="s">
        <v>223</v>
      </c>
      <c r="E373" s="418"/>
      <c r="F373" s="418"/>
      <c r="G373" s="418"/>
      <c r="H373" s="418"/>
      <c r="I373" s="416" t="s">
        <v>78</v>
      </c>
      <c r="J373" s="417"/>
    </row>
    <row r="374" spans="2:10" ht="16.2" thickBot="1" x14ac:dyDescent="0.3">
      <c r="B374" s="359" t="s">
        <v>79</v>
      </c>
      <c r="C374" s="360"/>
      <c r="D374" s="360" t="s">
        <v>80</v>
      </c>
      <c r="E374" s="360" t="s">
        <v>81</v>
      </c>
      <c r="F374" s="360"/>
      <c r="G374" s="360" t="s">
        <v>82</v>
      </c>
      <c r="H374" s="360"/>
      <c r="I374" s="365" t="s">
        <v>83</v>
      </c>
      <c r="J374" s="366"/>
    </row>
    <row r="375" spans="2:10" ht="16.2" thickBot="1" x14ac:dyDescent="0.3">
      <c r="B375" s="377"/>
      <c r="C375" s="378"/>
      <c r="D375" s="378"/>
      <c r="E375" s="314" t="s">
        <v>84</v>
      </c>
      <c r="F375" s="314" t="s">
        <v>85</v>
      </c>
      <c r="G375" s="314" t="s">
        <v>86</v>
      </c>
      <c r="H375" s="314" t="s">
        <v>87</v>
      </c>
      <c r="I375" s="367" t="s">
        <v>88</v>
      </c>
      <c r="J375" s="368"/>
    </row>
    <row r="376" spans="2:10" ht="15.6" customHeight="1" thickBot="1" x14ac:dyDescent="0.3">
      <c r="B376" s="381" t="s">
        <v>91</v>
      </c>
      <c r="C376" s="382"/>
      <c r="D376" s="382"/>
      <c r="E376" s="382"/>
      <c r="F376" s="382"/>
      <c r="G376" s="382"/>
      <c r="H376" s="382"/>
      <c r="I376" s="434"/>
      <c r="J376" s="372"/>
    </row>
    <row r="377" spans="2:10" ht="16.2" thickBot="1" x14ac:dyDescent="0.3">
      <c r="B377" s="335" t="s">
        <v>92</v>
      </c>
      <c r="C377" s="336"/>
      <c r="D377" s="187" t="s">
        <v>80</v>
      </c>
      <c r="E377" s="187" t="s">
        <v>93</v>
      </c>
      <c r="F377" s="188"/>
      <c r="G377" s="187" t="s">
        <v>82</v>
      </c>
      <c r="H377" s="387" t="s">
        <v>94</v>
      </c>
      <c r="I377" s="387"/>
      <c r="J377" s="393"/>
    </row>
    <row r="378" spans="2:10" ht="15.6" x14ac:dyDescent="0.25">
      <c r="B378" s="343" t="s">
        <v>97</v>
      </c>
      <c r="C378" s="344"/>
      <c r="D378" s="344"/>
      <c r="E378" s="344"/>
      <c r="F378" s="344"/>
      <c r="G378" s="344"/>
      <c r="H378" s="344"/>
      <c r="I378" s="350"/>
      <c r="J378" s="351"/>
    </row>
    <row r="379" spans="2:10" ht="16.2" thickBot="1" x14ac:dyDescent="0.3">
      <c r="B379" s="339" t="s">
        <v>98</v>
      </c>
      <c r="C379" s="340"/>
      <c r="D379" s="340"/>
      <c r="E379" s="340"/>
      <c r="F379" s="340"/>
      <c r="G379" s="340"/>
      <c r="H379" s="340"/>
      <c r="I379" s="352"/>
      <c r="J379" s="353"/>
    </row>
    <row r="380" spans="2:10" ht="15.6" x14ac:dyDescent="0.25">
      <c r="B380" s="343" t="s">
        <v>99</v>
      </c>
      <c r="C380" s="344"/>
      <c r="D380" s="344"/>
      <c r="E380" s="344"/>
      <c r="F380" s="344"/>
      <c r="G380" s="344"/>
      <c r="H380" s="344"/>
      <c r="I380" s="350"/>
      <c r="J380" s="351"/>
    </row>
    <row r="381" spans="2:10" ht="15.6" x14ac:dyDescent="0.25">
      <c r="B381" s="341" t="s">
        <v>100</v>
      </c>
      <c r="C381" s="342"/>
      <c r="D381" s="342"/>
      <c r="E381" s="342"/>
      <c r="F381" s="342"/>
      <c r="G381" s="342"/>
      <c r="H381" s="342"/>
      <c r="I381" s="354" t="s">
        <v>102</v>
      </c>
      <c r="J381" s="355"/>
    </row>
    <row r="382" spans="2:10" ht="16.2" thickBot="1" x14ac:dyDescent="0.3">
      <c r="B382" s="339" t="s">
        <v>101</v>
      </c>
      <c r="C382" s="340"/>
      <c r="D382" s="340"/>
      <c r="E382" s="340"/>
      <c r="F382" s="340"/>
      <c r="G382" s="340"/>
      <c r="H382" s="340"/>
      <c r="I382" s="356" t="s">
        <v>102</v>
      </c>
      <c r="J382" s="357"/>
    </row>
    <row r="383" spans="2:10" ht="16.2" thickBot="1" x14ac:dyDescent="0.3">
      <c r="B383" s="359" t="s">
        <v>103</v>
      </c>
      <c r="C383" s="360"/>
      <c r="D383" s="312" t="s">
        <v>80</v>
      </c>
      <c r="E383" s="312" t="s">
        <v>93</v>
      </c>
      <c r="F383" s="313"/>
      <c r="G383" s="312" t="s">
        <v>104</v>
      </c>
      <c r="H383" s="338" t="s">
        <v>105</v>
      </c>
      <c r="I383" s="338"/>
      <c r="J383" s="358"/>
    </row>
    <row r="384" spans="2:10" ht="15.6" customHeight="1" thickBot="1" x14ac:dyDescent="0.3">
      <c r="B384" s="381" t="s">
        <v>106</v>
      </c>
      <c r="C384" s="382"/>
      <c r="D384" s="382"/>
      <c r="E384" s="382"/>
      <c r="F384" s="382"/>
      <c r="G384" s="382"/>
      <c r="H384" s="382"/>
      <c r="I384" s="371"/>
      <c r="J384" s="372"/>
    </row>
    <row r="385" spans="2:10" ht="16.2" thickBot="1" x14ac:dyDescent="0.3">
      <c r="B385" s="359" t="s">
        <v>107</v>
      </c>
      <c r="C385" s="360"/>
      <c r="D385" s="312" t="s">
        <v>80</v>
      </c>
      <c r="E385" s="312" t="s">
        <v>93</v>
      </c>
      <c r="F385" s="313"/>
      <c r="G385" s="312" t="s">
        <v>105</v>
      </c>
      <c r="H385" s="338" t="s">
        <v>105</v>
      </c>
      <c r="I385" s="338"/>
      <c r="J385" s="358"/>
    </row>
    <row r="386" spans="2:10" ht="15" x14ac:dyDescent="0.25">
      <c r="B386" s="274" t="s">
        <v>224</v>
      </c>
      <c r="C386" s="275" t="s">
        <v>225</v>
      </c>
      <c r="D386" s="276">
        <v>0.12</v>
      </c>
      <c r="E386" s="281" t="s">
        <v>23</v>
      </c>
      <c r="F386" s="282"/>
      <c r="G386" s="311">
        <v>30.52</v>
      </c>
      <c r="H386" s="373">
        <v>3.6623999999999999</v>
      </c>
      <c r="I386" s="373"/>
      <c r="J386" s="374"/>
    </row>
    <row r="387" spans="2:10" ht="60" x14ac:dyDescent="0.25">
      <c r="B387" s="299" t="s">
        <v>226</v>
      </c>
      <c r="C387" s="300" t="s">
        <v>227</v>
      </c>
      <c r="D387" s="301">
        <v>0.35</v>
      </c>
      <c r="E387" s="302" t="s">
        <v>23</v>
      </c>
      <c r="F387" s="303"/>
      <c r="G387" s="310">
        <v>450.46</v>
      </c>
      <c r="H387" s="375">
        <v>157.661</v>
      </c>
      <c r="I387" s="375"/>
      <c r="J387" s="376"/>
    </row>
    <row r="388" spans="2:10" ht="75" x14ac:dyDescent="0.25">
      <c r="B388" s="299" t="s">
        <v>228</v>
      </c>
      <c r="C388" s="300" t="s">
        <v>229</v>
      </c>
      <c r="D388" s="301">
        <v>1.25664</v>
      </c>
      <c r="E388" s="302" t="s">
        <v>230</v>
      </c>
      <c r="F388" s="303"/>
      <c r="G388" s="310">
        <v>66.45</v>
      </c>
      <c r="H388" s="375">
        <v>83.503699999999995</v>
      </c>
      <c r="I388" s="375"/>
      <c r="J388" s="376"/>
    </row>
    <row r="389" spans="2:10" ht="60" x14ac:dyDescent="0.25">
      <c r="B389" s="299" t="s">
        <v>231</v>
      </c>
      <c r="C389" s="300" t="s">
        <v>232</v>
      </c>
      <c r="D389" s="301">
        <v>1.24</v>
      </c>
      <c r="E389" s="302" t="s">
        <v>23</v>
      </c>
      <c r="F389" s="303"/>
      <c r="G389" s="310">
        <v>41.78</v>
      </c>
      <c r="H389" s="375">
        <v>51.807200000000002</v>
      </c>
      <c r="I389" s="375"/>
      <c r="J389" s="376"/>
    </row>
    <row r="390" spans="2:10" ht="75" x14ac:dyDescent="0.25">
      <c r="B390" s="299" t="s">
        <v>233</v>
      </c>
      <c r="C390" s="300" t="s">
        <v>234</v>
      </c>
      <c r="D390" s="301">
        <v>2.83</v>
      </c>
      <c r="E390" s="302" t="s">
        <v>16</v>
      </c>
      <c r="F390" s="303"/>
      <c r="G390" s="310">
        <v>78.489999999999995</v>
      </c>
      <c r="H390" s="375">
        <v>222.1267</v>
      </c>
      <c r="I390" s="375"/>
      <c r="J390" s="376"/>
    </row>
    <row r="391" spans="2:10" ht="15.6" customHeight="1" thickBot="1" x14ac:dyDescent="0.3">
      <c r="B391" s="386" t="s">
        <v>108</v>
      </c>
      <c r="C391" s="387"/>
      <c r="D391" s="387"/>
      <c r="E391" s="387"/>
      <c r="F391" s="387"/>
      <c r="G391" s="387"/>
      <c r="H391" s="387"/>
      <c r="I391" s="388">
        <v>518.76099999999997</v>
      </c>
      <c r="J391" s="389"/>
    </row>
    <row r="392" spans="2:10" ht="16.2" thickBot="1" x14ac:dyDescent="0.3">
      <c r="B392" s="381" t="s">
        <v>109</v>
      </c>
      <c r="C392" s="382"/>
      <c r="D392" s="382"/>
      <c r="E392" s="382"/>
      <c r="F392" s="382"/>
      <c r="G392" s="382"/>
      <c r="H392" s="396"/>
      <c r="I392" s="379">
        <v>518.76099999999997</v>
      </c>
      <c r="J392" s="380"/>
    </row>
    <row r="393" spans="2:10" ht="16.2" thickBot="1" x14ac:dyDescent="0.3">
      <c r="B393" s="335" t="s">
        <v>110</v>
      </c>
      <c r="C393" s="408"/>
      <c r="D393" s="314" t="s">
        <v>4</v>
      </c>
      <c r="E393" s="314" t="s">
        <v>80</v>
      </c>
      <c r="F393" s="314" t="s">
        <v>93</v>
      </c>
      <c r="G393" s="314" t="s">
        <v>105</v>
      </c>
      <c r="H393" s="338" t="s">
        <v>105</v>
      </c>
      <c r="I393" s="338"/>
      <c r="J393" s="358"/>
    </row>
    <row r="394" spans="2:10" ht="15.6" customHeight="1" thickBot="1" x14ac:dyDescent="0.3">
      <c r="B394" s="337" t="s">
        <v>111</v>
      </c>
      <c r="C394" s="338"/>
      <c r="D394" s="338"/>
      <c r="E394" s="338"/>
      <c r="F394" s="338"/>
      <c r="G394" s="338"/>
      <c r="H394" s="338"/>
      <c r="I394" s="348"/>
      <c r="J394" s="349"/>
    </row>
    <row r="395" spans="2:10" ht="16.2" thickBot="1" x14ac:dyDescent="0.3">
      <c r="B395" s="419" t="s">
        <v>112</v>
      </c>
      <c r="C395" s="420"/>
      <c r="D395" s="378" t="s">
        <v>80</v>
      </c>
      <c r="E395" s="378" t="s">
        <v>93</v>
      </c>
      <c r="F395" s="378" t="s">
        <v>113</v>
      </c>
      <c r="G395" s="378"/>
      <c r="H395" s="378"/>
      <c r="I395" s="345" t="s">
        <v>105</v>
      </c>
      <c r="J395" s="346"/>
    </row>
    <row r="396" spans="2:10" ht="16.2" thickBot="1" x14ac:dyDescent="0.3">
      <c r="B396" s="419"/>
      <c r="C396" s="420"/>
      <c r="D396" s="378"/>
      <c r="E396" s="378"/>
      <c r="F396" s="314" t="s">
        <v>114</v>
      </c>
      <c r="G396" s="314" t="s">
        <v>115</v>
      </c>
      <c r="H396" s="314" t="s">
        <v>116</v>
      </c>
      <c r="I396" s="369"/>
      <c r="J396" s="370"/>
    </row>
    <row r="397" spans="2:10" ht="15.6" x14ac:dyDescent="0.25">
      <c r="B397" s="344" t="s">
        <v>117</v>
      </c>
      <c r="C397" s="344"/>
      <c r="D397" s="344"/>
      <c r="E397" s="344"/>
      <c r="F397" s="344"/>
      <c r="G397" s="344"/>
      <c r="H397" s="344"/>
      <c r="I397" s="350"/>
      <c r="J397" s="351"/>
    </row>
    <row r="398" spans="2:10" ht="16.2" thickBot="1" x14ac:dyDescent="0.3">
      <c r="B398" s="384" t="s">
        <v>118</v>
      </c>
      <c r="C398" s="384"/>
      <c r="D398" s="384"/>
      <c r="E398" s="384"/>
      <c r="F398" s="384"/>
      <c r="G398" s="384"/>
      <c r="H398" s="384"/>
      <c r="I398" s="363">
        <v>518.76</v>
      </c>
      <c r="J398" s="364"/>
    </row>
    <row r="399" spans="2:10" ht="14.4" customHeight="1" thickTop="1" thickBot="1" x14ac:dyDescent="0.3">
      <c r="B399" s="315" t="s">
        <v>65</v>
      </c>
      <c r="C399" s="315">
        <v>2003298</v>
      </c>
      <c r="D399" s="418" t="s">
        <v>74</v>
      </c>
      <c r="E399" s="418"/>
      <c r="F399" s="418"/>
      <c r="G399" s="418"/>
      <c r="H399" s="418"/>
      <c r="I399" s="416" t="s">
        <v>78</v>
      </c>
      <c r="J399" s="417"/>
    </row>
    <row r="400" spans="2:10" ht="16.2" thickBot="1" x14ac:dyDescent="0.3">
      <c r="B400" s="359" t="s">
        <v>79</v>
      </c>
      <c r="C400" s="360"/>
      <c r="D400" s="360" t="s">
        <v>80</v>
      </c>
      <c r="E400" s="360" t="s">
        <v>81</v>
      </c>
      <c r="F400" s="360"/>
      <c r="G400" s="360" t="s">
        <v>82</v>
      </c>
      <c r="H400" s="360"/>
      <c r="I400" s="345" t="s">
        <v>83</v>
      </c>
      <c r="J400" s="346"/>
    </row>
    <row r="401" spans="2:10" ht="16.2" thickBot="1" x14ac:dyDescent="0.3">
      <c r="B401" s="377"/>
      <c r="C401" s="378"/>
      <c r="D401" s="378"/>
      <c r="E401" s="314" t="s">
        <v>84</v>
      </c>
      <c r="F401" s="314" t="s">
        <v>85</v>
      </c>
      <c r="G401" s="314" t="s">
        <v>86</v>
      </c>
      <c r="H401" s="314" t="s">
        <v>87</v>
      </c>
      <c r="I401" s="340" t="s">
        <v>88</v>
      </c>
      <c r="J401" s="347"/>
    </row>
    <row r="402" spans="2:10" ht="15.6" customHeight="1" thickBot="1" x14ac:dyDescent="0.3">
      <c r="B402" s="337" t="s">
        <v>91</v>
      </c>
      <c r="C402" s="338"/>
      <c r="D402" s="338"/>
      <c r="E402" s="338"/>
      <c r="F402" s="338"/>
      <c r="G402" s="338"/>
      <c r="H402" s="338"/>
      <c r="I402" s="348"/>
      <c r="J402" s="349"/>
    </row>
    <row r="403" spans="2:10" ht="16.2" thickBot="1" x14ac:dyDescent="0.3">
      <c r="B403" s="359" t="s">
        <v>92</v>
      </c>
      <c r="C403" s="360"/>
      <c r="D403" s="314" t="s">
        <v>80</v>
      </c>
      <c r="E403" s="319" t="s">
        <v>93</v>
      </c>
      <c r="F403" s="295"/>
      <c r="G403" s="314" t="s">
        <v>82</v>
      </c>
      <c r="H403" s="369" t="s">
        <v>94</v>
      </c>
      <c r="I403" s="369"/>
      <c r="J403" s="370"/>
    </row>
    <row r="404" spans="2:10" ht="15.6" x14ac:dyDescent="0.25">
      <c r="B404" s="343" t="s">
        <v>97</v>
      </c>
      <c r="C404" s="344"/>
      <c r="D404" s="344"/>
      <c r="E404" s="344"/>
      <c r="F404" s="344"/>
      <c r="G404" s="344"/>
      <c r="H404" s="344"/>
      <c r="I404" s="350"/>
      <c r="J404" s="351"/>
    </row>
    <row r="405" spans="2:10" ht="16.2" thickBot="1" x14ac:dyDescent="0.3">
      <c r="B405" s="339" t="s">
        <v>98</v>
      </c>
      <c r="C405" s="340"/>
      <c r="D405" s="340"/>
      <c r="E405" s="340"/>
      <c r="F405" s="340"/>
      <c r="G405" s="340"/>
      <c r="H405" s="340"/>
      <c r="I405" s="352"/>
      <c r="J405" s="353"/>
    </row>
    <row r="406" spans="2:10" ht="15.6" x14ac:dyDescent="0.25">
      <c r="B406" s="343" t="s">
        <v>99</v>
      </c>
      <c r="C406" s="344"/>
      <c r="D406" s="344"/>
      <c r="E406" s="344"/>
      <c r="F406" s="344"/>
      <c r="G406" s="344"/>
      <c r="H406" s="344"/>
      <c r="I406" s="350"/>
      <c r="J406" s="351"/>
    </row>
    <row r="407" spans="2:10" ht="15.6" x14ac:dyDescent="0.25">
      <c r="B407" s="341" t="s">
        <v>100</v>
      </c>
      <c r="C407" s="342"/>
      <c r="D407" s="342"/>
      <c r="E407" s="342"/>
      <c r="F407" s="342"/>
      <c r="G407" s="342"/>
      <c r="H407" s="342"/>
      <c r="I407" s="354" t="s">
        <v>102</v>
      </c>
      <c r="J407" s="355"/>
    </row>
    <row r="408" spans="2:10" ht="16.2" thickBot="1" x14ac:dyDescent="0.3">
      <c r="B408" s="339" t="s">
        <v>101</v>
      </c>
      <c r="C408" s="340"/>
      <c r="D408" s="340"/>
      <c r="E408" s="340"/>
      <c r="F408" s="340"/>
      <c r="G408" s="340"/>
      <c r="H408" s="340"/>
      <c r="I408" s="356" t="s">
        <v>102</v>
      </c>
      <c r="J408" s="357"/>
    </row>
    <row r="409" spans="2:10" ht="16.2" thickBot="1" x14ac:dyDescent="0.3">
      <c r="B409" s="361" t="s">
        <v>103</v>
      </c>
      <c r="C409" s="362"/>
      <c r="D409" s="318" t="s">
        <v>80</v>
      </c>
      <c r="E409" s="318" t="s">
        <v>93</v>
      </c>
      <c r="F409" s="321"/>
      <c r="G409" s="318" t="s">
        <v>104</v>
      </c>
      <c r="H409" s="338" t="s">
        <v>105</v>
      </c>
      <c r="I409" s="338"/>
      <c r="J409" s="358"/>
    </row>
    <row r="410" spans="2:10" ht="15.6" customHeight="1" thickBot="1" x14ac:dyDescent="0.3">
      <c r="B410" s="337" t="s">
        <v>106</v>
      </c>
      <c r="C410" s="338"/>
      <c r="D410" s="338"/>
      <c r="E410" s="338"/>
      <c r="F410" s="338"/>
      <c r="G410" s="338"/>
      <c r="H410" s="338"/>
      <c r="I410" s="348"/>
      <c r="J410" s="349"/>
    </row>
    <row r="411" spans="2:10" ht="16.2" thickBot="1" x14ac:dyDescent="0.3">
      <c r="B411" s="335" t="s">
        <v>107</v>
      </c>
      <c r="C411" s="336"/>
      <c r="D411" s="187" t="s">
        <v>80</v>
      </c>
      <c r="E411" s="187" t="s">
        <v>93</v>
      </c>
      <c r="F411" s="188"/>
      <c r="G411" s="187" t="s">
        <v>105</v>
      </c>
      <c r="H411" s="387" t="s">
        <v>105</v>
      </c>
      <c r="I411" s="387"/>
      <c r="J411" s="393"/>
    </row>
    <row r="412" spans="2:10" ht="45" x14ac:dyDescent="0.25">
      <c r="B412" s="274" t="s">
        <v>235</v>
      </c>
      <c r="C412" s="275" t="s">
        <v>236</v>
      </c>
      <c r="D412" s="276">
        <v>1.4484999999999999</v>
      </c>
      <c r="E412" s="281" t="s">
        <v>16</v>
      </c>
      <c r="F412" s="282"/>
      <c r="G412" s="317">
        <v>4.58</v>
      </c>
      <c r="H412" s="373">
        <v>6.6341000000000001</v>
      </c>
      <c r="I412" s="373"/>
      <c r="J412" s="374"/>
    </row>
    <row r="413" spans="2:10" ht="30" x14ac:dyDescent="0.25">
      <c r="B413" s="299" t="s">
        <v>237</v>
      </c>
      <c r="C413" s="300" t="s">
        <v>238</v>
      </c>
      <c r="D413" s="301">
        <v>0.27</v>
      </c>
      <c r="E413" s="302" t="s">
        <v>23</v>
      </c>
      <c r="F413" s="303"/>
      <c r="G413" s="320">
        <v>6.35</v>
      </c>
      <c r="H413" s="375">
        <v>1.7144999999999999</v>
      </c>
      <c r="I413" s="375"/>
      <c r="J413" s="376"/>
    </row>
    <row r="414" spans="2:10" ht="120" x14ac:dyDescent="0.25">
      <c r="B414" s="299" t="s">
        <v>239</v>
      </c>
      <c r="C414" s="300" t="s">
        <v>240</v>
      </c>
      <c r="D414" s="301">
        <v>0.27</v>
      </c>
      <c r="E414" s="302" t="s">
        <v>23</v>
      </c>
      <c r="F414" s="303"/>
      <c r="G414" s="320">
        <v>14.62</v>
      </c>
      <c r="H414" s="375">
        <v>3.9474</v>
      </c>
      <c r="I414" s="375"/>
      <c r="J414" s="376"/>
    </row>
    <row r="415" spans="2:10" ht="15.6" customHeight="1" thickBot="1" x14ac:dyDescent="0.3">
      <c r="B415" s="403" t="s">
        <v>108</v>
      </c>
      <c r="C415" s="404"/>
      <c r="D415" s="404"/>
      <c r="E415" s="404"/>
      <c r="F415" s="404"/>
      <c r="G415" s="404"/>
      <c r="H415" s="404"/>
      <c r="I415" s="536">
        <v>12.295999999999999</v>
      </c>
      <c r="J415" s="389"/>
    </row>
    <row r="416" spans="2:10" ht="16.2" thickBot="1" x14ac:dyDescent="0.3">
      <c r="B416" s="381" t="s">
        <v>109</v>
      </c>
      <c r="C416" s="382"/>
      <c r="D416" s="382"/>
      <c r="E416" s="382"/>
      <c r="F416" s="382"/>
      <c r="G416" s="382"/>
      <c r="H416" s="382"/>
      <c r="I416" s="401">
        <v>12.295999999999999</v>
      </c>
      <c r="J416" s="402"/>
    </row>
    <row r="417" spans="2:10" ht="16.2" thickBot="1" x14ac:dyDescent="0.3">
      <c r="B417" s="359" t="s">
        <v>110</v>
      </c>
      <c r="C417" s="360"/>
      <c r="D417" s="318" t="s">
        <v>4</v>
      </c>
      <c r="E417" s="318" t="s">
        <v>80</v>
      </c>
      <c r="F417" s="318" t="s">
        <v>93</v>
      </c>
      <c r="G417" s="318" t="s">
        <v>105</v>
      </c>
      <c r="H417" s="338" t="s">
        <v>105</v>
      </c>
      <c r="I417" s="338"/>
      <c r="J417" s="358"/>
    </row>
    <row r="418" spans="2:10" ht="16.2" thickBot="1" x14ac:dyDescent="0.3">
      <c r="B418" s="189"/>
      <c r="C418" s="188"/>
      <c r="D418" s="387" t="s">
        <v>111</v>
      </c>
      <c r="E418" s="387"/>
      <c r="F418" s="387"/>
      <c r="G418" s="387"/>
      <c r="H418" s="387"/>
      <c r="I418" s="434"/>
      <c r="J418" s="372"/>
    </row>
    <row r="419" spans="2:10" ht="16.2" thickBot="1" x14ac:dyDescent="0.3">
      <c r="B419" s="359" t="s">
        <v>112</v>
      </c>
      <c r="C419" s="360"/>
      <c r="D419" s="360" t="s">
        <v>80</v>
      </c>
      <c r="E419" s="360" t="s">
        <v>93</v>
      </c>
      <c r="F419" s="360" t="s">
        <v>113</v>
      </c>
      <c r="G419" s="360"/>
      <c r="H419" s="360"/>
      <c r="I419" s="345" t="s">
        <v>105</v>
      </c>
      <c r="J419" s="346"/>
    </row>
    <row r="420" spans="2:10" ht="16.2" thickBot="1" x14ac:dyDescent="0.3">
      <c r="B420" s="377"/>
      <c r="C420" s="378"/>
      <c r="D420" s="378"/>
      <c r="E420" s="378"/>
      <c r="F420" s="319" t="s">
        <v>114</v>
      </c>
      <c r="G420" s="319" t="s">
        <v>115</v>
      </c>
      <c r="H420" s="319" t="s">
        <v>116</v>
      </c>
      <c r="I420" s="369"/>
      <c r="J420" s="370"/>
    </row>
    <row r="421" spans="2:10" ht="15.6" x14ac:dyDescent="0.25">
      <c r="B421" s="343" t="s">
        <v>117</v>
      </c>
      <c r="C421" s="344"/>
      <c r="D421" s="344"/>
      <c r="E421" s="344"/>
      <c r="F421" s="344"/>
      <c r="G421" s="344"/>
      <c r="H421" s="344"/>
      <c r="I421" s="350"/>
      <c r="J421" s="351"/>
    </row>
    <row r="422" spans="2:10" ht="16.2" thickBot="1" x14ac:dyDescent="0.3">
      <c r="B422" s="383" t="s">
        <v>118</v>
      </c>
      <c r="C422" s="384"/>
      <c r="D422" s="384"/>
      <c r="E422" s="384"/>
      <c r="F422" s="384"/>
      <c r="G422" s="384"/>
      <c r="H422" s="384"/>
      <c r="I422" s="363">
        <v>12.3</v>
      </c>
      <c r="J422" s="364"/>
    </row>
    <row r="423" spans="2:10" ht="14.4" customHeight="1" thickTop="1" thickBot="1" x14ac:dyDescent="0.3">
      <c r="B423" s="322" t="s">
        <v>66</v>
      </c>
      <c r="C423" s="322" t="s">
        <v>241</v>
      </c>
      <c r="D423" s="418" t="s">
        <v>75</v>
      </c>
      <c r="E423" s="418"/>
      <c r="F423" s="418"/>
      <c r="G423" s="418"/>
      <c r="H423" s="418"/>
      <c r="I423" s="534" t="s">
        <v>78</v>
      </c>
      <c r="J423" s="535"/>
    </row>
    <row r="424" spans="2:10" ht="16.2" thickBot="1" x14ac:dyDescent="0.3">
      <c r="B424" s="359" t="s">
        <v>79</v>
      </c>
      <c r="C424" s="360"/>
      <c r="D424" s="360" t="s">
        <v>80</v>
      </c>
      <c r="E424" s="360" t="s">
        <v>81</v>
      </c>
      <c r="F424" s="360"/>
      <c r="G424" s="360" t="s">
        <v>82</v>
      </c>
      <c r="H424" s="360"/>
      <c r="I424" s="365" t="s">
        <v>83</v>
      </c>
      <c r="J424" s="366"/>
    </row>
    <row r="425" spans="2:10" ht="16.2" thickBot="1" x14ac:dyDescent="0.3">
      <c r="B425" s="377"/>
      <c r="C425" s="378"/>
      <c r="D425" s="378"/>
      <c r="E425" s="319" t="s">
        <v>84</v>
      </c>
      <c r="F425" s="319" t="s">
        <v>85</v>
      </c>
      <c r="G425" s="319" t="s">
        <v>86</v>
      </c>
      <c r="H425" s="319" t="s">
        <v>87</v>
      </c>
      <c r="I425" s="367" t="s">
        <v>88</v>
      </c>
      <c r="J425" s="368"/>
    </row>
    <row r="426" spans="2:10" ht="15.6" customHeight="1" thickBot="1" x14ac:dyDescent="0.3">
      <c r="B426" s="337" t="s">
        <v>91</v>
      </c>
      <c r="C426" s="338"/>
      <c r="D426" s="338"/>
      <c r="E426" s="338"/>
      <c r="F426" s="338"/>
      <c r="G426" s="338"/>
      <c r="H426" s="338"/>
      <c r="I426" s="348"/>
      <c r="J426" s="349"/>
    </row>
    <row r="427" spans="2:10" ht="16.2" thickBot="1" x14ac:dyDescent="0.3">
      <c r="B427" s="359" t="s">
        <v>92</v>
      </c>
      <c r="C427" s="360"/>
      <c r="D427" s="319" t="s">
        <v>80</v>
      </c>
      <c r="E427" s="319" t="s">
        <v>93</v>
      </c>
      <c r="F427" s="295"/>
      <c r="G427" s="319" t="s">
        <v>82</v>
      </c>
      <c r="H427" s="369" t="s">
        <v>94</v>
      </c>
      <c r="I427" s="369"/>
      <c r="J427" s="370"/>
    </row>
    <row r="428" spans="2:10" ht="15.6" x14ac:dyDescent="0.25">
      <c r="B428" s="343" t="s">
        <v>97</v>
      </c>
      <c r="C428" s="344"/>
      <c r="D428" s="344"/>
      <c r="E428" s="344"/>
      <c r="F428" s="344"/>
      <c r="G428" s="344"/>
      <c r="H428" s="344"/>
      <c r="I428" s="350"/>
      <c r="J428" s="351"/>
    </row>
    <row r="429" spans="2:10" ht="16.2" thickBot="1" x14ac:dyDescent="0.3">
      <c r="B429" s="339" t="s">
        <v>98</v>
      </c>
      <c r="C429" s="340"/>
      <c r="D429" s="340"/>
      <c r="E429" s="340"/>
      <c r="F429" s="340"/>
      <c r="G429" s="340"/>
      <c r="H429" s="340"/>
      <c r="I429" s="352"/>
      <c r="J429" s="353"/>
    </row>
    <row r="430" spans="2:10" ht="15.6" x14ac:dyDescent="0.25">
      <c r="B430" s="343" t="s">
        <v>99</v>
      </c>
      <c r="C430" s="344"/>
      <c r="D430" s="344"/>
      <c r="E430" s="344"/>
      <c r="F430" s="344"/>
      <c r="G430" s="344"/>
      <c r="H430" s="344"/>
      <c r="I430" s="350"/>
      <c r="J430" s="351"/>
    </row>
    <row r="431" spans="2:10" ht="15.6" x14ac:dyDescent="0.25">
      <c r="B431" s="341" t="s">
        <v>100</v>
      </c>
      <c r="C431" s="342"/>
      <c r="D431" s="342"/>
      <c r="E431" s="342"/>
      <c r="F431" s="342"/>
      <c r="G431" s="342"/>
      <c r="H431" s="342"/>
      <c r="I431" s="354" t="s">
        <v>102</v>
      </c>
      <c r="J431" s="355"/>
    </row>
    <row r="432" spans="2:10" ht="16.2" thickBot="1" x14ac:dyDescent="0.3">
      <c r="B432" s="339" t="s">
        <v>101</v>
      </c>
      <c r="C432" s="340"/>
      <c r="D432" s="340"/>
      <c r="E432" s="340"/>
      <c r="F432" s="340"/>
      <c r="G432" s="340"/>
      <c r="H432" s="340"/>
      <c r="I432" s="356" t="s">
        <v>102</v>
      </c>
      <c r="J432" s="357"/>
    </row>
    <row r="433" spans="2:10" ht="16.2" thickBot="1" x14ac:dyDescent="0.3">
      <c r="B433" s="359" t="s">
        <v>103</v>
      </c>
      <c r="C433" s="360"/>
      <c r="D433" s="318" t="s">
        <v>80</v>
      </c>
      <c r="E433" s="318" t="s">
        <v>93</v>
      </c>
      <c r="F433" s="321"/>
      <c r="G433" s="318" t="s">
        <v>104</v>
      </c>
      <c r="H433" s="338" t="s">
        <v>105</v>
      </c>
      <c r="I433" s="338"/>
      <c r="J433" s="358"/>
    </row>
    <row r="434" spans="2:10" ht="15.6" customHeight="1" thickBot="1" x14ac:dyDescent="0.3">
      <c r="B434" s="337" t="s">
        <v>106</v>
      </c>
      <c r="C434" s="338"/>
      <c r="D434" s="338"/>
      <c r="E434" s="338"/>
      <c r="F434" s="338"/>
      <c r="G434" s="338"/>
      <c r="H434" s="338"/>
      <c r="I434" s="348"/>
      <c r="J434" s="349"/>
    </row>
    <row r="435" spans="2:10" ht="16.2" thickBot="1" x14ac:dyDescent="0.3">
      <c r="B435" s="359" t="s">
        <v>107</v>
      </c>
      <c r="C435" s="360"/>
      <c r="D435" s="318" t="s">
        <v>80</v>
      </c>
      <c r="E435" s="318" t="s">
        <v>93</v>
      </c>
      <c r="F435" s="321"/>
      <c r="G435" s="318" t="s">
        <v>105</v>
      </c>
      <c r="H435" s="338" t="s">
        <v>105</v>
      </c>
      <c r="I435" s="338"/>
      <c r="J435" s="358"/>
    </row>
    <row r="436" spans="2:10" ht="45" x14ac:dyDescent="0.25">
      <c r="B436" s="274" t="s">
        <v>235</v>
      </c>
      <c r="C436" s="275" t="s">
        <v>236</v>
      </c>
      <c r="D436" s="276">
        <v>1.8485</v>
      </c>
      <c r="E436" s="281" t="s">
        <v>16</v>
      </c>
      <c r="F436" s="282"/>
      <c r="G436" s="317">
        <v>4.58</v>
      </c>
      <c r="H436" s="518">
        <v>8.4661000000000008</v>
      </c>
      <c r="I436" s="523"/>
      <c r="J436" s="519"/>
    </row>
    <row r="437" spans="2:10" ht="30" x14ac:dyDescent="0.25">
      <c r="B437" s="299" t="s">
        <v>237</v>
      </c>
      <c r="C437" s="300" t="s">
        <v>238</v>
      </c>
      <c r="D437" s="301">
        <v>0.39</v>
      </c>
      <c r="E437" s="302" t="s">
        <v>23</v>
      </c>
      <c r="F437" s="303"/>
      <c r="G437" s="320">
        <v>6.35</v>
      </c>
      <c r="H437" s="539">
        <v>2.4765000000000001</v>
      </c>
      <c r="I437" s="540"/>
      <c r="J437" s="541"/>
    </row>
    <row r="438" spans="2:10" ht="120" x14ac:dyDescent="0.25">
      <c r="B438" s="299" t="s">
        <v>242</v>
      </c>
      <c r="C438" s="300" t="s">
        <v>243</v>
      </c>
      <c r="D438" s="301">
        <v>0.39</v>
      </c>
      <c r="E438" s="302" t="s">
        <v>23</v>
      </c>
      <c r="F438" s="303"/>
      <c r="G438" s="320">
        <v>10.69</v>
      </c>
      <c r="H438" s="539">
        <v>4.1691000000000003</v>
      </c>
      <c r="I438" s="540"/>
      <c r="J438" s="541"/>
    </row>
    <row r="439" spans="2:10" ht="15.6" customHeight="1" thickBot="1" x14ac:dyDescent="0.3">
      <c r="B439" s="403" t="s">
        <v>108</v>
      </c>
      <c r="C439" s="404"/>
      <c r="D439" s="404"/>
      <c r="E439" s="404"/>
      <c r="F439" s="404"/>
      <c r="G439" s="404"/>
      <c r="H439" s="405"/>
      <c r="I439" s="536">
        <v>15.111700000000001</v>
      </c>
      <c r="J439" s="389"/>
    </row>
    <row r="440" spans="2:10" ht="16.2" thickBot="1" x14ac:dyDescent="0.3">
      <c r="B440" s="381" t="s">
        <v>109</v>
      </c>
      <c r="C440" s="382"/>
      <c r="D440" s="382"/>
      <c r="E440" s="382"/>
      <c r="F440" s="382"/>
      <c r="G440" s="382"/>
      <c r="H440" s="396"/>
      <c r="I440" s="401">
        <v>15.111700000000001</v>
      </c>
      <c r="J440" s="402"/>
    </row>
    <row r="441" spans="2:10" ht="16.2" thickBot="1" x14ac:dyDescent="0.3">
      <c r="B441" s="335" t="s">
        <v>110</v>
      </c>
      <c r="C441" s="408"/>
      <c r="D441" s="318" t="s">
        <v>4</v>
      </c>
      <c r="E441" s="318" t="s">
        <v>80</v>
      </c>
      <c r="F441" s="318" t="s">
        <v>93</v>
      </c>
      <c r="G441" s="318" t="s">
        <v>105</v>
      </c>
      <c r="H441" s="338" t="s">
        <v>105</v>
      </c>
      <c r="I441" s="338"/>
      <c r="J441" s="358"/>
    </row>
    <row r="442" spans="2:10" ht="16.2" thickBot="1" x14ac:dyDescent="0.3">
      <c r="B442" s="381" t="s">
        <v>111</v>
      </c>
      <c r="C442" s="382"/>
      <c r="D442" s="382"/>
      <c r="E442" s="382"/>
      <c r="F442" s="382"/>
      <c r="G442" s="382"/>
      <c r="H442" s="396"/>
      <c r="I442" s="371"/>
      <c r="J442" s="372"/>
    </row>
    <row r="443" spans="2:10" ht="16.2" thickBot="1" x14ac:dyDescent="0.3">
      <c r="B443" s="439" t="s">
        <v>112</v>
      </c>
      <c r="C443" s="440"/>
      <c r="D443" s="360" t="s">
        <v>80</v>
      </c>
      <c r="E443" s="360" t="s">
        <v>93</v>
      </c>
      <c r="F443" s="360" t="s">
        <v>113</v>
      </c>
      <c r="G443" s="360"/>
      <c r="H443" s="360"/>
      <c r="I443" s="345" t="s">
        <v>105</v>
      </c>
      <c r="J443" s="346"/>
    </row>
    <row r="444" spans="2:10" ht="16.2" thickBot="1" x14ac:dyDescent="0.3">
      <c r="B444" s="419"/>
      <c r="C444" s="420"/>
      <c r="D444" s="378"/>
      <c r="E444" s="378"/>
      <c r="F444" s="319" t="s">
        <v>114</v>
      </c>
      <c r="G444" s="319" t="s">
        <v>115</v>
      </c>
      <c r="H444" s="319" t="s">
        <v>116</v>
      </c>
      <c r="I444" s="369"/>
      <c r="J444" s="370"/>
    </row>
    <row r="445" spans="2:10" ht="15.6" x14ac:dyDescent="0.25">
      <c r="B445" s="343" t="s">
        <v>117</v>
      </c>
      <c r="C445" s="344"/>
      <c r="D445" s="344"/>
      <c r="E445" s="344"/>
      <c r="F445" s="344"/>
      <c r="G445" s="344"/>
      <c r="H445" s="344"/>
      <c r="I445" s="350"/>
      <c r="J445" s="351"/>
    </row>
    <row r="446" spans="2:10" ht="16.2" thickBot="1" x14ac:dyDescent="0.3">
      <c r="B446" s="339" t="s">
        <v>118</v>
      </c>
      <c r="C446" s="340"/>
      <c r="D446" s="340"/>
      <c r="E446" s="340"/>
      <c r="F446" s="340"/>
      <c r="G446" s="340"/>
      <c r="H446" s="340"/>
      <c r="I446" s="537">
        <v>15.11</v>
      </c>
      <c r="J446" s="538"/>
    </row>
  </sheetData>
  <mergeCells count="790">
    <mergeCell ref="I445:J445"/>
    <mergeCell ref="I446:J446"/>
    <mergeCell ref="B446:H446"/>
    <mergeCell ref="B445:H445"/>
    <mergeCell ref="B433:C433"/>
    <mergeCell ref="B434:H434"/>
    <mergeCell ref="I434:J434"/>
    <mergeCell ref="B435:C435"/>
    <mergeCell ref="I439:J439"/>
    <mergeCell ref="I440:J440"/>
    <mergeCell ref="H436:J436"/>
    <mergeCell ref="H437:J437"/>
    <mergeCell ref="H438:J438"/>
    <mergeCell ref="B439:H439"/>
    <mergeCell ref="B440:H440"/>
    <mergeCell ref="H433:J433"/>
    <mergeCell ref="B443:C444"/>
    <mergeCell ref="D443:D444"/>
    <mergeCell ref="E443:E444"/>
    <mergeCell ref="F443:H443"/>
    <mergeCell ref="H435:J435"/>
    <mergeCell ref="H441:J441"/>
    <mergeCell ref="B441:C441"/>
    <mergeCell ref="B442:H442"/>
    <mergeCell ref="I418:J418"/>
    <mergeCell ref="I419:J420"/>
    <mergeCell ref="B421:H421"/>
    <mergeCell ref="B422:H422"/>
    <mergeCell ref="I421:J421"/>
    <mergeCell ref="I422:J422"/>
    <mergeCell ref="I424:J424"/>
    <mergeCell ref="I425:J425"/>
    <mergeCell ref="I426:J426"/>
    <mergeCell ref="B426:H426"/>
    <mergeCell ref="H412:J412"/>
    <mergeCell ref="H413:J413"/>
    <mergeCell ref="H414:J414"/>
    <mergeCell ref="B415:H415"/>
    <mergeCell ref="I415:J415"/>
    <mergeCell ref="I416:J416"/>
    <mergeCell ref="B416:H416"/>
    <mergeCell ref="H417:J417"/>
    <mergeCell ref="B417:C417"/>
    <mergeCell ref="I313:J313"/>
    <mergeCell ref="I312:J312"/>
    <mergeCell ref="I311:J311"/>
    <mergeCell ref="B316:H316"/>
    <mergeCell ref="I316:J316"/>
    <mergeCell ref="I315:J315"/>
    <mergeCell ref="B306:C306"/>
    <mergeCell ref="B314:C314"/>
    <mergeCell ref="H306:J306"/>
    <mergeCell ref="H314:J314"/>
    <mergeCell ref="B309:H309"/>
    <mergeCell ref="B310:H310"/>
    <mergeCell ref="I310:J310"/>
    <mergeCell ref="I309:J309"/>
    <mergeCell ref="H307:J307"/>
    <mergeCell ref="H308:J308"/>
    <mergeCell ref="B311:H311"/>
    <mergeCell ref="D274:H274"/>
    <mergeCell ref="D301:H301"/>
    <mergeCell ref="D328:H328"/>
    <mergeCell ref="D350:H350"/>
    <mergeCell ref="D373:H373"/>
    <mergeCell ref="D399:H399"/>
    <mergeCell ref="D423:H423"/>
    <mergeCell ref="H427:J427"/>
    <mergeCell ref="I423:J423"/>
    <mergeCell ref="H411:J411"/>
    <mergeCell ref="D418:H418"/>
    <mergeCell ref="H403:J403"/>
    <mergeCell ref="B312:H312"/>
    <mergeCell ref="I399:J399"/>
    <mergeCell ref="B400:C401"/>
    <mergeCell ref="D400:D401"/>
    <mergeCell ref="E400:F400"/>
    <mergeCell ref="G400:H400"/>
    <mergeCell ref="I397:J397"/>
    <mergeCell ref="I398:J398"/>
    <mergeCell ref="B398:H398"/>
    <mergeCell ref="B397:H397"/>
    <mergeCell ref="B395:C396"/>
    <mergeCell ref="B313:H313"/>
    <mergeCell ref="I442:J442"/>
    <mergeCell ref="I443:J444"/>
    <mergeCell ref="B424:C425"/>
    <mergeCell ref="D424:D425"/>
    <mergeCell ref="E424:F424"/>
    <mergeCell ref="G424:H424"/>
    <mergeCell ref="B419:C420"/>
    <mergeCell ref="D419:D420"/>
    <mergeCell ref="E419:E420"/>
    <mergeCell ref="F419:H419"/>
    <mergeCell ref="B427:C427"/>
    <mergeCell ref="B428:H428"/>
    <mergeCell ref="B429:H429"/>
    <mergeCell ref="I428:J428"/>
    <mergeCell ref="I429:J429"/>
    <mergeCell ref="I430:J430"/>
    <mergeCell ref="I431:J431"/>
    <mergeCell ref="I432:J432"/>
    <mergeCell ref="B432:H432"/>
    <mergeCell ref="B431:H431"/>
    <mergeCell ref="B430:H430"/>
    <mergeCell ref="D395:D396"/>
    <mergeCell ref="E395:E396"/>
    <mergeCell ref="F395:H395"/>
    <mergeCell ref="H385:J385"/>
    <mergeCell ref="H393:J393"/>
    <mergeCell ref="B393:C393"/>
    <mergeCell ref="I394:J394"/>
    <mergeCell ref="I395:J396"/>
    <mergeCell ref="B394:H394"/>
    <mergeCell ref="H389:J389"/>
    <mergeCell ref="H390:J390"/>
    <mergeCell ref="B391:H391"/>
    <mergeCell ref="I391:J391"/>
    <mergeCell ref="I392:J392"/>
    <mergeCell ref="B392:H392"/>
    <mergeCell ref="H355:J355"/>
    <mergeCell ref="H362:J362"/>
    <mergeCell ref="I350:J350"/>
    <mergeCell ref="B351:C352"/>
    <mergeCell ref="D351:D352"/>
    <mergeCell ref="E351:F351"/>
    <mergeCell ref="G351:H351"/>
    <mergeCell ref="H356:J356"/>
    <mergeCell ref="I357:J357"/>
    <mergeCell ref="I358:J358"/>
    <mergeCell ref="B357:H357"/>
    <mergeCell ref="B358:H358"/>
    <mergeCell ref="B355:C355"/>
    <mergeCell ref="B359:H359"/>
    <mergeCell ref="B360:H360"/>
    <mergeCell ref="B361:H361"/>
    <mergeCell ref="I361:J361"/>
    <mergeCell ref="I360:J360"/>
    <mergeCell ref="I359:J359"/>
    <mergeCell ref="B362:C362"/>
    <mergeCell ref="H332:J332"/>
    <mergeCell ref="H339:J339"/>
    <mergeCell ref="I328:J328"/>
    <mergeCell ref="B329:C330"/>
    <mergeCell ref="D329:D330"/>
    <mergeCell ref="E329:F329"/>
    <mergeCell ref="G329:H329"/>
    <mergeCell ref="B334:H334"/>
    <mergeCell ref="B335:H335"/>
    <mergeCell ref="H333:J333"/>
    <mergeCell ref="I334:J334"/>
    <mergeCell ref="I335:J335"/>
    <mergeCell ref="I336:J336"/>
    <mergeCell ref="I337:J337"/>
    <mergeCell ref="I338:J338"/>
    <mergeCell ref="B338:H338"/>
    <mergeCell ref="B337:H337"/>
    <mergeCell ref="B336:H336"/>
    <mergeCell ref="B332:C332"/>
    <mergeCell ref="B339:C339"/>
    <mergeCell ref="B323:C324"/>
    <mergeCell ref="D323:D324"/>
    <mergeCell ref="E323:E324"/>
    <mergeCell ref="F323:H323"/>
    <mergeCell ref="H317:J317"/>
    <mergeCell ref="B317:C317"/>
    <mergeCell ref="B319:H319"/>
    <mergeCell ref="H318:J318"/>
    <mergeCell ref="I319:J319"/>
    <mergeCell ref="B320:H320"/>
    <mergeCell ref="I320:J320"/>
    <mergeCell ref="I322:J322"/>
    <mergeCell ref="I323:J324"/>
    <mergeCell ref="H321:J321"/>
    <mergeCell ref="B322:H322"/>
    <mergeCell ref="B321:C321"/>
    <mergeCell ref="I301:J301"/>
    <mergeCell ref="B302:C303"/>
    <mergeCell ref="D302:D303"/>
    <mergeCell ref="E302:F302"/>
    <mergeCell ref="G302:H302"/>
    <mergeCell ref="I302:J302"/>
    <mergeCell ref="I303:J303"/>
    <mergeCell ref="I304:J304"/>
    <mergeCell ref="I305:J305"/>
    <mergeCell ref="B305:H305"/>
    <mergeCell ref="I286:J286"/>
    <mergeCell ref="B284:H284"/>
    <mergeCell ref="B285:H285"/>
    <mergeCell ref="B286:H286"/>
    <mergeCell ref="B296:C297"/>
    <mergeCell ref="D296:D297"/>
    <mergeCell ref="E296:E297"/>
    <mergeCell ref="F296:H296"/>
    <mergeCell ref="D289:H289"/>
    <mergeCell ref="H290:J290"/>
    <mergeCell ref="H294:J294"/>
    <mergeCell ref="B295:H295"/>
    <mergeCell ref="I295:J295"/>
    <mergeCell ref="I296:J297"/>
    <mergeCell ref="I267:J267"/>
    <mergeCell ref="D268:H268"/>
    <mergeCell ref="B269:C270"/>
    <mergeCell ref="D269:D270"/>
    <mergeCell ref="E269:E270"/>
    <mergeCell ref="F269:H269"/>
    <mergeCell ref="I268:J268"/>
    <mergeCell ref="I269:J270"/>
    <mergeCell ref="H279:J279"/>
    <mergeCell ref="I274:J274"/>
    <mergeCell ref="B275:C276"/>
    <mergeCell ref="D275:D276"/>
    <mergeCell ref="E275:F275"/>
    <mergeCell ref="G275:H275"/>
    <mergeCell ref="I271:J271"/>
    <mergeCell ref="I272:J272"/>
    <mergeCell ref="I273:J273"/>
    <mergeCell ref="B273:H273"/>
    <mergeCell ref="B272:H272"/>
    <mergeCell ref="I275:J275"/>
    <mergeCell ref="I276:J276"/>
    <mergeCell ref="I277:J277"/>
    <mergeCell ref="I278:J278"/>
    <mergeCell ref="B278:H278"/>
    <mergeCell ref="H252:J252"/>
    <mergeCell ref="B251:H251"/>
    <mergeCell ref="I251:J251"/>
    <mergeCell ref="I250:J250"/>
    <mergeCell ref="B255:H255"/>
    <mergeCell ref="B256:H256"/>
    <mergeCell ref="I256:J256"/>
    <mergeCell ref="I255:J255"/>
    <mergeCell ref="H254:J254"/>
    <mergeCell ref="H253:J253"/>
    <mergeCell ref="B252:C252"/>
    <mergeCell ref="H236:J236"/>
    <mergeCell ref="I240:J240"/>
    <mergeCell ref="B242:C243"/>
    <mergeCell ref="D242:D243"/>
    <mergeCell ref="E242:E243"/>
    <mergeCell ref="F242:H242"/>
    <mergeCell ref="H233:J233"/>
    <mergeCell ref="B221:C222"/>
    <mergeCell ref="D221:D222"/>
    <mergeCell ref="E221:F221"/>
    <mergeCell ref="G221:H221"/>
    <mergeCell ref="H225:J225"/>
    <mergeCell ref="B225:C225"/>
    <mergeCell ref="B236:C236"/>
    <mergeCell ref="B238:H238"/>
    <mergeCell ref="I238:J238"/>
    <mergeCell ref="I239:J239"/>
    <mergeCell ref="I241:J241"/>
    <mergeCell ref="B239:H239"/>
    <mergeCell ref="B241:H241"/>
    <mergeCell ref="H237:J237"/>
    <mergeCell ref="H226:J226"/>
    <mergeCell ref="H227:J227"/>
    <mergeCell ref="H234:J234"/>
    <mergeCell ref="D134:H134"/>
    <mergeCell ref="I162:J162"/>
    <mergeCell ref="B158:C159"/>
    <mergeCell ref="D158:D159"/>
    <mergeCell ref="E158:E159"/>
    <mergeCell ref="F158:H158"/>
    <mergeCell ref="H153:J153"/>
    <mergeCell ref="I156:J156"/>
    <mergeCell ref="H144:J144"/>
    <mergeCell ref="H151:J151"/>
    <mergeCell ref="I134:J134"/>
    <mergeCell ref="B135:C136"/>
    <mergeCell ref="D135:D136"/>
    <mergeCell ref="E135:F135"/>
    <mergeCell ref="G135:H135"/>
    <mergeCell ref="D162:H162"/>
    <mergeCell ref="I136:J136"/>
    <mergeCell ref="I135:J135"/>
    <mergeCell ref="I137:J137"/>
    <mergeCell ref="I138:J138"/>
    <mergeCell ref="I139:J139"/>
    <mergeCell ref="I140:J140"/>
    <mergeCell ref="I141:J141"/>
    <mergeCell ref="I142:J142"/>
    <mergeCell ref="I87:J87"/>
    <mergeCell ref="B88:C89"/>
    <mergeCell ref="D88:D89"/>
    <mergeCell ref="E88:F88"/>
    <mergeCell ref="D111:H111"/>
    <mergeCell ref="D87:H87"/>
    <mergeCell ref="H125:J125"/>
    <mergeCell ref="I128:J128"/>
    <mergeCell ref="B130:C131"/>
    <mergeCell ref="D130:D131"/>
    <mergeCell ref="E130:E131"/>
    <mergeCell ref="F130:H130"/>
    <mergeCell ref="H123:J123"/>
    <mergeCell ref="B112:C113"/>
    <mergeCell ref="D112:D113"/>
    <mergeCell ref="E112:F112"/>
    <mergeCell ref="G112:H112"/>
    <mergeCell ref="H116:J116"/>
    <mergeCell ref="I88:J88"/>
    <mergeCell ref="I89:J89"/>
    <mergeCell ref="I90:J90"/>
    <mergeCell ref="I91:J91"/>
    <mergeCell ref="B92:H92"/>
    <mergeCell ref="I92:J92"/>
    <mergeCell ref="H70:J70"/>
    <mergeCell ref="I71:J71"/>
    <mergeCell ref="I72:J72"/>
    <mergeCell ref="H76:J76"/>
    <mergeCell ref="I64:J64"/>
    <mergeCell ref="B65:C66"/>
    <mergeCell ref="D65:D66"/>
    <mergeCell ref="E65:F65"/>
    <mergeCell ref="G65:H65"/>
    <mergeCell ref="D64:H64"/>
    <mergeCell ref="B72:H72"/>
    <mergeCell ref="B71:H71"/>
    <mergeCell ref="B69:C69"/>
    <mergeCell ref="B73:H73"/>
    <mergeCell ref="B74:H74"/>
    <mergeCell ref="B75:H75"/>
    <mergeCell ref="I75:J75"/>
    <mergeCell ref="I74:J74"/>
    <mergeCell ref="I73:J73"/>
    <mergeCell ref="B76:C76"/>
    <mergeCell ref="E60:E61"/>
    <mergeCell ref="B60:C61"/>
    <mergeCell ref="D60:D61"/>
    <mergeCell ref="F60:H60"/>
    <mergeCell ref="I58:J58"/>
    <mergeCell ref="H69:J69"/>
    <mergeCell ref="B59:H59"/>
    <mergeCell ref="I59:J59"/>
    <mergeCell ref="I60:J61"/>
    <mergeCell ref="B62:H62"/>
    <mergeCell ref="B63:H63"/>
    <mergeCell ref="I63:J63"/>
    <mergeCell ref="I62:J62"/>
    <mergeCell ref="I65:J65"/>
    <mergeCell ref="I66:J66"/>
    <mergeCell ref="B68:H68"/>
    <mergeCell ref="I68:J68"/>
    <mergeCell ref="I67:J67"/>
    <mergeCell ref="D2:E2"/>
    <mergeCell ref="D3:E3"/>
    <mergeCell ref="I2:J2"/>
    <mergeCell ref="I3:J3"/>
    <mergeCell ref="G2:H2"/>
    <mergeCell ref="G3:H3"/>
    <mergeCell ref="B4:J4"/>
    <mergeCell ref="I41:J41"/>
    <mergeCell ref="B42:C43"/>
    <mergeCell ref="D42:D43"/>
    <mergeCell ref="E42:F42"/>
    <mergeCell ref="G42:H42"/>
    <mergeCell ref="D41:H41"/>
    <mergeCell ref="H45:I45"/>
    <mergeCell ref="B46:C46"/>
    <mergeCell ref="B48:H48"/>
    <mergeCell ref="B49:H49"/>
    <mergeCell ref="I44:J44"/>
    <mergeCell ref="I42:J42"/>
    <mergeCell ref="I43:J43"/>
    <mergeCell ref="I48:J48"/>
    <mergeCell ref="I47:J47"/>
    <mergeCell ref="I49:J49"/>
    <mergeCell ref="H46:J46"/>
    <mergeCell ref="B50:H50"/>
    <mergeCell ref="B51:H51"/>
    <mergeCell ref="B52:H52"/>
    <mergeCell ref="I50:J50"/>
    <mergeCell ref="I51:J51"/>
    <mergeCell ref="I52:J52"/>
    <mergeCell ref="B53:C53"/>
    <mergeCell ref="B55:C55"/>
    <mergeCell ref="B58:C58"/>
    <mergeCell ref="B54:H54"/>
    <mergeCell ref="I54:J54"/>
    <mergeCell ref="B56:H56"/>
    <mergeCell ref="I56:J56"/>
    <mergeCell ref="I57:J57"/>
    <mergeCell ref="B57:H57"/>
    <mergeCell ref="H53:J53"/>
    <mergeCell ref="H55:J55"/>
    <mergeCell ref="B77:H77"/>
    <mergeCell ref="I77:J77"/>
    <mergeCell ref="B78:C78"/>
    <mergeCell ref="B79:H79"/>
    <mergeCell ref="I79:J79"/>
    <mergeCell ref="H78:J78"/>
    <mergeCell ref="I80:J80"/>
    <mergeCell ref="B80:H80"/>
    <mergeCell ref="B81:C81"/>
    <mergeCell ref="H81:J81"/>
    <mergeCell ref="B82:H82"/>
    <mergeCell ref="I82:J82"/>
    <mergeCell ref="I83:J84"/>
    <mergeCell ref="B85:H85"/>
    <mergeCell ref="B86:H86"/>
    <mergeCell ref="I86:J86"/>
    <mergeCell ref="I85:J85"/>
    <mergeCell ref="B83:C84"/>
    <mergeCell ref="D83:D84"/>
    <mergeCell ref="E83:E84"/>
    <mergeCell ref="F83:H83"/>
    <mergeCell ref="B95:H95"/>
    <mergeCell ref="B96:H96"/>
    <mergeCell ref="H94:J94"/>
    <mergeCell ref="I95:J95"/>
    <mergeCell ref="I96:J96"/>
    <mergeCell ref="G88:H88"/>
    <mergeCell ref="H93:J93"/>
    <mergeCell ref="B97:H97"/>
    <mergeCell ref="B98:H98"/>
    <mergeCell ref="B99:H99"/>
    <mergeCell ref="I97:J97"/>
    <mergeCell ref="I98:J98"/>
    <mergeCell ref="I99:J99"/>
    <mergeCell ref="B100:C100"/>
    <mergeCell ref="B105:C105"/>
    <mergeCell ref="B101:H101"/>
    <mergeCell ref="B103:H103"/>
    <mergeCell ref="B104:H104"/>
    <mergeCell ref="I101:J101"/>
    <mergeCell ref="I104:J104"/>
    <mergeCell ref="I103:J103"/>
    <mergeCell ref="H102:J102"/>
    <mergeCell ref="H100:J100"/>
    <mergeCell ref="I106:J106"/>
    <mergeCell ref="I107:J108"/>
    <mergeCell ref="H105:J105"/>
    <mergeCell ref="B109:H109"/>
    <mergeCell ref="B110:H110"/>
    <mergeCell ref="I110:J110"/>
    <mergeCell ref="I109:J109"/>
    <mergeCell ref="I113:J113"/>
    <mergeCell ref="I112:J112"/>
    <mergeCell ref="I111:J111"/>
    <mergeCell ref="B107:C108"/>
    <mergeCell ref="D107:D108"/>
    <mergeCell ref="E107:E108"/>
    <mergeCell ref="F107:H107"/>
    <mergeCell ref="D106:H106"/>
    <mergeCell ref="I114:J114"/>
    <mergeCell ref="I115:J115"/>
    <mergeCell ref="B115:H115"/>
    <mergeCell ref="B116:C116"/>
    <mergeCell ref="I117:J117"/>
    <mergeCell ref="I118:J118"/>
    <mergeCell ref="I119:J119"/>
    <mergeCell ref="B119:H119"/>
    <mergeCell ref="B118:H118"/>
    <mergeCell ref="I130:J131"/>
    <mergeCell ref="B132:H132"/>
    <mergeCell ref="B133:H133"/>
    <mergeCell ref="I133:J133"/>
    <mergeCell ref="I132:J132"/>
    <mergeCell ref="I120:J120"/>
    <mergeCell ref="I121:J121"/>
    <mergeCell ref="I122:J122"/>
    <mergeCell ref="B120:H120"/>
    <mergeCell ref="B121:H121"/>
    <mergeCell ref="B122:H122"/>
    <mergeCell ref="B124:H124"/>
    <mergeCell ref="I124:J124"/>
    <mergeCell ref="B126:H126"/>
    <mergeCell ref="B127:H127"/>
    <mergeCell ref="B129:H129"/>
    <mergeCell ref="I129:J129"/>
    <mergeCell ref="I127:J127"/>
    <mergeCell ref="I126:J126"/>
    <mergeCell ref="B125:C125"/>
    <mergeCell ref="B128:C128"/>
    <mergeCell ref="I143:J143"/>
    <mergeCell ref="B143:H143"/>
    <mergeCell ref="B144:C144"/>
    <mergeCell ref="B146:H146"/>
    <mergeCell ref="B147:H147"/>
    <mergeCell ref="I147:J147"/>
    <mergeCell ref="I146:J146"/>
    <mergeCell ref="I145:J145"/>
    <mergeCell ref="B148:H148"/>
    <mergeCell ref="B149:H149"/>
    <mergeCell ref="B150:H150"/>
    <mergeCell ref="I150:J150"/>
    <mergeCell ref="I149:J149"/>
    <mergeCell ref="I148:J148"/>
    <mergeCell ref="B151:C151"/>
    <mergeCell ref="B153:C153"/>
    <mergeCell ref="B152:H152"/>
    <mergeCell ref="B154:H154"/>
    <mergeCell ref="B155:H155"/>
    <mergeCell ref="I152:J152"/>
    <mergeCell ref="I154:J154"/>
    <mergeCell ref="I155:J155"/>
    <mergeCell ref="I157:J157"/>
    <mergeCell ref="I158:J159"/>
    <mergeCell ref="B157:H157"/>
    <mergeCell ref="B160:H160"/>
    <mergeCell ref="B161:H161"/>
    <mergeCell ref="I161:J161"/>
    <mergeCell ref="I160:J160"/>
    <mergeCell ref="B156:C156"/>
    <mergeCell ref="I163:J163"/>
    <mergeCell ref="B163:C164"/>
    <mergeCell ref="D163:D164"/>
    <mergeCell ref="E163:F163"/>
    <mergeCell ref="G163:H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B171:H171"/>
    <mergeCell ref="B172:C172"/>
    <mergeCell ref="H172:J172"/>
    <mergeCell ref="B174:H174"/>
    <mergeCell ref="I173:J173"/>
    <mergeCell ref="I174:J174"/>
    <mergeCell ref="I175:J175"/>
    <mergeCell ref="I176:J176"/>
    <mergeCell ref="I177:J177"/>
    <mergeCell ref="I178:J178"/>
    <mergeCell ref="B178:H178"/>
    <mergeCell ref="B177:H177"/>
    <mergeCell ref="B176:H176"/>
    <mergeCell ref="B175:H175"/>
    <mergeCell ref="B179:C179"/>
    <mergeCell ref="H179:J179"/>
    <mergeCell ref="B180:H180"/>
    <mergeCell ref="I180:J180"/>
    <mergeCell ref="I182:J182"/>
    <mergeCell ref="I183:J183"/>
    <mergeCell ref="I184:J184"/>
    <mergeCell ref="B184:H184"/>
    <mergeCell ref="B183:H183"/>
    <mergeCell ref="I186:J186"/>
    <mergeCell ref="B181:C181"/>
    <mergeCell ref="B185:C185"/>
    <mergeCell ref="H181:J181"/>
    <mergeCell ref="I185:J185"/>
    <mergeCell ref="I188:J189"/>
    <mergeCell ref="B187:H187"/>
    <mergeCell ref="I187:J187"/>
    <mergeCell ref="I190:J190"/>
    <mergeCell ref="I191:J191"/>
    <mergeCell ref="I192:J192"/>
    <mergeCell ref="B191:H191"/>
    <mergeCell ref="B192:H192"/>
    <mergeCell ref="I194:J194"/>
    <mergeCell ref="I193:J193"/>
    <mergeCell ref="B188:C189"/>
    <mergeCell ref="D188:D189"/>
    <mergeCell ref="E188:E189"/>
    <mergeCell ref="F188:H188"/>
    <mergeCell ref="D193:H193"/>
    <mergeCell ref="B194:C195"/>
    <mergeCell ref="D194:D195"/>
    <mergeCell ref="E194:F194"/>
    <mergeCell ref="G194:H194"/>
    <mergeCell ref="I195:J195"/>
    <mergeCell ref="I196:J196"/>
    <mergeCell ref="I197:J197"/>
    <mergeCell ref="I198:J198"/>
    <mergeCell ref="I199:J199"/>
    <mergeCell ref="I200:J200"/>
    <mergeCell ref="I201:J201"/>
    <mergeCell ref="B201:H201"/>
    <mergeCell ref="B202:C202"/>
    <mergeCell ref="H203:J203"/>
    <mergeCell ref="H202:J202"/>
    <mergeCell ref="B204:H204"/>
    <mergeCell ref="I204:J204"/>
    <mergeCell ref="I205:J205"/>
    <mergeCell ref="B205:H205"/>
    <mergeCell ref="I206:J206"/>
    <mergeCell ref="I207:J207"/>
    <mergeCell ref="I208:J208"/>
    <mergeCell ref="B208:H208"/>
    <mergeCell ref="B207:H207"/>
    <mergeCell ref="B206:H206"/>
    <mergeCell ref="B210:H210"/>
    <mergeCell ref="I210:J210"/>
    <mergeCell ref="I212:J212"/>
    <mergeCell ref="I213:J213"/>
    <mergeCell ref="I215:J215"/>
    <mergeCell ref="I216:J217"/>
    <mergeCell ref="B214:C214"/>
    <mergeCell ref="B211:C211"/>
    <mergeCell ref="B209:C209"/>
    <mergeCell ref="B212:H212"/>
    <mergeCell ref="B213:H213"/>
    <mergeCell ref="H211:J211"/>
    <mergeCell ref="I214:J214"/>
    <mergeCell ref="B216:C217"/>
    <mergeCell ref="D216:D217"/>
    <mergeCell ref="E216:E217"/>
    <mergeCell ref="F216:H216"/>
    <mergeCell ref="H209:J209"/>
    <mergeCell ref="B219:H219"/>
    <mergeCell ref="I219:J219"/>
    <mergeCell ref="I218:J218"/>
    <mergeCell ref="B218:H218"/>
    <mergeCell ref="B215:H215"/>
    <mergeCell ref="I221:J221"/>
    <mergeCell ref="I222:J222"/>
    <mergeCell ref="I223:J223"/>
    <mergeCell ref="I224:J224"/>
    <mergeCell ref="B224:H224"/>
    <mergeCell ref="I220:J220"/>
    <mergeCell ref="D220:H220"/>
    <mergeCell ref="I235:J235"/>
    <mergeCell ref="B233:C233"/>
    <mergeCell ref="B235:H235"/>
    <mergeCell ref="B228:H228"/>
    <mergeCell ref="B229:H229"/>
    <mergeCell ref="B230:H230"/>
    <mergeCell ref="B231:H231"/>
    <mergeCell ref="B232:H232"/>
    <mergeCell ref="I232:J232"/>
    <mergeCell ref="I231:J231"/>
    <mergeCell ref="I230:J230"/>
    <mergeCell ref="I229:J229"/>
    <mergeCell ref="I228:J228"/>
    <mergeCell ref="I242:J243"/>
    <mergeCell ref="B240:C240"/>
    <mergeCell ref="I244:J244"/>
    <mergeCell ref="I245:J245"/>
    <mergeCell ref="I246:J246"/>
    <mergeCell ref="B245:H245"/>
    <mergeCell ref="B246:H246"/>
    <mergeCell ref="I248:J248"/>
    <mergeCell ref="I249:J249"/>
    <mergeCell ref="I247:J247"/>
    <mergeCell ref="B248:C249"/>
    <mergeCell ref="D248:D249"/>
    <mergeCell ref="E248:F248"/>
    <mergeCell ref="G248:H248"/>
    <mergeCell ref="D247:H247"/>
    <mergeCell ref="I258:J258"/>
    <mergeCell ref="I257:J257"/>
    <mergeCell ref="I261:J261"/>
    <mergeCell ref="I262:J262"/>
    <mergeCell ref="B260:C260"/>
    <mergeCell ref="B262:H262"/>
    <mergeCell ref="I264:J264"/>
    <mergeCell ref="I265:J265"/>
    <mergeCell ref="I266:J266"/>
    <mergeCell ref="B266:H266"/>
    <mergeCell ref="B265:H265"/>
    <mergeCell ref="H260:J260"/>
    <mergeCell ref="B257:H257"/>
    <mergeCell ref="B258:H258"/>
    <mergeCell ref="B259:H259"/>
    <mergeCell ref="I259:J259"/>
    <mergeCell ref="H263:J263"/>
    <mergeCell ref="I298:J298"/>
    <mergeCell ref="I299:J299"/>
    <mergeCell ref="I300:J300"/>
    <mergeCell ref="B300:H300"/>
    <mergeCell ref="B299:H299"/>
    <mergeCell ref="B279:C279"/>
    <mergeCell ref="B287:C287"/>
    <mergeCell ref="H288:J288"/>
    <mergeCell ref="I289:J289"/>
    <mergeCell ref="B290:C290"/>
    <mergeCell ref="H291:J291"/>
    <mergeCell ref="I292:J292"/>
    <mergeCell ref="I293:J293"/>
    <mergeCell ref="B293:H293"/>
    <mergeCell ref="B292:H292"/>
    <mergeCell ref="H287:J287"/>
    <mergeCell ref="H280:J280"/>
    <mergeCell ref="H281:J281"/>
    <mergeCell ref="B282:H282"/>
    <mergeCell ref="B283:H283"/>
    <mergeCell ref="I283:J283"/>
    <mergeCell ref="I282:J282"/>
    <mergeCell ref="I284:J284"/>
    <mergeCell ref="I285:J285"/>
    <mergeCell ref="B326:H326"/>
    <mergeCell ref="B327:H327"/>
    <mergeCell ref="I327:J327"/>
    <mergeCell ref="I326:J326"/>
    <mergeCell ref="I325:J325"/>
    <mergeCell ref="I330:J330"/>
    <mergeCell ref="I329:J329"/>
    <mergeCell ref="I331:J331"/>
    <mergeCell ref="B331:H331"/>
    <mergeCell ref="B341:C341"/>
    <mergeCell ref="B344:C344"/>
    <mergeCell ref="B345:H345"/>
    <mergeCell ref="B343:H343"/>
    <mergeCell ref="B342:H342"/>
    <mergeCell ref="B340:H340"/>
    <mergeCell ref="I340:J340"/>
    <mergeCell ref="I342:J342"/>
    <mergeCell ref="I343:J343"/>
    <mergeCell ref="I345:J345"/>
    <mergeCell ref="H341:J341"/>
    <mergeCell ref="I344:J344"/>
    <mergeCell ref="B348:H348"/>
    <mergeCell ref="B349:H349"/>
    <mergeCell ref="I349:J349"/>
    <mergeCell ref="I348:J348"/>
    <mergeCell ref="I346:J347"/>
    <mergeCell ref="I351:J351"/>
    <mergeCell ref="I352:J352"/>
    <mergeCell ref="B354:H354"/>
    <mergeCell ref="I354:J354"/>
    <mergeCell ref="I353:J353"/>
    <mergeCell ref="B346:C347"/>
    <mergeCell ref="D346:D347"/>
    <mergeCell ref="E346:E347"/>
    <mergeCell ref="F346:H346"/>
    <mergeCell ref="B377:C377"/>
    <mergeCell ref="B383:C383"/>
    <mergeCell ref="B385:C385"/>
    <mergeCell ref="B384:H384"/>
    <mergeCell ref="B382:H382"/>
    <mergeCell ref="B381:H381"/>
    <mergeCell ref="B380:H380"/>
    <mergeCell ref="B379:H379"/>
    <mergeCell ref="B378:H378"/>
    <mergeCell ref="H377:J377"/>
    <mergeCell ref="H383:J383"/>
    <mergeCell ref="I378:J378"/>
    <mergeCell ref="I379:J379"/>
    <mergeCell ref="I380:J380"/>
    <mergeCell ref="I381:J381"/>
    <mergeCell ref="I382:J382"/>
    <mergeCell ref="B363:H363"/>
    <mergeCell ref="B369:C370"/>
    <mergeCell ref="D369:D370"/>
    <mergeCell ref="E369:E370"/>
    <mergeCell ref="F369:H369"/>
    <mergeCell ref="H364:J364"/>
    <mergeCell ref="I363:J363"/>
    <mergeCell ref="I365:J365"/>
    <mergeCell ref="I366:J366"/>
    <mergeCell ref="I368:J368"/>
    <mergeCell ref="I369:J370"/>
    <mergeCell ref="B364:C364"/>
    <mergeCell ref="B367:C367"/>
    <mergeCell ref="B368:H368"/>
    <mergeCell ref="B366:H366"/>
    <mergeCell ref="B365:H365"/>
    <mergeCell ref="I371:J371"/>
    <mergeCell ref="I372:J372"/>
    <mergeCell ref="I374:J374"/>
    <mergeCell ref="I375:J375"/>
    <mergeCell ref="I367:J367"/>
    <mergeCell ref="I384:J384"/>
    <mergeCell ref="H386:J386"/>
    <mergeCell ref="H387:J387"/>
    <mergeCell ref="H388:J388"/>
    <mergeCell ref="B376:H376"/>
    <mergeCell ref="B372:H372"/>
    <mergeCell ref="B371:H371"/>
    <mergeCell ref="I373:J373"/>
    <mergeCell ref="B374:C375"/>
    <mergeCell ref="D374:D375"/>
    <mergeCell ref="E374:F374"/>
    <mergeCell ref="G374:H374"/>
    <mergeCell ref="I376:J376"/>
    <mergeCell ref="B411:C411"/>
    <mergeCell ref="B410:H410"/>
    <mergeCell ref="B408:H408"/>
    <mergeCell ref="B407:H407"/>
    <mergeCell ref="B406:H406"/>
    <mergeCell ref="B405:H405"/>
    <mergeCell ref="B404:H404"/>
    <mergeCell ref="B402:H402"/>
    <mergeCell ref="I400:J400"/>
    <mergeCell ref="I401:J401"/>
    <mergeCell ref="I402:J402"/>
    <mergeCell ref="I404:J404"/>
    <mergeCell ref="I405:J405"/>
    <mergeCell ref="I406:J406"/>
    <mergeCell ref="I407:J407"/>
    <mergeCell ref="I408:J408"/>
    <mergeCell ref="H409:J409"/>
    <mergeCell ref="B403:C403"/>
    <mergeCell ref="B409:C409"/>
    <mergeCell ref="I410:J410"/>
  </mergeCells>
  <phoneticPr fontId="7" type="noConversion"/>
  <pageMargins left="0.51181102362204722" right="0.51181102362204722" top="0.98425196850393704" bottom="0.98425196850393704" header="0.51181102362204722" footer="0.51181102362204722"/>
  <pageSetup paperSize="9" scale="73" fitToHeight="0" orientation="landscape" r:id="rId1"/>
  <headerFooter>
    <oddFooter>Página &amp;P de &amp;N</oddFooter>
  </headerFooter>
  <rowBreaks count="15" manualBreakCount="15">
    <brk id="32" min="1" max="9" man="1"/>
    <brk id="55" min="1" max="9" man="1"/>
    <brk id="87" min="1" max="9" man="1"/>
    <brk id="119" min="1" max="9" man="1"/>
    <brk id="147" min="1" max="9" man="1"/>
    <brk id="175" min="1" max="9" man="1"/>
    <brk id="197" min="1" max="9" man="1"/>
    <brk id="228" min="1" max="9" man="1"/>
    <brk id="254" min="1" max="9" man="1"/>
    <brk id="281" min="1" max="9" man="1"/>
    <brk id="308" min="1" max="9" man="1"/>
    <brk id="338" min="1" max="9" man="1"/>
    <brk id="370" min="1" max="9" man="1"/>
    <brk id="394" min="1" max="9" man="1"/>
    <brk id="422" min="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0"/>
  <sheetViews>
    <sheetView showOutlineSymbols="0" showWhiteSpace="0" view="pageBreakPreview" zoomScale="70" zoomScaleNormal="100" zoomScaleSheetLayoutView="70" workbookViewId="0">
      <selection activeCell="E3" sqref="E3"/>
    </sheetView>
  </sheetViews>
  <sheetFormatPr defaultRowHeight="13.8" x14ac:dyDescent="0.25"/>
  <cols>
    <col min="2" max="2" width="5.19921875" bestFit="1" customWidth="1"/>
    <col min="3" max="3" width="9" bestFit="1" customWidth="1"/>
    <col min="4" max="4" width="9.5" customWidth="1"/>
    <col min="5" max="5" width="60" bestFit="1" customWidth="1"/>
    <col min="6" max="6" width="9.796875" bestFit="1" customWidth="1"/>
    <col min="7" max="7" width="10.5" bestFit="1" customWidth="1"/>
    <col min="8" max="8" width="16.5" bestFit="1" customWidth="1"/>
    <col min="9" max="9" width="12.796875" bestFit="1" customWidth="1"/>
    <col min="10" max="10" width="8.69921875" bestFit="1" customWidth="1"/>
    <col min="11" max="12" width="11.19921875" customWidth="1"/>
    <col min="13" max="13" width="16.796875" bestFit="1" customWidth="1"/>
    <col min="14" max="14" width="6.3984375" bestFit="1" customWidth="1"/>
    <col min="15" max="15" width="13.09765625" customWidth="1"/>
    <col min="16" max="16" width="14.5" bestFit="1" customWidth="1"/>
    <col min="17" max="17" width="7.59765625" bestFit="1" customWidth="1"/>
    <col min="18" max="18" width="11.19921875" style="7" bestFit="1" customWidth="1"/>
  </cols>
  <sheetData>
    <row r="1" spans="2:18" ht="14.4" thickBot="1" x14ac:dyDescent="0.3"/>
    <row r="2" spans="2:18" ht="15.6" x14ac:dyDescent="0.25">
      <c r="B2" s="48"/>
      <c r="C2" s="49"/>
      <c r="D2" s="49"/>
      <c r="E2" s="49" t="s">
        <v>321</v>
      </c>
      <c r="F2" s="135"/>
      <c r="G2" s="135"/>
      <c r="H2" s="330"/>
      <c r="I2" s="330"/>
      <c r="J2" s="330"/>
      <c r="K2" s="330"/>
      <c r="L2" s="135"/>
      <c r="M2" s="135"/>
      <c r="N2" s="135"/>
      <c r="O2" s="135"/>
      <c r="P2" s="135"/>
      <c r="Q2" s="135"/>
      <c r="R2" s="136"/>
    </row>
    <row r="3" spans="2:18" ht="87.6" customHeight="1" thickBot="1" x14ac:dyDescent="0.3">
      <c r="B3" s="51"/>
      <c r="C3" s="52"/>
      <c r="D3" s="52"/>
      <c r="E3" s="52" t="s">
        <v>322</v>
      </c>
      <c r="F3" s="332"/>
      <c r="G3" s="332"/>
      <c r="H3" s="333"/>
      <c r="I3" s="332"/>
      <c r="J3" s="332"/>
      <c r="K3" s="332"/>
      <c r="L3" s="137"/>
      <c r="M3" s="137"/>
      <c r="N3" s="137"/>
      <c r="O3" s="137"/>
      <c r="P3" s="137"/>
      <c r="Q3" s="137"/>
      <c r="R3" s="138"/>
    </row>
    <row r="4" spans="2:18" ht="22.8" customHeight="1" x14ac:dyDescent="0.3">
      <c r="B4" s="327" t="s">
        <v>2</v>
      </c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5"/>
    </row>
    <row r="5" spans="2:18" s="18" customFormat="1" ht="15.6" x14ac:dyDescent="0.25">
      <c r="B5" s="139" t="s">
        <v>3</v>
      </c>
      <c r="C5" s="140" t="s">
        <v>4</v>
      </c>
      <c r="D5" s="141" t="s">
        <v>5</v>
      </c>
      <c r="E5" s="141" t="s">
        <v>244</v>
      </c>
      <c r="F5" s="167" t="s">
        <v>245</v>
      </c>
      <c r="G5" s="542" t="s">
        <v>246</v>
      </c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3"/>
    </row>
    <row r="6" spans="2:18" ht="41.4" customHeight="1" x14ac:dyDescent="0.25">
      <c r="B6" s="139"/>
      <c r="C6" s="140"/>
      <c r="D6" s="141"/>
      <c r="E6" s="143"/>
      <c r="F6" s="142"/>
      <c r="G6" s="140" t="s">
        <v>247</v>
      </c>
      <c r="H6" s="140" t="s">
        <v>248</v>
      </c>
      <c r="I6" s="140" t="s">
        <v>249</v>
      </c>
      <c r="J6" s="140" t="s">
        <v>250</v>
      </c>
      <c r="K6" s="140" t="s">
        <v>251</v>
      </c>
      <c r="L6" s="144" t="s">
        <v>252</v>
      </c>
      <c r="M6" s="144" t="s">
        <v>253</v>
      </c>
      <c r="N6" s="144" t="s">
        <v>254</v>
      </c>
      <c r="O6" s="145" t="s">
        <v>255</v>
      </c>
      <c r="P6" s="144" t="s">
        <v>256</v>
      </c>
      <c r="Q6" s="145" t="s">
        <v>257</v>
      </c>
      <c r="R6" s="146" t="s">
        <v>258</v>
      </c>
    </row>
    <row r="7" spans="2:18" ht="15.6" x14ac:dyDescent="0.25">
      <c r="B7" s="147" t="s">
        <v>13</v>
      </c>
      <c r="C7" s="148"/>
      <c r="D7" s="148"/>
      <c r="E7" s="149" t="s">
        <v>14</v>
      </c>
      <c r="F7" s="149"/>
      <c r="G7" s="150"/>
      <c r="H7" s="149"/>
      <c r="I7" s="149"/>
      <c r="J7" s="151"/>
      <c r="K7" s="152"/>
      <c r="L7" s="149"/>
      <c r="M7" s="149"/>
      <c r="N7" s="149"/>
      <c r="O7" s="149"/>
      <c r="P7" s="149"/>
      <c r="Q7" s="149"/>
      <c r="R7" s="153"/>
    </row>
    <row r="8" spans="2:18" ht="15.6" x14ac:dyDescent="0.25">
      <c r="B8" s="112" t="s">
        <v>28</v>
      </c>
      <c r="C8" s="113" t="s">
        <v>32</v>
      </c>
      <c r="D8" s="114" t="s">
        <v>18</v>
      </c>
      <c r="E8" s="115" t="s">
        <v>36</v>
      </c>
      <c r="F8" s="116" t="s">
        <v>16</v>
      </c>
      <c r="G8" s="117"/>
      <c r="H8" s="118">
        <v>3</v>
      </c>
      <c r="I8" s="118"/>
      <c r="J8" s="118">
        <v>2</v>
      </c>
      <c r="K8" s="154"/>
      <c r="L8" s="155"/>
      <c r="M8" s="155"/>
      <c r="N8" s="155"/>
      <c r="O8" s="155"/>
      <c r="P8" s="155"/>
      <c r="Q8" s="155"/>
      <c r="R8" s="156">
        <f>H8*J8</f>
        <v>6</v>
      </c>
    </row>
    <row r="9" spans="2:18" ht="15.6" x14ac:dyDescent="0.25">
      <c r="B9" s="112" t="s">
        <v>29</v>
      </c>
      <c r="C9" s="113" t="s">
        <v>33</v>
      </c>
      <c r="D9" s="114" t="s">
        <v>18</v>
      </c>
      <c r="E9" s="115" t="s">
        <v>37</v>
      </c>
      <c r="F9" s="116" t="s">
        <v>25</v>
      </c>
      <c r="G9" s="117"/>
      <c r="H9" s="118"/>
      <c r="I9" s="118"/>
      <c r="J9" s="118"/>
      <c r="K9" s="154"/>
      <c r="L9" s="155"/>
      <c r="M9" s="155"/>
      <c r="N9" s="155"/>
      <c r="O9" s="155"/>
      <c r="P9" s="155">
        <v>880</v>
      </c>
      <c r="Q9" s="155"/>
      <c r="R9" s="156">
        <f>P9</f>
        <v>880</v>
      </c>
    </row>
    <row r="10" spans="2:18" ht="15.6" x14ac:dyDescent="0.25">
      <c r="B10" s="112" t="s">
        <v>30</v>
      </c>
      <c r="C10" s="113" t="s">
        <v>34</v>
      </c>
      <c r="D10" s="114" t="s">
        <v>18</v>
      </c>
      <c r="E10" s="115" t="s">
        <v>38</v>
      </c>
      <c r="F10" s="116" t="s">
        <v>19</v>
      </c>
      <c r="G10" s="117"/>
      <c r="H10" s="118"/>
      <c r="I10" s="118"/>
      <c r="J10" s="118"/>
      <c r="K10" s="154"/>
      <c r="L10" s="155"/>
      <c r="M10" s="155"/>
      <c r="N10" s="155"/>
      <c r="O10" s="155"/>
      <c r="P10" s="155">
        <v>7</v>
      </c>
      <c r="Q10" s="155"/>
      <c r="R10" s="156">
        <f>P10</f>
        <v>7</v>
      </c>
    </row>
    <row r="11" spans="2:18" ht="15.6" x14ac:dyDescent="0.25">
      <c r="B11" s="112" t="s">
        <v>31</v>
      </c>
      <c r="C11" s="113" t="s">
        <v>35</v>
      </c>
      <c r="D11" s="114" t="s">
        <v>18</v>
      </c>
      <c r="E11" s="115" t="s">
        <v>39</v>
      </c>
      <c r="F11" s="116" t="s">
        <v>16</v>
      </c>
      <c r="G11" s="117"/>
      <c r="H11" s="118"/>
      <c r="I11" s="118"/>
      <c r="J11" s="118"/>
      <c r="K11" s="154">
        <v>41.651649999999997</v>
      </c>
      <c r="L11" s="155"/>
      <c r="M11" s="155"/>
      <c r="N11" s="155"/>
      <c r="O11" s="155"/>
      <c r="P11" s="155"/>
      <c r="Q11" s="155"/>
      <c r="R11" s="156">
        <f>K11</f>
        <v>41.651649999999997</v>
      </c>
    </row>
    <row r="12" spans="2:18" ht="15.6" x14ac:dyDescent="0.25">
      <c r="B12" s="147">
        <v>2</v>
      </c>
      <c r="C12" s="148"/>
      <c r="D12" s="148"/>
      <c r="E12" s="149" t="s">
        <v>40</v>
      </c>
      <c r="F12" s="157"/>
      <c r="G12" s="158"/>
      <c r="H12" s="159"/>
      <c r="I12" s="159"/>
      <c r="J12" s="160"/>
      <c r="K12" s="161"/>
      <c r="L12" s="159"/>
      <c r="M12" s="159"/>
      <c r="N12" s="159"/>
      <c r="O12" s="159"/>
      <c r="P12" s="159"/>
      <c r="Q12" s="159"/>
      <c r="R12" s="162"/>
    </row>
    <row r="13" spans="2:18" ht="30" x14ac:dyDescent="0.25">
      <c r="B13" s="112" t="s">
        <v>41</v>
      </c>
      <c r="C13" s="113">
        <v>5501700</v>
      </c>
      <c r="D13" s="114" t="s">
        <v>45</v>
      </c>
      <c r="E13" s="115" t="s">
        <v>46</v>
      </c>
      <c r="F13" s="116" t="s">
        <v>16</v>
      </c>
      <c r="G13" s="117"/>
      <c r="H13" s="118"/>
      <c r="I13" s="118"/>
      <c r="J13" s="118"/>
      <c r="K13" s="154">
        <v>950000</v>
      </c>
      <c r="L13" s="155"/>
      <c r="M13" s="155"/>
      <c r="N13" s="155"/>
      <c r="O13" s="155"/>
      <c r="P13" s="155"/>
      <c r="Q13" s="155"/>
      <c r="R13" s="156">
        <f>K13</f>
        <v>950000</v>
      </c>
    </row>
    <row r="14" spans="2:18" ht="15.6" x14ac:dyDescent="0.25">
      <c r="B14" s="112" t="s">
        <v>42</v>
      </c>
      <c r="C14" s="113">
        <v>5502986</v>
      </c>
      <c r="D14" s="114" t="s">
        <v>45</v>
      </c>
      <c r="E14" s="115" t="s">
        <v>47</v>
      </c>
      <c r="F14" s="116" t="s">
        <v>23</v>
      </c>
      <c r="G14" s="117"/>
      <c r="H14" s="118"/>
      <c r="I14" s="118"/>
      <c r="J14" s="118">
        <v>0.4</v>
      </c>
      <c r="K14" s="154">
        <v>950000</v>
      </c>
      <c r="L14" s="155"/>
      <c r="M14" s="155"/>
      <c r="N14" s="155"/>
      <c r="O14" s="155"/>
      <c r="P14" s="155"/>
      <c r="Q14" s="155"/>
      <c r="R14" s="156">
        <f>J14*K14</f>
        <v>380000</v>
      </c>
    </row>
    <row r="15" spans="2:18" ht="45" x14ac:dyDescent="0.25">
      <c r="B15" s="112" t="s">
        <v>43</v>
      </c>
      <c r="C15" s="113">
        <v>5502114</v>
      </c>
      <c r="D15" s="114" t="s">
        <v>45</v>
      </c>
      <c r="E15" s="115" t="s">
        <v>48</v>
      </c>
      <c r="F15" s="116" t="s">
        <v>23</v>
      </c>
      <c r="G15" s="117"/>
      <c r="H15" s="118"/>
      <c r="I15" s="118"/>
      <c r="J15" s="118">
        <v>0.5</v>
      </c>
      <c r="K15" s="154">
        <v>950000</v>
      </c>
      <c r="L15" s="155"/>
      <c r="M15" s="155"/>
      <c r="N15" s="155"/>
      <c r="O15" s="155"/>
      <c r="P15" s="155"/>
      <c r="Q15" s="155"/>
      <c r="R15" s="156">
        <f>J15*K15</f>
        <v>475000</v>
      </c>
    </row>
    <row r="16" spans="2:18" ht="15.6" x14ac:dyDescent="0.25">
      <c r="B16" s="112" t="s">
        <v>44</v>
      </c>
      <c r="C16" s="113">
        <v>4413942</v>
      </c>
      <c r="D16" s="114" t="s">
        <v>45</v>
      </c>
      <c r="E16" s="115" t="s">
        <v>49</v>
      </c>
      <c r="F16" s="116" t="s">
        <v>23</v>
      </c>
      <c r="G16" s="117"/>
      <c r="H16" s="118"/>
      <c r="I16" s="118"/>
      <c r="J16" s="118"/>
      <c r="K16" s="154"/>
      <c r="L16" s="155">
        <v>380000</v>
      </c>
      <c r="M16" s="155"/>
      <c r="N16" s="155"/>
      <c r="O16" s="155"/>
      <c r="P16" s="155"/>
      <c r="Q16" s="155"/>
      <c r="R16" s="156">
        <f>L16</f>
        <v>380000</v>
      </c>
    </row>
    <row r="17" spans="2:18" ht="15.6" x14ac:dyDescent="0.25">
      <c r="B17" s="147">
        <v>3</v>
      </c>
      <c r="C17" s="148"/>
      <c r="D17" s="148"/>
      <c r="E17" s="149" t="s">
        <v>50</v>
      </c>
      <c r="F17" s="157"/>
      <c r="G17" s="158"/>
      <c r="H17" s="159"/>
      <c r="I17" s="159"/>
      <c r="J17" s="160"/>
      <c r="K17" s="161"/>
      <c r="L17" s="159"/>
      <c r="M17" s="159"/>
      <c r="N17" s="159"/>
      <c r="O17" s="159"/>
      <c r="P17" s="159"/>
      <c r="Q17" s="159"/>
      <c r="R17" s="162"/>
    </row>
    <row r="18" spans="2:18" ht="15.6" x14ac:dyDescent="0.25">
      <c r="B18" s="120" t="s">
        <v>51</v>
      </c>
      <c r="C18" s="121">
        <v>4011209</v>
      </c>
      <c r="D18" s="114" t="s">
        <v>45</v>
      </c>
      <c r="E18" s="122" t="s">
        <v>54</v>
      </c>
      <c r="F18" s="123" t="s">
        <v>16</v>
      </c>
      <c r="G18" s="124"/>
      <c r="H18" s="125"/>
      <c r="I18" s="118"/>
      <c r="J18" s="125"/>
      <c r="K18" s="163">
        <v>270000</v>
      </c>
      <c r="L18" s="155"/>
      <c r="M18" s="155"/>
      <c r="N18" s="155"/>
      <c r="O18" s="155"/>
      <c r="P18" s="155"/>
      <c r="Q18" s="155"/>
      <c r="R18" s="156">
        <f>K18</f>
        <v>270000</v>
      </c>
    </row>
    <row r="19" spans="2:18" ht="15.6" x14ac:dyDescent="0.25">
      <c r="B19" s="120" t="s">
        <v>52</v>
      </c>
      <c r="C19" s="121">
        <v>4015612</v>
      </c>
      <c r="D19" s="114" t="s">
        <v>45</v>
      </c>
      <c r="E19" s="122" t="s">
        <v>55</v>
      </c>
      <c r="F19" s="123" t="s">
        <v>23</v>
      </c>
      <c r="G19" s="124"/>
      <c r="H19" s="125"/>
      <c r="I19" s="118"/>
      <c r="J19" s="125"/>
      <c r="K19" s="163"/>
      <c r="L19" s="155">
        <v>270000</v>
      </c>
      <c r="M19" s="155"/>
      <c r="N19" s="155"/>
      <c r="O19" s="155"/>
      <c r="P19" s="155"/>
      <c r="Q19" s="155"/>
      <c r="R19" s="156">
        <f>L19</f>
        <v>270000</v>
      </c>
    </row>
    <row r="20" spans="2:18" ht="15.6" x14ac:dyDescent="0.25">
      <c r="B20" s="120" t="s">
        <v>53</v>
      </c>
      <c r="C20" s="113">
        <v>5502978</v>
      </c>
      <c r="D20" s="114" t="s">
        <v>45</v>
      </c>
      <c r="E20" s="115" t="s">
        <v>56</v>
      </c>
      <c r="F20" s="116" t="s">
        <v>23</v>
      </c>
      <c r="G20" s="117"/>
      <c r="H20" s="118"/>
      <c r="I20" s="118"/>
      <c r="J20" s="118"/>
      <c r="K20" s="154"/>
      <c r="L20" s="155">
        <v>270000</v>
      </c>
      <c r="M20" s="155"/>
      <c r="N20" s="155"/>
      <c r="O20" s="155"/>
      <c r="P20" s="155"/>
      <c r="Q20" s="155"/>
      <c r="R20" s="156">
        <f>L20</f>
        <v>270000</v>
      </c>
    </row>
    <row r="21" spans="2:18" ht="15.6" x14ac:dyDescent="0.25">
      <c r="B21" s="147">
        <v>4</v>
      </c>
      <c r="C21" s="148"/>
      <c r="D21" s="148"/>
      <c r="E21" s="149" t="s">
        <v>57</v>
      </c>
      <c r="F21" s="157"/>
      <c r="G21" s="158"/>
      <c r="H21" s="159"/>
      <c r="I21" s="159"/>
      <c r="J21" s="160"/>
      <c r="K21" s="161"/>
      <c r="L21" s="159"/>
      <c r="M21" s="159"/>
      <c r="N21" s="159"/>
      <c r="O21" s="159"/>
      <c r="P21" s="159"/>
      <c r="Q21" s="159"/>
      <c r="R21" s="162"/>
    </row>
    <row r="22" spans="2:18" ht="30" x14ac:dyDescent="0.25">
      <c r="B22" s="112" t="s">
        <v>58</v>
      </c>
      <c r="C22" s="113">
        <v>2003990</v>
      </c>
      <c r="D22" s="114" t="s">
        <v>45</v>
      </c>
      <c r="E22" s="115" t="s">
        <v>67</v>
      </c>
      <c r="F22" s="116" t="s">
        <v>21</v>
      </c>
      <c r="G22" s="117"/>
      <c r="H22" s="118">
        <v>300</v>
      </c>
      <c r="I22" s="118"/>
      <c r="J22" s="118"/>
      <c r="K22" s="154"/>
      <c r="L22" s="155"/>
      <c r="M22" s="155"/>
      <c r="N22" s="155"/>
      <c r="O22" s="155"/>
      <c r="P22" s="155"/>
      <c r="Q22" s="155"/>
      <c r="R22" s="156">
        <f>H22</f>
        <v>300</v>
      </c>
    </row>
    <row r="23" spans="2:18" ht="30" x14ac:dyDescent="0.25">
      <c r="B23" s="112" t="s">
        <v>59</v>
      </c>
      <c r="C23" s="113">
        <v>2003983</v>
      </c>
      <c r="D23" s="114" t="s">
        <v>45</v>
      </c>
      <c r="E23" s="115" t="s">
        <v>68</v>
      </c>
      <c r="F23" s="116" t="s">
        <v>21</v>
      </c>
      <c r="G23" s="117"/>
      <c r="H23" s="118">
        <v>800</v>
      </c>
      <c r="I23" s="118"/>
      <c r="J23" s="118"/>
      <c r="K23" s="154"/>
      <c r="L23" s="155"/>
      <c r="M23" s="155"/>
      <c r="N23" s="155"/>
      <c r="O23" s="155"/>
      <c r="P23" s="155"/>
      <c r="Q23" s="155"/>
      <c r="R23" s="156">
        <f t="shared" ref="R23:R30" si="0">H23</f>
        <v>800</v>
      </c>
    </row>
    <row r="24" spans="2:18" ht="30" x14ac:dyDescent="0.25">
      <c r="B24" s="112" t="s">
        <v>60</v>
      </c>
      <c r="C24" s="113">
        <v>2003986</v>
      </c>
      <c r="D24" s="114" t="s">
        <v>45</v>
      </c>
      <c r="E24" s="115" t="s">
        <v>69</v>
      </c>
      <c r="F24" s="116" t="s">
        <v>21</v>
      </c>
      <c r="G24" s="117"/>
      <c r="H24" s="118">
        <v>1100</v>
      </c>
      <c r="I24" s="118"/>
      <c r="J24" s="118"/>
      <c r="K24" s="154"/>
      <c r="L24" s="155"/>
      <c r="M24" s="155"/>
      <c r="N24" s="155"/>
      <c r="O24" s="155"/>
      <c r="P24" s="155"/>
      <c r="Q24" s="155"/>
      <c r="R24" s="156">
        <f t="shared" si="0"/>
        <v>1100</v>
      </c>
    </row>
    <row r="25" spans="2:18" ht="30" x14ac:dyDescent="0.25">
      <c r="B25" s="112" t="s">
        <v>61</v>
      </c>
      <c r="C25" s="113">
        <v>2003988</v>
      </c>
      <c r="D25" s="114" t="s">
        <v>45</v>
      </c>
      <c r="E25" s="115" t="s">
        <v>70</v>
      </c>
      <c r="F25" s="116" t="s">
        <v>21</v>
      </c>
      <c r="G25" s="117"/>
      <c r="H25" s="118">
        <v>600</v>
      </c>
      <c r="I25" s="118"/>
      <c r="J25" s="118"/>
      <c r="K25" s="154"/>
      <c r="L25" s="155"/>
      <c r="M25" s="155"/>
      <c r="N25" s="155"/>
      <c r="O25" s="155"/>
      <c r="P25" s="155"/>
      <c r="Q25" s="155"/>
      <c r="R25" s="156">
        <f t="shared" si="0"/>
        <v>600</v>
      </c>
    </row>
    <row r="26" spans="2:18" ht="15.6" x14ac:dyDescent="0.25">
      <c r="B26" s="112" t="s">
        <v>62</v>
      </c>
      <c r="C26" s="113">
        <v>4805749</v>
      </c>
      <c r="D26" s="114" t="s">
        <v>45</v>
      </c>
      <c r="E26" s="115" t="s">
        <v>71</v>
      </c>
      <c r="F26" s="116" t="s">
        <v>23</v>
      </c>
      <c r="G26" s="117"/>
      <c r="H26" s="118"/>
      <c r="I26" s="118"/>
      <c r="J26" s="118"/>
      <c r="K26" s="154"/>
      <c r="L26" s="117">
        <v>8.5</v>
      </c>
      <c r="M26" s="155"/>
      <c r="N26" s="155"/>
      <c r="O26" s="155"/>
      <c r="P26" s="155"/>
      <c r="Q26" s="155"/>
      <c r="R26" s="156">
        <f>L26</f>
        <v>8.5</v>
      </c>
    </row>
    <row r="27" spans="2:18" ht="15.6" x14ac:dyDescent="0.25">
      <c r="B27" s="112" t="s">
        <v>63</v>
      </c>
      <c r="C27" s="113">
        <v>4805757</v>
      </c>
      <c r="D27" s="114" t="s">
        <v>45</v>
      </c>
      <c r="E27" s="115" t="s">
        <v>72</v>
      </c>
      <c r="F27" s="116" t="s">
        <v>23</v>
      </c>
      <c r="G27" s="117"/>
      <c r="H27" s="118"/>
      <c r="I27" s="118"/>
      <c r="J27" s="118"/>
      <c r="K27" s="154"/>
      <c r="L27" s="117">
        <v>150</v>
      </c>
      <c r="M27" s="155"/>
      <c r="N27" s="155"/>
      <c r="O27" s="155"/>
      <c r="P27" s="155"/>
      <c r="Q27" s="155"/>
      <c r="R27" s="156">
        <f>L27</f>
        <v>150</v>
      </c>
    </row>
    <row r="28" spans="2:18" ht="30" x14ac:dyDescent="0.25">
      <c r="B28" s="112" t="s">
        <v>64</v>
      </c>
      <c r="C28" s="113">
        <v>2003397</v>
      </c>
      <c r="D28" s="114" t="s">
        <v>45</v>
      </c>
      <c r="E28" s="115" t="s">
        <v>73</v>
      </c>
      <c r="F28" s="116" t="s">
        <v>21</v>
      </c>
      <c r="G28" s="117"/>
      <c r="H28" s="118">
        <v>220</v>
      </c>
      <c r="I28" s="118"/>
      <c r="J28" s="118"/>
      <c r="K28" s="154"/>
      <c r="L28" s="155"/>
      <c r="M28" s="155"/>
      <c r="N28" s="155"/>
      <c r="O28" s="155"/>
      <c r="P28" s="155"/>
      <c r="Q28" s="155"/>
      <c r="R28" s="156">
        <f t="shared" si="0"/>
        <v>220</v>
      </c>
    </row>
    <row r="29" spans="2:18" ht="30" x14ac:dyDescent="0.25">
      <c r="B29" s="112" t="s">
        <v>65</v>
      </c>
      <c r="C29" s="113">
        <v>2003298</v>
      </c>
      <c r="D29" s="114" t="s">
        <v>45</v>
      </c>
      <c r="E29" s="115" t="s">
        <v>74</v>
      </c>
      <c r="F29" s="116" t="s">
        <v>21</v>
      </c>
      <c r="G29" s="117"/>
      <c r="H29" s="118">
        <v>300</v>
      </c>
      <c r="I29" s="118"/>
      <c r="J29" s="118"/>
      <c r="K29" s="154"/>
      <c r="L29" s="155"/>
      <c r="M29" s="155"/>
      <c r="N29" s="155"/>
      <c r="O29" s="155"/>
      <c r="P29" s="155"/>
      <c r="Q29" s="155"/>
      <c r="R29" s="156">
        <f t="shared" si="0"/>
        <v>300</v>
      </c>
    </row>
    <row r="30" spans="2:18" ht="30.6" thickBot="1" x14ac:dyDescent="0.3">
      <c r="B30" s="127" t="s">
        <v>66</v>
      </c>
      <c r="C30" s="128">
        <v>2003297</v>
      </c>
      <c r="D30" s="129" t="s">
        <v>45</v>
      </c>
      <c r="E30" s="130" t="s">
        <v>75</v>
      </c>
      <c r="F30" s="131" t="s">
        <v>21</v>
      </c>
      <c r="G30" s="132"/>
      <c r="H30" s="133">
        <v>300</v>
      </c>
      <c r="I30" s="133"/>
      <c r="J30" s="133"/>
      <c r="K30" s="164"/>
      <c r="L30" s="165"/>
      <c r="M30" s="165"/>
      <c r="N30" s="165"/>
      <c r="O30" s="165"/>
      <c r="P30" s="165"/>
      <c r="Q30" s="165"/>
      <c r="R30" s="166">
        <f t="shared" si="0"/>
        <v>300</v>
      </c>
    </row>
  </sheetData>
  <mergeCells count="7">
    <mergeCell ref="G5:R5"/>
    <mergeCell ref="B4:R4"/>
    <mergeCell ref="H2:I2"/>
    <mergeCell ref="J2:K2"/>
    <mergeCell ref="F3:G3"/>
    <mergeCell ref="H3:I3"/>
    <mergeCell ref="J3:K3"/>
  </mergeCells>
  <pageMargins left="0.51181102362204722" right="0.31496062992125984" top="0.98425196850393704" bottom="0.98425196850393704" header="0.51181102362204722" footer="0.51181102362204722"/>
  <pageSetup paperSize="9" scale="54" fitToHeight="0" orientation="landscape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showOutlineSymbols="0" showWhiteSpace="0" view="pageBreakPreview" zoomScaleNormal="100" zoomScaleSheetLayoutView="100" workbookViewId="0">
      <selection activeCell="E3" sqref="E3"/>
    </sheetView>
  </sheetViews>
  <sheetFormatPr defaultRowHeight="13.8" x14ac:dyDescent="0.25"/>
  <cols>
    <col min="2" max="2" width="6.3984375" customWidth="1"/>
    <col min="3" max="3" width="9.296875" customWidth="1"/>
    <col min="4" max="4" width="8.5" customWidth="1"/>
    <col min="5" max="5" width="60" bestFit="1" customWidth="1"/>
    <col min="6" max="6" width="8.69921875" bestFit="1" customWidth="1"/>
    <col min="7" max="7" width="11.296875" bestFit="1" customWidth="1"/>
    <col min="8" max="8" width="14.19921875" bestFit="1" customWidth="1"/>
    <col min="9" max="9" width="13.296875" customWidth="1"/>
    <col min="10" max="10" width="12.59765625" bestFit="1" customWidth="1"/>
    <col min="11" max="11" width="13" bestFit="1" customWidth="1"/>
  </cols>
  <sheetData>
    <row r="1" spans="2:11" ht="14.4" thickBot="1" x14ac:dyDescent="0.3"/>
    <row r="2" spans="2:11" ht="15.6" x14ac:dyDescent="0.25">
      <c r="B2" s="48"/>
      <c r="C2" s="49"/>
      <c r="D2" s="49"/>
      <c r="E2" s="49" t="s">
        <v>321</v>
      </c>
      <c r="F2" s="330" t="s">
        <v>0</v>
      </c>
      <c r="G2" s="330"/>
      <c r="H2" s="330" t="s">
        <v>1</v>
      </c>
      <c r="I2" s="330"/>
      <c r="J2" s="330"/>
      <c r="K2" s="331"/>
    </row>
    <row r="3" spans="2:11" ht="59.4" customHeight="1" thickBot="1" x14ac:dyDescent="0.3">
      <c r="B3" s="51"/>
      <c r="C3" s="52"/>
      <c r="D3" s="52"/>
      <c r="E3" s="52" t="s">
        <v>322</v>
      </c>
      <c r="F3" s="332" t="s">
        <v>27</v>
      </c>
      <c r="G3" s="332"/>
      <c r="H3" s="333">
        <f>BDI!I16</f>
        <v>0.24004989206349214</v>
      </c>
      <c r="I3" s="332"/>
      <c r="J3" s="332"/>
      <c r="K3" s="334"/>
    </row>
    <row r="4" spans="2:11" ht="16.2" thickBot="1" x14ac:dyDescent="0.35">
      <c r="B4" s="546" t="s">
        <v>259</v>
      </c>
      <c r="C4" s="547"/>
      <c r="D4" s="547"/>
      <c r="E4" s="547"/>
      <c r="F4" s="547"/>
      <c r="G4" s="547"/>
      <c r="H4" s="547"/>
      <c r="I4" s="547"/>
      <c r="J4" s="547"/>
      <c r="K4" s="547"/>
    </row>
    <row r="5" spans="2:11" ht="30" customHeight="1" thickBot="1" x14ac:dyDescent="0.3">
      <c r="B5" s="101" t="s">
        <v>3</v>
      </c>
      <c r="C5" s="102" t="s">
        <v>4</v>
      </c>
      <c r="D5" s="101" t="s">
        <v>5</v>
      </c>
      <c r="E5" s="101" t="s">
        <v>6</v>
      </c>
      <c r="F5" s="103" t="s">
        <v>7</v>
      </c>
      <c r="G5" s="102" t="s">
        <v>8</v>
      </c>
      <c r="H5" s="102" t="s">
        <v>9</v>
      </c>
      <c r="I5" s="102" t="s">
        <v>10</v>
      </c>
      <c r="J5" s="102" t="s">
        <v>11</v>
      </c>
      <c r="K5" s="102" t="s">
        <v>12</v>
      </c>
    </row>
    <row r="6" spans="2:11" ht="45" x14ac:dyDescent="0.25">
      <c r="B6" s="104" t="s">
        <v>43</v>
      </c>
      <c r="C6" s="105">
        <v>5502114</v>
      </c>
      <c r="D6" s="106" t="s">
        <v>45</v>
      </c>
      <c r="E6" s="107" t="s">
        <v>48</v>
      </c>
      <c r="F6" s="108" t="s">
        <v>23</v>
      </c>
      <c r="G6" s="109">
        <v>475000</v>
      </c>
      <c r="H6" s="110">
        <v>7.34</v>
      </c>
      <c r="I6" s="110">
        <v>9.1</v>
      </c>
      <c r="J6" s="110">
        <v>4322500</v>
      </c>
      <c r="K6" s="111">
        <v>0.28512620249708415</v>
      </c>
    </row>
    <row r="7" spans="2:11" ht="15" x14ac:dyDescent="0.25">
      <c r="B7" s="112" t="s">
        <v>52</v>
      </c>
      <c r="C7" s="113">
        <v>4015612</v>
      </c>
      <c r="D7" s="114" t="s">
        <v>45</v>
      </c>
      <c r="E7" s="115" t="s">
        <v>55</v>
      </c>
      <c r="F7" s="116" t="s">
        <v>23</v>
      </c>
      <c r="G7" s="117">
        <v>270000</v>
      </c>
      <c r="H7" s="118">
        <v>11.18</v>
      </c>
      <c r="I7" s="118">
        <v>13.86</v>
      </c>
      <c r="J7" s="118">
        <v>3742200</v>
      </c>
      <c r="K7" s="119">
        <v>0.24684772122257684</v>
      </c>
    </row>
    <row r="8" spans="2:11" ht="15" x14ac:dyDescent="0.25">
      <c r="B8" s="112" t="s">
        <v>53</v>
      </c>
      <c r="C8" s="113">
        <v>5502978</v>
      </c>
      <c r="D8" s="114" t="s">
        <v>45</v>
      </c>
      <c r="E8" s="115" t="s">
        <v>56</v>
      </c>
      <c r="F8" s="116" t="s">
        <v>23</v>
      </c>
      <c r="G8" s="117">
        <v>270000</v>
      </c>
      <c r="H8" s="118">
        <v>4.53</v>
      </c>
      <c r="I8" s="118">
        <v>5.61</v>
      </c>
      <c r="J8" s="118">
        <v>1514700</v>
      </c>
      <c r="K8" s="119">
        <v>9.9914553828185856E-2</v>
      </c>
    </row>
    <row r="9" spans="2:11" ht="15" x14ac:dyDescent="0.25">
      <c r="B9" s="112" t="s">
        <v>42</v>
      </c>
      <c r="C9" s="113">
        <v>5502986</v>
      </c>
      <c r="D9" s="114" t="s">
        <v>45</v>
      </c>
      <c r="E9" s="115" t="s">
        <v>47</v>
      </c>
      <c r="F9" s="116" t="s">
        <v>23</v>
      </c>
      <c r="G9" s="117">
        <v>380000</v>
      </c>
      <c r="H9" s="118">
        <v>2.5299999999999998</v>
      </c>
      <c r="I9" s="118">
        <v>3.13</v>
      </c>
      <c r="J9" s="118">
        <v>1189400</v>
      </c>
      <c r="K9" s="119">
        <v>7.8456704511285572E-2</v>
      </c>
    </row>
    <row r="10" spans="2:11" ht="15" x14ac:dyDescent="0.25">
      <c r="B10" s="120" t="s">
        <v>44</v>
      </c>
      <c r="C10" s="121">
        <v>4413942</v>
      </c>
      <c r="D10" s="114" t="s">
        <v>45</v>
      </c>
      <c r="E10" s="122" t="s">
        <v>49</v>
      </c>
      <c r="F10" s="123" t="s">
        <v>23</v>
      </c>
      <c r="G10" s="124">
        <v>380000</v>
      </c>
      <c r="H10" s="125">
        <v>1.57</v>
      </c>
      <c r="I10" s="118">
        <v>1.94</v>
      </c>
      <c r="J10" s="125">
        <v>737200</v>
      </c>
      <c r="K10" s="126">
        <v>4.8628117173129079E-2</v>
      </c>
    </row>
    <row r="11" spans="2:11" ht="30" x14ac:dyDescent="0.25">
      <c r="B11" s="112" t="s">
        <v>60</v>
      </c>
      <c r="C11" s="113">
        <v>2003986</v>
      </c>
      <c r="D11" s="114" t="s">
        <v>45</v>
      </c>
      <c r="E11" s="115" t="s">
        <v>69</v>
      </c>
      <c r="F11" s="116" t="s">
        <v>21</v>
      </c>
      <c r="G11" s="117">
        <v>1100</v>
      </c>
      <c r="H11" s="118">
        <v>517.59</v>
      </c>
      <c r="I11" s="118">
        <v>641.80999999999995</v>
      </c>
      <c r="J11" s="118">
        <v>705991</v>
      </c>
      <c r="K11" s="119">
        <v>4.6569469711305711E-2</v>
      </c>
    </row>
    <row r="12" spans="2:11" ht="30" x14ac:dyDescent="0.25">
      <c r="B12" s="120" t="s">
        <v>41</v>
      </c>
      <c r="C12" s="113">
        <v>5501700</v>
      </c>
      <c r="D12" s="114" t="s">
        <v>45</v>
      </c>
      <c r="E12" s="115" t="s">
        <v>46</v>
      </c>
      <c r="F12" s="116" t="s">
        <v>16</v>
      </c>
      <c r="G12" s="117">
        <v>950000</v>
      </c>
      <c r="H12" s="118">
        <v>0.51</v>
      </c>
      <c r="I12" s="118">
        <v>0.63</v>
      </c>
      <c r="J12" s="118">
        <v>598500</v>
      </c>
      <c r="K12" s="119">
        <v>3.9479012653442426E-2</v>
      </c>
    </row>
    <row r="13" spans="2:11" ht="30" x14ac:dyDescent="0.25">
      <c r="B13" s="112" t="s">
        <v>61</v>
      </c>
      <c r="C13" s="113">
        <v>2003988</v>
      </c>
      <c r="D13" s="114" t="s">
        <v>45</v>
      </c>
      <c r="E13" s="115" t="s">
        <v>70</v>
      </c>
      <c r="F13" s="116" t="s">
        <v>21</v>
      </c>
      <c r="G13" s="117">
        <v>600</v>
      </c>
      <c r="H13" s="118">
        <v>758.55</v>
      </c>
      <c r="I13" s="118">
        <v>940.6</v>
      </c>
      <c r="J13" s="118">
        <v>564360</v>
      </c>
      <c r="K13" s="119">
        <v>3.7227026869000444E-2</v>
      </c>
    </row>
    <row r="14" spans="2:11" ht="30" x14ac:dyDescent="0.25">
      <c r="B14" s="112" t="s">
        <v>58</v>
      </c>
      <c r="C14" s="113">
        <v>2003990</v>
      </c>
      <c r="D14" s="114" t="s">
        <v>45</v>
      </c>
      <c r="E14" s="115" t="s">
        <v>67</v>
      </c>
      <c r="F14" s="116" t="s">
        <v>21</v>
      </c>
      <c r="G14" s="117">
        <v>300</v>
      </c>
      <c r="H14" s="118">
        <v>1356.03</v>
      </c>
      <c r="I14" s="118">
        <v>1681.47</v>
      </c>
      <c r="J14" s="118">
        <v>504441</v>
      </c>
      <c r="K14" s="119">
        <v>3.3274574138538258E-2</v>
      </c>
    </row>
    <row r="15" spans="2:11" ht="15" x14ac:dyDescent="0.25">
      <c r="B15" s="112" t="s">
        <v>30</v>
      </c>
      <c r="C15" s="113" t="s">
        <v>34</v>
      </c>
      <c r="D15" s="114" t="s">
        <v>18</v>
      </c>
      <c r="E15" s="115" t="s">
        <v>38</v>
      </c>
      <c r="F15" s="116" t="s">
        <v>19</v>
      </c>
      <c r="G15" s="117">
        <v>7</v>
      </c>
      <c r="H15" s="118">
        <v>48562.799999999996</v>
      </c>
      <c r="I15" s="118">
        <v>60217.87</v>
      </c>
      <c r="J15" s="118">
        <v>421525.09</v>
      </c>
      <c r="K15" s="119">
        <v>2.780517019524387E-2</v>
      </c>
    </row>
    <row r="16" spans="2:11" ht="15" x14ac:dyDescent="0.25">
      <c r="B16" s="112" t="s">
        <v>51</v>
      </c>
      <c r="C16" s="113">
        <v>4011209</v>
      </c>
      <c r="D16" s="114" t="s">
        <v>45</v>
      </c>
      <c r="E16" s="115" t="s">
        <v>54</v>
      </c>
      <c r="F16" s="116" t="s">
        <v>16</v>
      </c>
      <c r="G16" s="117">
        <v>270000</v>
      </c>
      <c r="H16" s="118">
        <v>1.06</v>
      </c>
      <c r="I16" s="118">
        <v>1.31</v>
      </c>
      <c r="J16" s="118">
        <v>353700</v>
      </c>
      <c r="K16" s="119">
        <v>2.3331205974139659E-2</v>
      </c>
    </row>
    <row r="17" spans="2:11" ht="30" x14ac:dyDescent="0.25">
      <c r="B17" s="112" t="s">
        <v>59</v>
      </c>
      <c r="C17" s="113">
        <v>2003983</v>
      </c>
      <c r="D17" s="114" t="s">
        <v>45</v>
      </c>
      <c r="E17" s="115" t="s">
        <v>68</v>
      </c>
      <c r="F17" s="116" t="s">
        <v>21</v>
      </c>
      <c r="G17" s="117">
        <v>800</v>
      </c>
      <c r="H17" s="118">
        <v>217.3</v>
      </c>
      <c r="I17" s="118">
        <v>269.45</v>
      </c>
      <c r="J17" s="118">
        <v>215560</v>
      </c>
      <c r="K17" s="119">
        <v>1.4219040881497157E-2</v>
      </c>
    </row>
    <row r="18" spans="2:11" ht="30" x14ac:dyDescent="0.25">
      <c r="B18" s="112" t="s">
        <v>64</v>
      </c>
      <c r="C18" s="113">
        <v>2003397</v>
      </c>
      <c r="D18" s="114" t="s">
        <v>45</v>
      </c>
      <c r="E18" s="115" t="s">
        <v>73</v>
      </c>
      <c r="F18" s="116" t="s">
        <v>21</v>
      </c>
      <c r="G18" s="117">
        <v>220</v>
      </c>
      <c r="H18" s="118">
        <v>518.76</v>
      </c>
      <c r="I18" s="118">
        <v>643.26</v>
      </c>
      <c r="J18" s="118">
        <v>141517.20000000001</v>
      </c>
      <c r="K18" s="119">
        <v>9.3349362230237976E-3</v>
      </c>
    </row>
    <row r="19" spans="2:11" ht="15" x14ac:dyDescent="0.25">
      <c r="B19" s="112" t="s">
        <v>29</v>
      </c>
      <c r="C19" s="113" t="s">
        <v>33</v>
      </c>
      <c r="D19" s="114" t="s">
        <v>18</v>
      </c>
      <c r="E19" s="115" t="s">
        <v>37</v>
      </c>
      <c r="F19" s="116" t="s">
        <v>25</v>
      </c>
      <c r="G19" s="117">
        <v>880</v>
      </c>
      <c r="H19" s="118">
        <v>102.44377009090908</v>
      </c>
      <c r="I19" s="118">
        <v>127.03</v>
      </c>
      <c r="J19" s="118">
        <v>111786.4</v>
      </c>
      <c r="K19" s="119">
        <v>7.3737956559444878E-3</v>
      </c>
    </row>
    <row r="20" spans="2:11" ht="15" x14ac:dyDescent="0.25">
      <c r="B20" s="112" t="s">
        <v>31</v>
      </c>
      <c r="C20" s="113" t="s">
        <v>35</v>
      </c>
      <c r="D20" s="114" t="s">
        <v>18</v>
      </c>
      <c r="E20" s="115" t="s">
        <v>39</v>
      </c>
      <c r="F20" s="116" t="s">
        <v>16</v>
      </c>
      <c r="G20" s="117">
        <v>41.651649999999997</v>
      </c>
      <c r="H20" s="118">
        <v>420.58190000000002</v>
      </c>
      <c r="I20" s="118">
        <v>521.52</v>
      </c>
      <c r="J20" s="118">
        <v>21722.16</v>
      </c>
      <c r="K20" s="119">
        <v>1.4328645438598177E-3</v>
      </c>
    </row>
    <row r="21" spans="2:11" ht="30" x14ac:dyDescent="0.25">
      <c r="B21" s="112" t="s">
        <v>66</v>
      </c>
      <c r="C21" s="113">
        <v>2003297</v>
      </c>
      <c r="D21" s="114" t="s">
        <v>45</v>
      </c>
      <c r="E21" s="115" t="s">
        <v>75</v>
      </c>
      <c r="F21" s="116" t="s">
        <v>21</v>
      </c>
      <c r="G21" s="117">
        <v>300</v>
      </c>
      <c r="H21" s="118">
        <v>15.11</v>
      </c>
      <c r="I21" s="118">
        <v>18.73</v>
      </c>
      <c r="J21" s="118">
        <v>5619</v>
      </c>
      <c r="K21" s="119">
        <v>3.7064757243056469E-4</v>
      </c>
    </row>
    <row r="22" spans="2:11" ht="30" x14ac:dyDescent="0.25">
      <c r="B22" s="112" t="s">
        <v>65</v>
      </c>
      <c r="C22" s="113">
        <v>2003298</v>
      </c>
      <c r="D22" s="114" t="s">
        <v>45</v>
      </c>
      <c r="E22" s="115" t="s">
        <v>74</v>
      </c>
      <c r="F22" s="116" t="s">
        <v>21</v>
      </c>
      <c r="G22" s="117">
        <v>300</v>
      </c>
      <c r="H22" s="118">
        <v>12.3</v>
      </c>
      <c r="I22" s="118">
        <v>15.25</v>
      </c>
      <c r="J22" s="118">
        <v>4575</v>
      </c>
      <c r="K22" s="119">
        <v>3.017819262982441E-4</v>
      </c>
    </row>
    <row r="23" spans="2:11" ht="15" x14ac:dyDescent="0.25">
      <c r="B23" s="112" t="s">
        <v>28</v>
      </c>
      <c r="C23" s="113" t="s">
        <v>32</v>
      </c>
      <c r="D23" s="114" t="s">
        <v>18</v>
      </c>
      <c r="E23" s="115" t="s">
        <v>36</v>
      </c>
      <c r="F23" s="116" t="s">
        <v>16</v>
      </c>
      <c r="G23" s="117">
        <v>6</v>
      </c>
      <c r="H23" s="118">
        <v>363.56</v>
      </c>
      <c r="I23" s="118">
        <v>450.81</v>
      </c>
      <c r="J23" s="118">
        <v>2704.86</v>
      </c>
      <c r="K23" s="119">
        <v>1.7842139041903136E-4</v>
      </c>
    </row>
    <row r="24" spans="2:11" ht="15" x14ac:dyDescent="0.25">
      <c r="B24" s="112" t="s">
        <v>63</v>
      </c>
      <c r="C24" s="113">
        <v>4805757</v>
      </c>
      <c r="D24" s="114" t="s">
        <v>45</v>
      </c>
      <c r="E24" s="115" t="s">
        <v>72</v>
      </c>
      <c r="F24" s="116" t="s">
        <v>23</v>
      </c>
      <c r="G24" s="117">
        <v>150</v>
      </c>
      <c r="H24" s="118">
        <v>6.55</v>
      </c>
      <c r="I24" s="118">
        <v>8.1199999999999992</v>
      </c>
      <c r="J24" s="118">
        <v>1218</v>
      </c>
      <c r="K24" s="119">
        <v>8.0343253821040723E-5</v>
      </c>
    </row>
    <row r="25" spans="2:11" ht="15.6" thickBot="1" x14ac:dyDescent="0.3">
      <c r="B25" s="127" t="s">
        <v>62</v>
      </c>
      <c r="C25" s="128">
        <v>4805749</v>
      </c>
      <c r="D25" s="129" t="s">
        <v>45</v>
      </c>
      <c r="E25" s="130" t="s">
        <v>71</v>
      </c>
      <c r="F25" s="131" t="s">
        <v>23</v>
      </c>
      <c r="G25" s="132">
        <v>8.5</v>
      </c>
      <c r="H25" s="133">
        <v>69.63</v>
      </c>
      <c r="I25" s="133">
        <v>86.34</v>
      </c>
      <c r="J25" s="133">
        <v>733.89</v>
      </c>
      <c r="K25" s="134">
        <v>4.8409778773993085E-5</v>
      </c>
    </row>
  </sheetData>
  <autoFilter ref="B5:K5">
    <sortState ref="B5:K24">
      <sortCondition descending="1" ref="K4"/>
    </sortState>
  </autoFilter>
  <mergeCells count="7">
    <mergeCell ref="B4:K4"/>
    <mergeCell ref="F2:G2"/>
    <mergeCell ref="H2:I2"/>
    <mergeCell ref="J2:K2"/>
    <mergeCell ref="F3:G3"/>
    <mergeCell ref="H3:I3"/>
    <mergeCell ref="J3:K3"/>
  </mergeCells>
  <phoneticPr fontId="7" type="noConversion"/>
  <pageMargins left="0.70866141732283472" right="0.31496062992125984" top="0.98425196850393704" bottom="0.98425196850393704" header="0.51181102362204722" footer="0.51181102362204722"/>
  <pageSetup paperSize="9" scale="79" fitToHeight="0" orientation="landscape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view="pageBreakPreview" zoomScaleNormal="100" zoomScaleSheetLayoutView="100" workbookViewId="0">
      <selection activeCell="I21" sqref="I21"/>
    </sheetView>
  </sheetViews>
  <sheetFormatPr defaultRowHeight="15" x14ac:dyDescent="0.25"/>
  <cols>
    <col min="1" max="1" width="8.796875" style="47"/>
    <col min="2" max="3" width="10" style="47" bestFit="1" customWidth="1"/>
    <col min="4" max="4" width="8.19921875" style="47" customWidth="1"/>
    <col min="5" max="5" width="8.296875" style="47" bestFit="1" customWidth="1"/>
    <col min="6" max="6" width="9" style="47" bestFit="1" customWidth="1"/>
    <col min="7" max="7" width="18.69921875" style="47" bestFit="1" customWidth="1"/>
    <col min="8" max="8" width="8.59765625" style="47" bestFit="1" customWidth="1"/>
    <col min="9" max="9" width="10.796875" style="47" bestFit="1" customWidth="1"/>
    <col min="10" max="16384" width="8.796875" style="47"/>
  </cols>
  <sheetData>
    <row r="1" spans="2:9" ht="15.6" thickBot="1" x14ac:dyDescent="0.3"/>
    <row r="2" spans="2:9" ht="15.6" x14ac:dyDescent="0.25">
      <c r="B2" s="48"/>
      <c r="C2" s="49"/>
      <c r="D2" s="49"/>
      <c r="E2" s="49" t="s">
        <v>321</v>
      </c>
      <c r="F2" s="49"/>
      <c r="G2" s="49"/>
      <c r="H2" s="49"/>
      <c r="I2" s="50"/>
    </row>
    <row r="3" spans="2:9" ht="86.4" customHeight="1" x14ac:dyDescent="0.25">
      <c r="B3" s="51"/>
      <c r="C3" s="52"/>
      <c r="D3" s="52"/>
      <c r="E3" s="332" t="s">
        <v>322</v>
      </c>
      <c r="F3" s="332"/>
      <c r="G3" s="332"/>
      <c r="H3" s="332"/>
      <c r="I3" s="334"/>
    </row>
    <row r="4" spans="2:9" ht="15.6" x14ac:dyDescent="0.3">
      <c r="B4" s="602" t="s">
        <v>261</v>
      </c>
      <c r="C4" s="603"/>
      <c r="D4" s="603"/>
      <c r="E4" s="603"/>
      <c r="F4" s="603"/>
      <c r="G4" s="603"/>
      <c r="H4" s="603"/>
      <c r="I4" s="604"/>
    </row>
    <row r="5" spans="2:9" ht="15.6" x14ac:dyDescent="0.25">
      <c r="B5" s="605" t="s">
        <v>262</v>
      </c>
      <c r="C5" s="606"/>
      <c r="D5" s="606"/>
      <c r="E5" s="606"/>
      <c r="F5" s="606"/>
      <c r="G5" s="607"/>
      <c r="H5" s="53" t="s">
        <v>263</v>
      </c>
      <c r="I5" s="54" t="s">
        <v>264</v>
      </c>
    </row>
    <row r="6" spans="2:9" ht="15.6" x14ac:dyDescent="0.25">
      <c r="B6" s="608" t="s">
        <v>265</v>
      </c>
      <c r="C6" s="609"/>
      <c r="D6" s="609"/>
      <c r="E6" s="609"/>
      <c r="F6" s="609"/>
      <c r="G6" s="610"/>
      <c r="H6" s="55" t="s">
        <v>266</v>
      </c>
      <c r="I6" s="56">
        <v>0.04</v>
      </c>
    </row>
    <row r="7" spans="2:9" ht="15.6" x14ac:dyDescent="0.25">
      <c r="B7" s="588" t="s">
        <v>267</v>
      </c>
      <c r="C7" s="589"/>
      <c r="D7" s="589"/>
      <c r="E7" s="589"/>
      <c r="F7" s="589"/>
      <c r="G7" s="590"/>
      <c r="H7" s="57" t="s">
        <v>268</v>
      </c>
      <c r="I7" s="58">
        <v>4.0000000000000001E-3</v>
      </c>
    </row>
    <row r="8" spans="2:9" ht="15.6" x14ac:dyDescent="0.25">
      <c r="B8" s="59" t="s">
        <v>269</v>
      </c>
      <c r="C8" s="60"/>
      <c r="D8" s="60"/>
      <c r="E8" s="60"/>
      <c r="F8" s="60"/>
      <c r="G8" s="61"/>
      <c r="H8" s="57" t="s">
        <v>270</v>
      </c>
      <c r="I8" s="58">
        <v>4.0000000000000001E-3</v>
      </c>
    </row>
    <row r="9" spans="2:9" ht="15.6" x14ac:dyDescent="0.25">
      <c r="B9" s="588" t="s">
        <v>271</v>
      </c>
      <c r="C9" s="589"/>
      <c r="D9" s="589"/>
      <c r="E9" s="589"/>
      <c r="F9" s="589"/>
      <c r="G9" s="590"/>
      <c r="H9" s="57" t="s">
        <v>272</v>
      </c>
      <c r="I9" s="58">
        <v>0.01</v>
      </c>
    </row>
    <row r="10" spans="2:9" ht="15.6" x14ac:dyDescent="0.25">
      <c r="B10" s="588" t="s">
        <v>273</v>
      </c>
      <c r="C10" s="589"/>
      <c r="D10" s="589"/>
      <c r="E10" s="589"/>
      <c r="F10" s="589"/>
      <c r="G10" s="590"/>
      <c r="H10" s="57" t="s">
        <v>274</v>
      </c>
      <c r="I10" s="58">
        <v>6.0000000000000001E-3</v>
      </c>
    </row>
    <row r="11" spans="2:9" ht="15.6" x14ac:dyDescent="0.25">
      <c r="B11" s="591" t="s">
        <v>275</v>
      </c>
      <c r="C11" s="592"/>
      <c r="D11" s="592"/>
      <c r="E11" s="592"/>
      <c r="F11" s="592"/>
      <c r="G11" s="593"/>
      <c r="H11" s="62" t="s">
        <v>276</v>
      </c>
      <c r="I11" s="63">
        <v>6.4299999999999996E-2</v>
      </c>
    </row>
    <row r="12" spans="2:9" x14ac:dyDescent="0.25">
      <c r="B12" s="594" t="s">
        <v>277</v>
      </c>
      <c r="C12" s="595"/>
      <c r="D12" s="596"/>
      <c r="E12" s="64" t="s">
        <v>278</v>
      </c>
      <c r="F12" s="65"/>
      <c r="G12" s="66"/>
      <c r="H12" s="600" t="s">
        <v>279</v>
      </c>
      <c r="I12" s="67">
        <v>6.4999999999999997E-3</v>
      </c>
    </row>
    <row r="13" spans="2:9" x14ac:dyDescent="0.25">
      <c r="B13" s="597"/>
      <c r="C13" s="598"/>
      <c r="D13" s="599"/>
      <c r="E13" s="68" t="s">
        <v>280</v>
      </c>
      <c r="F13" s="69"/>
      <c r="G13" s="70"/>
      <c r="H13" s="557"/>
      <c r="I13" s="63">
        <v>0.03</v>
      </c>
    </row>
    <row r="14" spans="2:9" x14ac:dyDescent="0.25">
      <c r="B14" s="597"/>
      <c r="C14" s="598"/>
      <c r="D14" s="599"/>
      <c r="E14" s="68" t="s">
        <v>281</v>
      </c>
      <c r="F14" s="69"/>
      <c r="G14" s="70"/>
      <c r="H14" s="557"/>
      <c r="I14" s="63">
        <v>0.05</v>
      </c>
    </row>
    <row r="15" spans="2:9" x14ac:dyDescent="0.25">
      <c r="B15" s="597"/>
      <c r="C15" s="598"/>
      <c r="D15" s="599"/>
      <c r="E15" s="68" t="s">
        <v>282</v>
      </c>
      <c r="F15" s="69"/>
      <c r="G15" s="70"/>
      <c r="H15" s="601"/>
      <c r="I15" s="63">
        <v>0</v>
      </c>
    </row>
    <row r="16" spans="2:9" ht="15.6" x14ac:dyDescent="0.25">
      <c r="B16" s="572" t="s">
        <v>283</v>
      </c>
      <c r="C16" s="573"/>
      <c r="D16" s="573"/>
      <c r="E16" s="573"/>
      <c r="F16" s="573"/>
      <c r="G16" s="574"/>
      <c r="H16" s="71"/>
      <c r="I16" s="72">
        <f>SUM((((1+SUM(I$6:I$9))*(1+I$10)*(1+I$11))/(1-SUM(I$12:I$15)))-1,)</f>
        <v>0.24004989206349214</v>
      </c>
    </row>
    <row r="17" spans="2:9" ht="15.6" thickBot="1" x14ac:dyDescent="0.3">
      <c r="B17" s="575" t="s">
        <v>284</v>
      </c>
      <c r="C17" s="576"/>
      <c r="D17" s="576"/>
      <c r="E17" s="576"/>
      <c r="F17" s="576"/>
      <c r="G17" s="576"/>
      <c r="H17" s="576"/>
      <c r="I17" s="577"/>
    </row>
    <row r="18" spans="2:9" ht="57.6" customHeight="1" x14ac:dyDescent="0.25">
      <c r="B18" s="48"/>
      <c r="C18" s="49"/>
      <c r="D18" s="49"/>
      <c r="E18" s="49"/>
      <c r="F18" s="49"/>
      <c r="G18" s="73" t="s">
        <v>313</v>
      </c>
      <c r="H18" s="74"/>
      <c r="I18" s="75"/>
    </row>
    <row r="19" spans="2:9" ht="15.6" x14ac:dyDescent="0.25">
      <c r="B19" s="76" t="s">
        <v>285</v>
      </c>
      <c r="C19" s="77"/>
      <c r="D19" s="77"/>
      <c r="E19" s="77"/>
      <c r="F19" s="77"/>
      <c r="G19" s="78"/>
      <c r="H19" s="77"/>
      <c r="I19" s="79"/>
    </row>
    <row r="20" spans="2:9" ht="15.6" x14ac:dyDescent="0.25">
      <c r="B20" s="80" t="s">
        <v>314</v>
      </c>
      <c r="C20" s="78"/>
      <c r="D20" s="78"/>
      <c r="E20" s="78"/>
      <c r="F20" s="78"/>
      <c r="G20" s="78"/>
      <c r="H20" s="78"/>
      <c r="I20" s="81"/>
    </row>
    <row r="21" spans="2:9" ht="15.6" x14ac:dyDescent="0.25">
      <c r="B21" s="80" t="s">
        <v>315</v>
      </c>
      <c r="C21" s="78"/>
      <c r="D21" s="78"/>
      <c r="E21" s="78"/>
      <c r="F21" s="78"/>
      <c r="G21" s="78"/>
      <c r="H21" s="78"/>
      <c r="I21" s="81"/>
    </row>
    <row r="22" spans="2:9" ht="15.6" x14ac:dyDescent="0.25">
      <c r="B22" s="80" t="s">
        <v>316</v>
      </c>
      <c r="C22" s="78"/>
      <c r="D22" s="78"/>
      <c r="E22" s="78"/>
      <c r="F22" s="78"/>
      <c r="G22" s="78"/>
      <c r="H22" s="78"/>
      <c r="I22" s="81"/>
    </row>
    <row r="23" spans="2:9" ht="15.6" x14ac:dyDescent="0.25">
      <c r="B23" s="80" t="s">
        <v>317</v>
      </c>
      <c r="C23" s="78"/>
      <c r="D23" s="78"/>
      <c r="E23" s="78"/>
      <c r="F23" s="78"/>
      <c r="G23" s="78"/>
      <c r="H23" s="78"/>
      <c r="I23" s="81"/>
    </row>
    <row r="24" spans="2:9" ht="15.6" x14ac:dyDescent="0.25">
      <c r="B24" s="80" t="s">
        <v>318</v>
      </c>
      <c r="C24" s="78"/>
      <c r="D24" s="78"/>
      <c r="E24" s="78"/>
      <c r="F24" s="78"/>
      <c r="G24" s="78"/>
      <c r="H24" s="78"/>
      <c r="I24" s="81"/>
    </row>
    <row r="25" spans="2:9" ht="15.6" x14ac:dyDescent="0.25">
      <c r="B25" s="80" t="s">
        <v>319</v>
      </c>
      <c r="C25" s="78"/>
      <c r="D25" s="78"/>
      <c r="E25" s="78"/>
      <c r="F25" s="78"/>
      <c r="G25" s="78"/>
      <c r="H25" s="78"/>
      <c r="I25" s="81"/>
    </row>
    <row r="26" spans="2:9" ht="16.2" thickBot="1" x14ac:dyDescent="0.3">
      <c r="B26" s="80" t="s">
        <v>320</v>
      </c>
      <c r="C26" s="78"/>
      <c r="D26" s="78"/>
      <c r="E26" s="78"/>
      <c r="F26" s="78"/>
      <c r="G26" s="78"/>
      <c r="H26" s="78"/>
      <c r="I26" s="81"/>
    </row>
    <row r="27" spans="2:9" ht="16.2" thickBot="1" x14ac:dyDescent="0.3">
      <c r="B27" s="80"/>
      <c r="C27" s="78"/>
      <c r="D27" s="78"/>
      <c r="E27" s="78"/>
      <c r="F27" s="78"/>
      <c r="G27" s="82" t="s">
        <v>286</v>
      </c>
      <c r="H27" s="83" t="s">
        <v>287</v>
      </c>
      <c r="I27" s="84">
        <f>I16</f>
        <v>0.24004989206349214</v>
      </c>
    </row>
    <row r="28" spans="2:9" ht="15.6" x14ac:dyDescent="0.25">
      <c r="B28" s="80" t="s">
        <v>288</v>
      </c>
      <c r="C28" s="85"/>
      <c r="D28" s="85"/>
      <c r="E28" s="85"/>
      <c r="F28" s="85"/>
      <c r="G28" s="85"/>
      <c r="H28" s="85"/>
      <c r="I28" s="86"/>
    </row>
    <row r="29" spans="2:9" ht="15.6" x14ac:dyDescent="0.25">
      <c r="B29" s="578" t="s">
        <v>262</v>
      </c>
      <c r="C29" s="579"/>
      <c r="D29" s="579"/>
      <c r="E29" s="580"/>
      <c r="F29" s="584" t="s">
        <v>263</v>
      </c>
      <c r="G29" s="586" t="s">
        <v>289</v>
      </c>
      <c r="H29" s="611"/>
      <c r="I29" s="587"/>
    </row>
    <row r="30" spans="2:9" ht="15.6" x14ac:dyDescent="0.25">
      <c r="B30" s="581"/>
      <c r="C30" s="582"/>
      <c r="D30" s="582"/>
      <c r="E30" s="583"/>
      <c r="F30" s="585"/>
      <c r="G30" s="87" t="s">
        <v>290</v>
      </c>
      <c r="H30" s="586" t="s">
        <v>291</v>
      </c>
      <c r="I30" s="587"/>
    </row>
    <row r="31" spans="2:9" ht="15.6" x14ac:dyDescent="0.25">
      <c r="B31" s="564" t="s">
        <v>265</v>
      </c>
      <c r="C31" s="565"/>
      <c r="D31" s="565"/>
      <c r="E31" s="566"/>
      <c r="F31" s="88" t="s">
        <v>266</v>
      </c>
      <c r="G31" s="89">
        <v>0.03</v>
      </c>
      <c r="H31" s="567">
        <v>5.5E-2</v>
      </c>
      <c r="I31" s="568"/>
    </row>
    <row r="32" spans="2:9" ht="15.6" x14ac:dyDescent="0.25">
      <c r="B32" s="569" t="s">
        <v>292</v>
      </c>
      <c r="C32" s="570"/>
      <c r="D32" s="570"/>
      <c r="E32" s="571"/>
      <c r="F32" s="57" t="s">
        <v>293</v>
      </c>
      <c r="G32" s="90">
        <v>8.0000000000000002E-3</v>
      </c>
      <c r="H32" s="550">
        <v>0.01</v>
      </c>
      <c r="I32" s="551"/>
    </row>
    <row r="33" spans="2:9" ht="15.6" x14ac:dyDescent="0.25">
      <c r="B33" s="91" t="s">
        <v>271</v>
      </c>
      <c r="C33" s="69"/>
      <c r="D33" s="69"/>
      <c r="E33" s="69"/>
      <c r="F33" s="57" t="s">
        <v>272</v>
      </c>
      <c r="G33" s="92">
        <v>9.7000000000000003E-3</v>
      </c>
      <c r="H33" s="550">
        <v>1.2699999999999999E-2</v>
      </c>
      <c r="I33" s="551"/>
    </row>
    <row r="34" spans="2:9" ht="15.6" x14ac:dyDescent="0.25">
      <c r="B34" s="91" t="s">
        <v>273</v>
      </c>
      <c r="C34" s="69"/>
      <c r="D34" s="69"/>
      <c r="E34" s="69"/>
      <c r="F34" s="57" t="s">
        <v>274</v>
      </c>
      <c r="G34" s="93">
        <v>5.8999999999999999E-3</v>
      </c>
      <c r="H34" s="550">
        <v>1.3899999999999999E-2</v>
      </c>
      <c r="I34" s="551"/>
    </row>
    <row r="35" spans="2:9" ht="15.6" x14ac:dyDescent="0.25">
      <c r="B35" s="94" t="s">
        <v>275</v>
      </c>
      <c r="C35" s="95"/>
      <c r="D35" s="95"/>
      <c r="E35" s="95"/>
      <c r="F35" s="57" t="s">
        <v>276</v>
      </c>
      <c r="G35" s="96">
        <v>6.1600000000000002E-2</v>
      </c>
      <c r="H35" s="552">
        <v>8.9599999999999999E-2</v>
      </c>
      <c r="I35" s="553"/>
    </row>
    <row r="36" spans="2:9" x14ac:dyDescent="0.25">
      <c r="B36" s="554" t="s">
        <v>277</v>
      </c>
      <c r="C36" s="97" t="s">
        <v>278</v>
      </c>
      <c r="D36" s="69"/>
      <c r="E36" s="70"/>
      <c r="F36" s="556" t="s">
        <v>279</v>
      </c>
      <c r="G36" s="558" t="s">
        <v>294</v>
      </c>
      <c r="H36" s="559"/>
      <c r="I36" s="560"/>
    </row>
    <row r="37" spans="2:9" x14ac:dyDescent="0.25">
      <c r="B37" s="555"/>
      <c r="C37" s="97" t="s">
        <v>295</v>
      </c>
      <c r="D37" s="69"/>
      <c r="E37" s="70"/>
      <c r="F37" s="557"/>
      <c r="G37" s="561"/>
      <c r="H37" s="562"/>
      <c r="I37" s="563"/>
    </row>
    <row r="38" spans="2:9" x14ac:dyDescent="0.25">
      <c r="B38" s="555"/>
      <c r="C38" s="97" t="s">
        <v>281</v>
      </c>
      <c r="D38" s="69"/>
      <c r="E38" s="70"/>
      <c r="F38" s="557"/>
      <c r="G38" s="561"/>
      <c r="H38" s="562"/>
      <c r="I38" s="563"/>
    </row>
    <row r="39" spans="2:9" ht="15.6" thickBot="1" x14ac:dyDescent="0.3">
      <c r="B39" s="98" t="s">
        <v>296</v>
      </c>
      <c r="C39" s="99"/>
      <c r="D39" s="99"/>
      <c r="E39" s="99"/>
      <c r="F39" s="99"/>
      <c r="G39" s="100">
        <v>0.2034</v>
      </c>
      <c r="H39" s="548">
        <v>0.25</v>
      </c>
      <c r="I39" s="549"/>
    </row>
  </sheetData>
  <mergeCells count="27">
    <mergeCell ref="B4:I4"/>
    <mergeCell ref="B5:G5"/>
    <mergeCell ref="B6:G6"/>
    <mergeCell ref="B7:G7"/>
    <mergeCell ref="G29:I29"/>
    <mergeCell ref="H30:I30"/>
    <mergeCell ref="B9:G9"/>
    <mergeCell ref="B10:G10"/>
    <mergeCell ref="B11:G11"/>
    <mergeCell ref="B12:D15"/>
    <mergeCell ref="H12:H15"/>
    <mergeCell ref="H39:I39"/>
    <mergeCell ref="E3:I3"/>
    <mergeCell ref="H34:I34"/>
    <mergeCell ref="H35:I35"/>
    <mergeCell ref="B36:B38"/>
    <mergeCell ref="F36:F38"/>
    <mergeCell ref="G36:I38"/>
    <mergeCell ref="B31:E31"/>
    <mergeCell ref="H31:I31"/>
    <mergeCell ref="B32:E32"/>
    <mergeCell ref="H32:I32"/>
    <mergeCell ref="H33:I33"/>
    <mergeCell ref="B16:G16"/>
    <mergeCell ref="B17:I17"/>
    <mergeCell ref="B29:E30"/>
    <mergeCell ref="F29:F30"/>
  </mergeCells>
  <printOptions horizontalCentered="1"/>
  <pageMargins left="0.70866141732283472" right="0.31496062992125984" top="0.78740157480314965" bottom="0.78740157480314965" header="0.31496062992125984" footer="0.31496062992125984"/>
  <pageSetup paperSize="9" fitToHeight="0" orientation="portrait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5"/>
  <sheetViews>
    <sheetView view="pageBreakPreview" zoomScaleNormal="100" zoomScaleSheetLayoutView="100" workbookViewId="0">
      <selection activeCell="J6" sqref="J6"/>
    </sheetView>
  </sheetViews>
  <sheetFormatPr defaultRowHeight="13.8" x14ac:dyDescent="0.25"/>
  <cols>
    <col min="2" max="3" width="10" bestFit="1" customWidth="1"/>
    <col min="4" max="4" width="13.19921875" bestFit="1" customWidth="1"/>
    <col min="5" max="5" width="60" bestFit="1" customWidth="1"/>
  </cols>
  <sheetData>
    <row r="1" spans="2:5" ht="14.4" thickBot="1" x14ac:dyDescent="0.3"/>
    <row r="2" spans="2:5" x14ac:dyDescent="0.25">
      <c r="B2" s="2"/>
      <c r="C2" s="8"/>
      <c r="D2" s="8"/>
      <c r="E2" s="9" t="s">
        <v>321</v>
      </c>
    </row>
    <row r="3" spans="2:5" ht="86.4" customHeight="1" x14ac:dyDescent="0.25">
      <c r="B3" s="3"/>
      <c r="C3" s="10"/>
      <c r="D3" s="10"/>
      <c r="E3" s="11" t="s">
        <v>322</v>
      </c>
    </row>
    <row r="4" spans="2:5" ht="22.8" x14ac:dyDescent="0.4">
      <c r="B4" s="612" t="s">
        <v>260</v>
      </c>
      <c r="C4" s="613"/>
      <c r="D4" s="613"/>
      <c r="E4" s="614"/>
    </row>
    <row r="5" spans="2:5" x14ac:dyDescent="0.25">
      <c r="B5" s="12"/>
      <c r="C5" s="13"/>
      <c r="D5" s="13"/>
      <c r="E5" s="14"/>
    </row>
    <row r="6" spans="2:5" x14ac:dyDescent="0.25">
      <c r="B6" s="12"/>
      <c r="C6" s="13"/>
      <c r="D6" s="13"/>
      <c r="E6" s="14"/>
    </row>
    <row r="7" spans="2:5" x14ac:dyDescent="0.25">
      <c r="B7" s="12"/>
      <c r="C7" s="13"/>
      <c r="D7" s="13"/>
      <c r="E7" s="14"/>
    </row>
    <row r="8" spans="2:5" x14ac:dyDescent="0.25">
      <c r="B8" s="12"/>
      <c r="C8" s="13"/>
      <c r="D8" s="13"/>
      <c r="E8" s="14"/>
    </row>
    <row r="9" spans="2:5" x14ac:dyDescent="0.25">
      <c r="B9" s="12"/>
      <c r="C9" s="13"/>
      <c r="D9" s="13"/>
      <c r="E9" s="14"/>
    </row>
    <row r="10" spans="2:5" x14ac:dyDescent="0.25">
      <c r="B10" s="12"/>
      <c r="C10" s="13"/>
      <c r="D10" s="13"/>
      <c r="E10" s="14"/>
    </row>
    <row r="11" spans="2:5" x14ac:dyDescent="0.25">
      <c r="B11" s="12"/>
      <c r="C11" s="13"/>
      <c r="D11" s="13"/>
      <c r="E11" s="14"/>
    </row>
    <row r="12" spans="2:5" x14ac:dyDescent="0.25">
      <c r="B12" s="12"/>
      <c r="C12" s="13"/>
      <c r="D12" s="13"/>
      <c r="E12" s="14"/>
    </row>
    <row r="13" spans="2:5" x14ac:dyDescent="0.25">
      <c r="B13" s="12"/>
      <c r="C13" s="13"/>
      <c r="D13" s="13"/>
      <c r="E13" s="14"/>
    </row>
    <row r="14" spans="2:5" x14ac:dyDescent="0.25">
      <c r="B14" s="12"/>
      <c r="C14" s="13"/>
      <c r="D14" s="13"/>
      <c r="E14" s="14"/>
    </row>
    <row r="15" spans="2:5" x14ac:dyDescent="0.25">
      <c r="B15" s="12"/>
      <c r="C15" s="13"/>
      <c r="D15" s="13"/>
      <c r="E15" s="14"/>
    </row>
    <row r="16" spans="2:5" x14ac:dyDescent="0.25">
      <c r="B16" s="12"/>
      <c r="C16" s="13"/>
      <c r="D16" s="13"/>
      <c r="E16" s="14"/>
    </row>
    <row r="17" spans="2:5" x14ac:dyDescent="0.25">
      <c r="B17" s="12"/>
      <c r="C17" s="13"/>
      <c r="D17" s="13"/>
      <c r="E17" s="14"/>
    </row>
    <row r="18" spans="2:5" x14ac:dyDescent="0.25">
      <c r="B18" s="12"/>
      <c r="C18" s="13"/>
      <c r="D18" s="13"/>
      <c r="E18" s="14"/>
    </row>
    <row r="19" spans="2:5" x14ac:dyDescent="0.25">
      <c r="B19" s="12"/>
      <c r="C19" s="13"/>
      <c r="D19" s="13"/>
      <c r="E19" s="14"/>
    </row>
    <row r="20" spans="2:5" x14ac:dyDescent="0.25">
      <c r="B20" s="12"/>
      <c r="C20" s="13"/>
      <c r="D20" s="13"/>
      <c r="E20" s="14"/>
    </row>
    <row r="21" spans="2:5" x14ac:dyDescent="0.25">
      <c r="B21" s="12"/>
      <c r="C21" s="13"/>
      <c r="D21" s="13"/>
      <c r="E21" s="14"/>
    </row>
    <row r="22" spans="2:5" x14ac:dyDescent="0.25">
      <c r="B22" s="12"/>
      <c r="C22" s="13"/>
      <c r="D22" s="13"/>
      <c r="E22" s="14"/>
    </row>
    <row r="23" spans="2:5" x14ac:dyDescent="0.25">
      <c r="B23" s="12"/>
      <c r="C23" s="13"/>
      <c r="D23" s="13"/>
      <c r="E23" s="14"/>
    </row>
    <row r="24" spans="2:5" x14ac:dyDescent="0.25">
      <c r="B24" s="12"/>
      <c r="C24" s="13"/>
      <c r="D24" s="13"/>
      <c r="E24" s="14"/>
    </row>
    <row r="25" spans="2:5" x14ac:dyDescent="0.25">
      <c r="B25" s="12"/>
      <c r="C25" s="13"/>
      <c r="D25" s="13"/>
      <c r="E25" s="14"/>
    </row>
    <row r="26" spans="2:5" x14ac:dyDescent="0.25">
      <c r="B26" s="12"/>
      <c r="C26" s="13"/>
      <c r="D26" s="13"/>
      <c r="E26" s="14"/>
    </row>
    <row r="27" spans="2:5" x14ac:dyDescent="0.25">
      <c r="B27" s="12"/>
      <c r="C27" s="13"/>
      <c r="D27" s="13"/>
      <c r="E27" s="14"/>
    </row>
    <row r="28" spans="2:5" x14ac:dyDescent="0.25">
      <c r="B28" s="12"/>
      <c r="C28" s="13"/>
      <c r="D28" s="13"/>
      <c r="E28" s="14"/>
    </row>
    <row r="29" spans="2:5" x14ac:dyDescent="0.25">
      <c r="B29" s="12"/>
      <c r="C29" s="13"/>
      <c r="D29" s="13"/>
      <c r="E29" s="14"/>
    </row>
    <row r="30" spans="2:5" x14ac:dyDescent="0.25">
      <c r="B30" s="12"/>
      <c r="C30" s="13"/>
      <c r="D30" s="13"/>
      <c r="E30" s="14"/>
    </row>
    <row r="31" spans="2:5" x14ac:dyDescent="0.25">
      <c r="B31" s="12"/>
      <c r="C31" s="13"/>
      <c r="D31" s="13"/>
      <c r="E31" s="14"/>
    </row>
    <row r="32" spans="2:5" x14ac:dyDescent="0.25">
      <c r="B32" s="12"/>
      <c r="C32" s="13"/>
      <c r="D32" s="13"/>
      <c r="E32" s="14"/>
    </row>
    <row r="33" spans="2:5" x14ac:dyDescent="0.25">
      <c r="B33" s="12"/>
      <c r="C33" s="13"/>
      <c r="D33" s="13"/>
      <c r="E33" s="14"/>
    </row>
    <row r="34" spans="2:5" x14ac:dyDescent="0.25">
      <c r="B34" s="12"/>
      <c r="C34" s="13"/>
      <c r="D34" s="13"/>
      <c r="E34" s="14"/>
    </row>
    <row r="35" spans="2:5" x14ac:dyDescent="0.25">
      <c r="B35" s="12"/>
      <c r="C35" s="13"/>
      <c r="D35" s="13"/>
      <c r="E35" s="14"/>
    </row>
    <row r="36" spans="2:5" x14ac:dyDescent="0.25">
      <c r="B36" s="12"/>
      <c r="C36" s="13"/>
      <c r="D36" s="13"/>
      <c r="E36" s="14"/>
    </row>
    <row r="37" spans="2:5" x14ac:dyDescent="0.25">
      <c r="B37" s="12"/>
      <c r="C37" s="13"/>
      <c r="D37" s="13"/>
      <c r="E37" s="14"/>
    </row>
    <row r="38" spans="2:5" x14ac:dyDescent="0.25">
      <c r="B38" s="12"/>
      <c r="C38" s="13"/>
      <c r="D38" s="13"/>
      <c r="E38" s="14"/>
    </row>
    <row r="39" spans="2:5" x14ac:dyDescent="0.25">
      <c r="B39" s="12"/>
      <c r="C39" s="13"/>
      <c r="D39" s="13"/>
      <c r="E39" s="14"/>
    </row>
    <row r="40" spans="2:5" x14ac:dyDescent="0.25">
      <c r="B40" s="12"/>
      <c r="C40" s="13"/>
      <c r="D40" s="13"/>
      <c r="E40" s="14"/>
    </row>
    <row r="41" spans="2:5" x14ac:dyDescent="0.25">
      <c r="B41" s="12"/>
      <c r="C41" s="13"/>
      <c r="D41" s="13"/>
      <c r="E41" s="14"/>
    </row>
    <row r="42" spans="2:5" x14ac:dyDescent="0.25">
      <c r="B42" s="12"/>
      <c r="C42" s="13"/>
      <c r="D42" s="13"/>
      <c r="E42" s="14"/>
    </row>
    <row r="43" spans="2:5" x14ac:dyDescent="0.25">
      <c r="B43" s="12"/>
      <c r="C43" s="13"/>
      <c r="D43" s="13"/>
      <c r="E43" s="14"/>
    </row>
    <row r="44" spans="2:5" x14ac:dyDescent="0.25">
      <c r="B44" s="12"/>
      <c r="C44" s="13"/>
      <c r="D44" s="13"/>
      <c r="E44" s="14"/>
    </row>
    <row r="45" spans="2:5" x14ac:dyDescent="0.25">
      <c r="B45" s="12"/>
      <c r="C45" s="13"/>
      <c r="D45" s="13"/>
      <c r="E45" s="14"/>
    </row>
    <row r="46" spans="2:5" x14ac:dyDescent="0.25">
      <c r="B46" s="12"/>
      <c r="C46" s="13"/>
      <c r="D46" s="13"/>
      <c r="E46" s="14"/>
    </row>
    <row r="47" spans="2:5" x14ac:dyDescent="0.25">
      <c r="B47" s="12"/>
      <c r="C47" s="13"/>
      <c r="D47" s="13"/>
      <c r="E47" s="14"/>
    </row>
    <row r="48" spans="2:5" x14ac:dyDescent="0.25">
      <c r="B48" s="12"/>
      <c r="C48" s="13"/>
      <c r="D48" s="13"/>
      <c r="E48" s="14"/>
    </row>
    <row r="49" spans="2:5" x14ac:dyDescent="0.25">
      <c r="B49" s="12"/>
      <c r="C49" s="13"/>
      <c r="D49" s="13"/>
      <c r="E49" s="14"/>
    </row>
    <row r="50" spans="2:5" x14ac:dyDescent="0.25">
      <c r="B50" s="12"/>
      <c r="C50" s="13"/>
      <c r="D50" s="13"/>
      <c r="E50" s="14"/>
    </row>
    <row r="51" spans="2:5" x14ac:dyDescent="0.25">
      <c r="B51" s="12"/>
      <c r="C51" s="13"/>
      <c r="D51" s="13"/>
      <c r="E51" s="14"/>
    </row>
    <row r="52" spans="2:5" x14ac:dyDescent="0.25">
      <c r="B52" s="12"/>
      <c r="C52" s="13"/>
      <c r="D52" s="13"/>
      <c r="E52" s="14"/>
    </row>
    <row r="53" spans="2:5" x14ac:dyDescent="0.25">
      <c r="B53" s="12"/>
      <c r="C53" s="13"/>
      <c r="D53" s="13"/>
      <c r="E53" s="14"/>
    </row>
    <row r="54" spans="2:5" x14ac:dyDescent="0.25">
      <c r="B54" s="12"/>
      <c r="C54" s="13"/>
      <c r="D54" s="13"/>
      <c r="E54" s="14"/>
    </row>
    <row r="55" spans="2:5" ht="14.4" thickBot="1" x14ac:dyDescent="0.3">
      <c r="B55" s="15"/>
      <c r="C55" s="16"/>
      <c r="D55" s="16"/>
      <c r="E55" s="17"/>
    </row>
  </sheetData>
  <mergeCells count="1">
    <mergeCell ref="B4:E4"/>
  </mergeCells>
  <pageMargins left="0.70866141732283472" right="0.31496062992125984" top="0.78740157480314965" bottom="0.78740157480314965" header="0.31496062992125984" footer="0.31496062992125984"/>
  <pageSetup paperSize="9" scale="88" orientation="portrait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tabSelected="1" showOutlineSymbols="0" showWhiteSpace="0" view="pageBreakPreview" zoomScale="70" zoomScaleNormal="100" zoomScaleSheetLayoutView="70" workbookViewId="0">
      <selection activeCell="E21" sqref="E21"/>
    </sheetView>
  </sheetViews>
  <sheetFormatPr defaultColWidth="9" defaultRowHeight="13.8" x14ac:dyDescent="0.25"/>
  <cols>
    <col min="2" max="2" width="9.19921875" customWidth="1"/>
    <col min="3" max="3" width="33.3984375" bestFit="1" customWidth="1"/>
    <col min="4" max="7" width="17.5" bestFit="1" customWidth="1"/>
    <col min="8" max="8" width="17.5" customWidth="1"/>
    <col min="9" max="9" width="19.19921875" bestFit="1" customWidth="1"/>
    <col min="10" max="11" width="18.69921875" bestFit="1" customWidth="1"/>
    <col min="12" max="28" width="12" bestFit="1" customWidth="1"/>
  </cols>
  <sheetData>
    <row r="1" spans="2:11" ht="14.4" thickBot="1" x14ac:dyDescent="0.3"/>
    <row r="2" spans="2:11" ht="15" customHeight="1" x14ac:dyDescent="0.25">
      <c r="B2" s="20"/>
      <c r="C2" s="21"/>
      <c r="D2" s="330" t="s">
        <v>321</v>
      </c>
      <c r="E2" s="330"/>
      <c r="F2" s="22"/>
      <c r="G2" s="22"/>
      <c r="H2" s="22"/>
      <c r="I2" s="22" t="s">
        <v>0</v>
      </c>
      <c r="J2" s="22"/>
      <c r="K2" s="23" t="s">
        <v>1</v>
      </c>
    </row>
    <row r="3" spans="2:11" ht="78.75" customHeight="1" thickBot="1" x14ac:dyDescent="0.3">
      <c r="B3" s="24"/>
      <c r="C3" s="25"/>
      <c r="D3" s="332" t="s">
        <v>322</v>
      </c>
      <c r="E3" s="332"/>
      <c r="F3" s="332"/>
      <c r="G3" s="26"/>
      <c r="H3" s="26"/>
      <c r="I3" s="26" t="s">
        <v>27</v>
      </c>
      <c r="J3" s="26"/>
      <c r="K3" s="27">
        <v>0.24</v>
      </c>
    </row>
    <row r="4" spans="2:11" ht="20.25" customHeight="1" thickBot="1" x14ac:dyDescent="0.35">
      <c r="B4" s="621" t="s">
        <v>297</v>
      </c>
      <c r="C4" s="622"/>
      <c r="D4" s="622"/>
      <c r="E4" s="622"/>
      <c r="F4" s="622"/>
      <c r="G4" s="622"/>
      <c r="H4" s="622"/>
      <c r="I4" s="622"/>
      <c r="J4" s="622"/>
      <c r="K4" s="623"/>
    </row>
    <row r="5" spans="2:11" ht="16.2" thickBot="1" x14ac:dyDescent="0.3">
      <c r="B5" s="28" t="s">
        <v>312</v>
      </c>
      <c r="C5" s="29" t="s">
        <v>244</v>
      </c>
      <c r="D5" s="30" t="s">
        <v>298</v>
      </c>
      <c r="E5" s="30" t="s">
        <v>299</v>
      </c>
      <c r="F5" s="30" t="s">
        <v>300</v>
      </c>
      <c r="G5" s="30" t="s">
        <v>301</v>
      </c>
      <c r="H5" s="30" t="s">
        <v>308</v>
      </c>
      <c r="I5" s="30" t="s">
        <v>309</v>
      </c>
      <c r="J5" s="30" t="s">
        <v>310</v>
      </c>
      <c r="K5" s="31" t="s">
        <v>311</v>
      </c>
    </row>
    <row r="6" spans="2:11" ht="15.6" x14ac:dyDescent="0.25">
      <c r="B6" s="624" t="s">
        <v>13</v>
      </c>
      <c r="C6" s="625" t="s">
        <v>14</v>
      </c>
      <c r="D6" s="32">
        <f>SUM(E6:K6)</f>
        <v>1</v>
      </c>
      <c r="E6" s="32">
        <v>0.36</v>
      </c>
      <c r="F6" s="32">
        <v>0.1075</v>
      </c>
      <c r="G6" s="32">
        <v>0.1075</v>
      </c>
      <c r="H6" s="32">
        <v>0.105</v>
      </c>
      <c r="I6" s="32">
        <v>0.105</v>
      </c>
      <c r="J6" s="32">
        <v>0.1075</v>
      </c>
      <c r="K6" s="33">
        <v>0.1075</v>
      </c>
    </row>
    <row r="7" spans="2:11" ht="15.6" x14ac:dyDescent="0.25">
      <c r="B7" s="619"/>
      <c r="C7" s="620"/>
      <c r="D7" s="34">
        <f>'Orçamento Sintético'!J6</f>
        <v>557738.51</v>
      </c>
      <c r="E7" s="35">
        <f>E6*$D$7</f>
        <v>200785.86359999998</v>
      </c>
      <c r="F7" s="35">
        <f t="shared" ref="F7" si="0">F6*$D$7</f>
        <v>59956.889824999998</v>
      </c>
      <c r="G7" s="35">
        <f t="shared" ref="G7:I7" si="1">G6*$D$7</f>
        <v>59956.889824999998</v>
      </c>
      <c r="H7" s="35">
        <f t="shared" si="1"/>
        <v>58562.543550000002</v>
      </c>
      <c r="I7" s="35">
        <f t="shared" si="1"/>
        <v>58562.543550000002</v>
      </c>
      <c r="J7" s="35">
        <f>J6*$D$7</f>
        <v>59956.889824999998</v>
      </c>
      <c r="K7" s="36">
        <f>K6*$D$7</f>
        <v>59956.889824999998</v>
      </c>
    </row>
    <row r="8" spans="2:11" ht="15.6" x14ac:dyDescent="0.25">
      <c r="B8" s="619" t="s">
        <v>302</v>
      </c>
      <c r="C8" s="620" t="s">
        <v>40</v>
      </c>
      <c r="D8" s="37">
        <f>SUM(E8:K8)</f>
        <v>1</v>
      </c>
      <c r="E8" s="37">
        <v>0.15</v>
      </c>
      <c r="F8" s="37">
        <v>0.17</v>
      </c>
      <c r="G8" s="37">
        <v>0.17</v>
      </c>
      <c r="H8" s="37">
        <v>0.17</v>
      </c>
      <c r="I8" s="37">
        <v>0.17</v>
      </c>
      <c r="J8" s="37">
        <v>0.17</v>
      </c>
      <c r="K8" s="38"/>
    </row>
    <row r="9" spans="2:11" ht="15.6" x14ac:dyDescent="0.25">
      <c r="B9" s="619"/>
      <c r="C9" s="620"/>
      <c r="D9" s="34">
        <f>'Orçamento Sintético'!J11</f>
        <v>6847600</v>
      </c>
      <c r="E9" s="35">
        <f>E8*$D$9</f>
        <v>1027140</v>
      </c>
      <c r="F9" s="35">
        <f t="shared" ref="F9:J9" si="2">F8*$D$9</f>
        <v>1164092</v>
      </c>
      <c r="G9" s="35">
        <f t="shared" si="2"/>
        <v>1164092</v>
      </c>
      <c r="H9" s="35">
        <f t="shared" si="2"/>
        <v>1164092</v>
      </c>
      <c r="I9" s="35">
        <f t="shared" si="2"/>
        <v>1164092</v>
      </c>
      <c r="J9" s="35">
        <f t="shared" si="2"/>
        <v>1164092</v>
      </c>
      <c r="K9" s="36"/>
    </row>
    <row r="10" spans="2:11" ht="15.6" x14ac:dyDescent="0.25">
      <c r="B10" s="619" t="s">
        <v>303</v>
      </c>
      <c r="C10" s="620" t="s">
        <v>50</v>
      </c>
      <c r="D10" s="37">
        <f>SUM(E10:K10)</f>
        <v>1</v>
      </c>
      <c r="E10" s="37"/>
      <c r="F10" s="37">
        <v>0.2</v>
      </c>
      <c r="G10" s="37">
        <v>0.2</v>
      </c>
      <c r="H10" s="37">
        <v>0.2</v>
      </c>
      <c r="I10" s="37">
        <v>0.2</v>
      </c>
      <c r="J10" s="37">
        <v>0.2</v>
      </c>
      <c r="K10" s="38"/>
    </row>
    <row r="11" spans="2:11" ht="15.6" x14ac:dyDescent="0.25">
      <c r="B11" s="619"/>
      <c r="C11" s="620"/>
      <c r="D11" s="34">
        <f>'Orçamento Sintético'!J16</f>
        <v>5610600</v>
      </c>
      <c r="E11" s="35"/>
      <c r="F11" s="35">
        <f t="shared" ref="F11:J11" si="3">F10*$D$11</f>
        <v>1122120</v>
      </c>
      <c r="G11" s="35">
        <f t="shared" si="3"/>
        <v>1122120</v>
      </c>
      <c r="H11" s="35">
        <f t="shared" si="3"/>
        <v>1122120</v>
      </c>
      <c r="I11" s="35">
        <f t="shared" si="3"/>
        <v>1122120</v>
      </c>
      <c r="J11" s="35">
        <f t="shared" si="3"/>
        <v>1122120</v>
      </c>
      <c r="K11" s="36"/>
    </row>
    <row r="12" spans="2:11" ht="15.6" x14ac:dyDescent="0.25">
      <c r="B12" s="619" t="s">
        <v>304</v>
      </c>
      <c r="C12" s="620" t="s">
        <v>57</v>
      </c>
      <c r="D12" s="37">
        <f>SUM(E12:K12)</f>
        <v>1</v>
      </c>
      <c r="E12" s="37"/>
      <c r="F12" s="37"/>
      <c r="G12" s="37"/>
      <c r="H12" s="37"/>
      <c r="I12" s="37">
        <v>0.25</v>
      </c>
      <c r="J12" s="37">
        <v>0.25</v>
      </c>
      <c r="K12" s="38">
        <v>0.5</v>
      </c>
    </row>
    <row r="13" spans="2:11" ht="15.6" x14ac:dyDescent="0.25">
      <c r="B13" s="619"/>
      <c r="C13" s="620"/>
      <c r="D13" s="34">
        <f>'Orçamento Sintético'!J20</f>
        <v>2144015.09</v>
      </c>
      <c r="E13" s="35"/>
      <c r="F13" s="35"/>
      <c r="G13" s="35"/>
      <c r="H13" s="35"/>
      <c r="I13" s="35">
        <f t="shared" ref="I13:K13" si="4">I12*$D$13</f>
        <v>536003.77249999996</v>
      </c>
      <c r="J13" s="35">
        <f t="shared" si="4"/>
        <v>536003.77249999996</v>
      </c>
      <c r="K13" s="36">
        <f t="shared" si="4"/>
        <v>1072007.5449999999</v>
      </c>
    </row>
    <row r="14" spans="2:11" ht="15.6" customHeight="1" x14ac:dyDescent="0.25">
      <c r="B14" s="615" t="s">
        <v>305</v>
      </c>
      <c r="C14" s="616"/>
      <c r="D14" s="616"/>
      <c r="E14" s="45">
        <f>E15/'Orçamento Sintético'!$J30</f>
        <v>8.0997996168009387E-2</v>
      </c>
      <c r="F14" s="45">
        <f>F15/'Orçamento Sintético'!$J30</f>
        <v>0.15476095453385821</v>
      </c>
      <c r="G14" s="45">
        <f>G15/'Orçamento Sintético'!$J30</f>
        <v>0.15476095453385821</v>
      </c>
      <c r="H14" s="45">
        <f>H15/'Orçamento Sintético'!$J30</f>
        <v>0.15466897890439454</v>
      </c>
      <c r="I14" s="45">
        <f>I15/'Orçamento Sintético'!$J30</f>
        <v>0.19002553649306683</v>
      </c>
      <c r="J14" s="45">
        <f>J15/'Orçamento Sintético'!$J30</f>
        <v>0.1901175121225305</v>
      </c>
      <c r="K14" s="46">
        <f>K15/'Orçamento Sintético'!$J30</f>
        <v>7.4668067244282321E-2</v>
      </c>
    </row>
    <row r="15" spans="2:11" ht="15.6" x14ac:dyDescent="0.25">
      <c r="B15" s="615" t="s">
        <v>83</v>
      </c>
      <c r="C15" s="616"/>
      <c r="D15" s="616"/>
      <c r="E15" s="39">
        <f t="shared" ref="E15:K15" si="5">E7+E9+E11+E13</f>
        <v>1227925.8636</v>
      </c>
      <c r="F15" s="39">
        <f t="shared" si="5"/>
        <v>2346168.889825</v>
      </c>
      <c r="G15" s="39">
        <f t="shared" si="5"/>
        <v>2346168.889825</v>
      </c>
      <c r="H15" s="39">
        <f t="shared" si="5"/>
        <v>2344774.5435500001</v>
      </c>
      <c r="I15" s="39">
        <f t="shared" si="5"/>
        <v>2880778.31605</v>
      </c>
      <c r="J15" s="39">
        <f t="shared" si="5"/>
        <v>2882172.6623249999</v>
      </c>
      <c r="K15" s="40">
        <f t="shared" si="5"/>
        <v>1131964.4348249999</v>
      </c>
    </row>
    <row r="16" spans="2:11" ht="14.25" customHeight="1" x14ac:dyDescent="0.25">
      <c r="B16" s="615" t="s">
        <v>306</v>
      </c>
      <c r="C16" s="616"/>
      <c r="D16" s="616"/>
      <c r="E16" s="41">
        <f>E14</f>
        <v>8.0997996168009387E-2</v>
      </c>
      <c r="F16" s="41">
        <f>E16+F14</f>
        <v>0.23575895070186759</v>
      </c>
      <c r="G16" s="41">
        <f t="shared" ref="G16:K16" si="6">F16+G14</f>
        <v>0.39051990523572577</v>
      </c>
      <c r="H16" s="41">
        <f t="shared" si="6"/>
        <v>0.54518888414012034</v>
      </c>
      <c r="I16" s="41">
        <f t="shared" si="6"/>
        <v>0.7352144206331872</v>
      </c>
      <c r="J16" s="41">
        <f t="shared" si="6"/>
        <v>0.92533193275571768</v>
      </c>
      <c r="K16" s="42">
        <f t="shared" si="6"/>
        <v>1</v>
      </c>
    </row>
    <row r="17" spans="2:11" ht="15.6" customHeight="1" thickBot="1" x14ac:dyDescent="0.3">
      <c r="B17" s="617" t="s">
        <v>307</v>
      </c>
      <c r="C17" s="618"/>
      <c r="D17" s="618"/>
      <c r="E17" s="43">
        <f>E15</f>
        <v>1227925.8636</v>
      </c>
      <c r="F17" s="43">
        <f>E17+F15</f>
        <v>3574094.7534250002</v>
      </c>
      <c r="G17" s="43">
        <f t="shared" ref="G17:K17" si="7">F17+G15</f>
        <v>5920263.6432499997</v>
      </c>
      <c r="H17" s="43">
        <f t="shared" si="7"/>
        <v>8265038.1867999993</v>
      </c>
      <c r="I17" s="43">
        <f t="shared" si="7"/>
        <v>11145816.50285</v>
      </c>
      <c r="J17" s="43">
        <f t="shared" si="7"/>
        <v>14027989.165175</v>
      </c>
      <c r="K17" s="44">
        <f t="shared" si="7"/>
        <v>15159953.6</v>
      </c>
    </row>
    <row r="22" spans="2:11" ht="25.5" customHeight="1" x14ac:dyDescent="0.25"/>
    <row r="24" spans="2:11" ht="25.5" customHeight="1" x14ac:dyDescent="0.25"/>
    <row r="26" spans="2:11" ht="25.5" customHeight="1" x14ac:dyDescent="0.25"/>
    <row r="28" spans="2:11" ht="25.5" customHeight="1" x14ac:dyDescent="0.25"/>
    <row r="30" spans="2:11" ht="25.5" customHeight="1" x14ac:dyDescent="0.25"/>
    <row r="32" spans="2:11" ht="25.5" customHeight="1" x14ac:dyDescent="0.25"/>
  </sheetData>
  <autoFilter ref="B5:K17"/>
  <mergeCells count="15">
    <mergeCell ref="B15:D15"/>
    <mergeCell ref="B16:D16"/>
    <mergeCell ref="B17:D17"/>
    <mergeCell ref="D2:E2"/>
    <mergeCell ref="D3:F3"/>
    <mergeCell ref="B12:B13"/>
    <mergeCell ref="C12:C13"/>
    <mergeCell ref="B4:K4"/>
    <mergeCell ref="B6:B7"/>
    <mergeCell ref="C6:C7"/>
    <mergeCell ref="B8:B9"/>
    <mergeCell ref="C8:C9"/>
    <mergeCell ref="B10:B11"/>
    <mergeCell ref="C10:C11"/>
    <mergeCell ref="B14:D14"/>
  </mergeCells>
  <phoneticPr fontId="7" type="noConversion"/>
  <pageMargins left="0.51181102362204722" right="0.51181102362204722" top="0.98425196850393704" bottom="0.98425196850393704" header="0.51181102362204722" footer="0.51181102362204722"/>
  <pageSetup paperSize="9" scale="67" fitToHeight="0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Orçamento Sintético</vt:lpstr>
      <vt:lpstr>Composições de Custo</vt:lpstr>
      <vt:lpstr>Memória de Cálculo</vt:lpstr>
      <vt:lpstr>Curva ABC</vt:lpstr>
      <vt:lpstr>BDI</vt:lpstr>
      <vt:lpstr>Encargos Sociais</vt:lpstr>
      <vt:lpstr>Cronograma</vt:lpstr>
      <vt:lpstr>BDI!Area_de_impressao</vt:lpstr>
      <vt:lpstr>'Composições de Custo'!Area_de_impressao</vt:lpstr>
      <vt:lpstr>Cronograma!Area_de_impressao</vt:lpstr>
      <vt:lpstr>'Curva ABC'!Area_de_impressao</vt:lpstr>
      <vt:lpstr>'Encargos Sociais'!Area_de_impressao</vt:lpstr>
      <vt:lpstr>'Memória de Cálculo'!Area_de_impressao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ANDRE</cp:lastModifiedBy>
  <cp:revision>0</cp:revision>
  <cp:lastPrinted>2024-04-09T12:55:48Z</cp:lastPrinted>
  <dcterms:created xsi:type="dcterms:W3CDTF">2023-10-09T14:28:19Z</dcterms:created>
  <dcterms:modified xsi:type="dcterms:W3CDTF">2024-04-09T12:55:51Z</dcterms:modified>
</cp:coreProperties>
</file>