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gif" ContentType="image/gif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\Desktop\GABY 2022\PROCESSOS 2023\PREGÃO\PROCESSO - PREDIAL\"/>
    </mc:Choice>
  </mc:AlternateContent>
  <bookViews>
    <workbookView xWindow="-120" yWindow="-120" windowWidth="20730" windowHeight="11160" tabRatio="821" activeTab="4"/>
  </bookViews>
  <sheets>
    <sheet name="IBGE 2010" sheetId="1" r:id="rId1"/>
    <sheet name="IBGE 2000" sheetId="2" state="hidden" r:id="rId2"/>
    <sheet name="Área" sheetId="3" state="hidden" r:id="rId3"/>
    <sheet name="Microrregiões" sheetId="4" state="hidden" r:id="rId4"/>
    <sheet name="PLANILHA ORÇAMENTÁRIA" sheetId="5" r:id="rId5"/>
    <sheet name="ORÇ.SINTETICO" sheetId="6" r:id="rId6"/>
    <sheet name="MEMORIA DE CALCULO" sheetId="7" r:id="rId7"/>
    <sheet name="COMPOSIÇÕES" sheetId="8" r:id="rId8"/>
    <sheet name="CRONOGRAMA" sheetId="9" r:id="rId9"/>
    <sheet name="BDI" sheetId="10" r:id="rId10"/>
    <sheet name="ENCARGOS" sheetId="17" r:id="rId11"/>
    <sheet name="Preço de Bombas Sub" sheetId="12" state="hidden" r:id="rId12"/>
    <sheet name="CURVA ABC" sheetId="18" r:id="rId13"/>
    <sheet name="Plan1" sheetId="21" state="hidden" r:id="rId14"/>
    <sheet name="PRÓPRIOS" sheetId="20" state="hidden" r:id="rId15"/>
  </sheets>
  <definedNames>
    <definedName name="_xlnm._FilterDatabase" localSheetId="7" hidden="1">COMPOSIÇÕES!$A$11:$R$11</definedName>
    <definedName name="_xlnm._FilterDatabase" localSheetId="0" hidden="1">'IBGE 2010'!$A$3:$B$220</definedName>
    <definedName name="_xlnm._FilterDatabase" localSheetId="3" hidden="1">Microrregiões!$A$1:$C$218</definedName>
    <definedName name="_xlnm._FilterDatabase" localSheetId="4" hidden="1">'PLANILHA ORÇAMENTÁRIA'!$A$10:$AC$506</definedName>
    <definedName name="_xlnm.Print_Area" localSheetId="9">BDI!$B$2:$G$41</definedName>
    <definedName name="_xlnm.Print_Area" localSheetId="7">COMPOSIÇÕES!$B$2:$M$2857</definedName>
    <definedName name="_xlnm.Print_Area" localSheetId="8">CRONOGRAMA!$B$2:$R$44</definedName>
    <definedName name="_xlnm.Print_Area" localSheetId="12">'CURVA ABC'!$B$2:$L$491</definedName>
    <definedName name="_xlnm.Print_Area" localSheetId="10">ENCARGOS!$B$3:$G$46</definedName>
    <definedName name="_xlnm.Print_Area" localSheetId="6">'MEMORIA DE CALCULO'!$B$2:$Q$507</definedName>
    <definedName name="_xlnm.Print_Area" localSheetId="5">ORÇ.SINTETICO!$B$2:$J$44</definedName>
    <definedName name="_xlnm.Print_Area" localSheetId="4">'PLANILHA ORÇAMENTÁRIA'!$B$2:$I$508</definedName>
    <definedName name="_xlnm.Print_Titles" localSheetId="7">COMPOSIÇÕES!$2:$10</definedName>
    <definedName name="_xlnm.Print_Titles" localSheetId="12">'CURVA ABC'!$2:$10</definedName>
    <definedName name="_xlnm.Print_Titles" localSheetId="6">'MEMORIA DE CALCULO'!$2:$11</definedName>
    <definedName name="_xlnm.Print_Titles" localSheetId="4">'PLANILHA ORÇAMENTÁRIA'!$2:$10</definedName>
  </definedNames>
  <calcPr calcId="162913"/>
</workbook>
</file>

<file path=xl/calcChain.xml><?xml version="1.0" encoding="utf-8"?>
<calcChain xmlns="http://schemas.openxmlformats.org/spreadsheetml/2006/main">
  <c r="I44" i="5" l="1"/>
  <c r="I39" i="5"/>
  <c r="Q196" i="7"/>
  <c r="Q195" i="7"/>
  <c r="Q40" i="7" l="1"/>
  <c r="Q24" i="7"/>
  <c r="I23" i="5"/>
  <c r="I12" i="5"/>
  <c r="M60" i="8"/>
  <c r="F6" i="8" l="1"/>
  <c r="F5" i="8"/>
  <c r="F4" i="8"/>
  <c r="G16" i="10" l="1"/>
  <c r="G8" i="10"/>
  <c r="G25" i="10" s="1"/>
  <c r="Q75" i="7" l="1"/>
  <c r="Q71" i="7"/>
  <c r="N62" i="20" l="1"/>
  <c r="H45" i="20"/>
  <c r="H44" i="20"/>
  <c r="H43" i="20"/>
  <c r="H42" i="20"/>
  <c r="H41" i="20"/>
  <c r="H40" i="20"/>
  <c r="H39" i="20"/>
  <c r="H38" i="20"/>
  <c r="H37" i="20"/>
  <c r="H36" i="20"/>
  <c r="H35" i="20"/>
  <c r="H34" i="20"/>
  <c r="H33" i="20"/>
  <c r="H32" i="20"/>
  <c r="H31" i="20"/>
  <c r="H30" i="20"/>
  <c r="H29" i="20"/>
  <c r="O28" i="20"/>
  <c r="N65" i="20" s="1"/>
  <c r="N28" i="20"/>
  <c r="H28" i="20"/>
  <c r="H27" i="20"/>
  <c r="H26" i="20"/>
  <c r="H25" i="20"/>
  <c r="H24" i="20"/>
  <c r="H23" i="20"/>
  <c r="H22" i="20"/>
  <c r="H21" i="20"/>
  <c r="H20" i="20"/>
  <c r="H19" i="20"/>
  <c r="H18" i="20"/>
  <c r="H17" i="20"/>
  <c r="H16" i="20"/>
  <c r="H15" i="20"/>
  <c r="H14" i="20"/>
  <c r="H13" i="20"/>
  <c r="H12" i="20"/>
  <c r="H11" i="20"/>
  <c r="H10" i="20"/>
  <c r="H9" i="20"/>
  <c r="H8" i="20"/>
  <c r="H7" i="20"/>
  <c r="H6" i="20"/>
  <c r="H5" i="20"/>
  <c r="H4" i="20"/>
  <c r="H46" i="20" l="1"/>
  <c r="N64" i="20" s="1"/>
  <c r="I215" i="18"/>
  <c r="I257" i="18"/>
  <c r="I229" i="18"/>
  <c r="I193" i="18"/>
  <c r="I152" i="18"/>
  <c r="I134" i="18"/>
  <c r="I133" i="18"/>
  <c r="I97" i="18"/>
  <c r="I173" i="18"/>
  <c r="I209" i="18"/>
  <c r="I212" i="18"/>
  <c r="I129" i="18"/>
  <c r="I116" i="18"/>
  <c r="I102" i="18"/>
  <c r="I114" i="18"/>
  <c r="I108" i="18"/>
  <c r="I208" i="18"/>
  <c r="I237" i="18"/>
  <c r="I289" i="18"/>
  <c r="I14" i="18"/>
  <c r="I22" i="18"/>
  <c r="I43" i="18"/>
  <c r="I76" i="18"/>
  <c r="I38" i="18"/>
  <c r="I27" i="18"/>
  <c r="I28" i="18"/>
  <c r="I42" i="18"/>
  <c r="I148" i="18"/>
  <c r="I137" i="18"/>
  <c r="I319" i="18"/>
  <c r="I174" i="18"/>
  <c r="I294" i="18"/>
  <c r="I117" i="18"/>
  <c r="I163" i="18"/>
  <c r="I188" i="18"/>
  <c r="I239" i="18"/>
  <c r="I141" i="18"/>
  <c r="I150" i="18"/>
  <c r="I64" i="18"/>
  <c r="I32" i="18"/>
  <c r="I69" i="18"/>
  <c r="I17" i="18"/>
  <c r="I31" i="18"/>
  <c r="I36" i="18"/>
  <c r="I322" i="18"/>
  <c r="I222" i="18"/>
  <c r="I160" i="18"/>
  <c r="I11" i="18"/>
  <c r="I180" i="18"/>
  <c r="I204" i="18"/>
  <c r="I220" i="18"/>
  <c r="I231" i="18"/>
  <c r="I238" i="18"/>
  <c r="I262" i="18"/>
  <c r="I66" i="18"/>
  <c r="I30" i="18"/>
  <c r="I20" i="18"/>
  <c r="I326" i="18"/>
  <c r="I178" i="18"/>
  <c r="I296" i="18"/>
  <c r="I110" i="18"/>
  <c r="I93" i="18"/>
  <c r="I465" i="18"/>
  <c r="I453" i="18"/>
  <c r="I462" i="18"/>
  <c r="I472" i="18"/>
  <c r="I378" i="18"/>
  <c r="I415" i="18"/>
  <c r="I408" i="18"/>
  <c r="I416" i="18"/>
  <c r="I424" i="18"/>
  <c r="I441" i="18"/>
  <c r="I175" i="18"/>
  <c r="I225" i="18"/>
  <c r="I223" i="18"/>
  <c r="I236" i="18"/>
  <c r="I287" i="18"/>
  <c r="I201" i="18"/>
  <c r="I202" i="18"/>
  <c r="I265" i="18"/>
  <c r="I128" i="18"/>
  <c r="I106" i="18"/>
  <c r="I377" i="18"/>
  <c r="I428" i="18"/>
  <c r="I387" i="18"/>
  <c r="I357" i="18"/>
  <c r="I355" i="18"/>
  <c r="I398" i="18"/>
  <c r="I301" i="18"/>
  <c r="I279" i="18"/>
  <c r="I219" i="18"/>
  <c r="I397" i="18"/>
  <c r="I335" i="18"/>
  <c r="I115" i="18"/>
  <c r="I88" i="18"/>
  <c r="I430" i="18"/>
  <c r="I438" i="18"/>
  <c r="I485" i="18"/>
  <c r="I480" i="18"/>
  <c r="I446" i="18"/>
  <c r="I488" i="18"/>
  <c r="I401" i="18"/>
  <c r="I300" i="18"/>
  <c r="I164" i="18"/>
  <c r="I67" i="18"/>
  <c r="I169" i="18"/>
  <c r="I435" i="18"/>
  <c r="I422" i="18"/>
  <c r="I437" i="18"/>
  <c r="I439" i="18"/>
  <c r="I452" i="18"/>
  <c r="I451" i="18"/>
  <c r="I457" i="18"/>
  <c r="I433" i="18"/>
  <c r="I345" i="18"/>
  <c r="I314" i="18"/>
  <c r="I288" i="18"/>
  <c r="I261" i="18"/>
  <c r="I224" i="18"/>
  <c r="I190" i="18"/>
  <c r="I313" i="18"/>
  <c r="I304" i="18"/>
  <c r="I276" i="18"/>
  <c r="I271" i="18"/>
  <c r="I242" i="18"/>
  <c r="I216" i="18"/>
  <c r="I135" i="18"/>
  <c r="I145" i="18"/>
  <c r="I218" i="18"/>
  <c r="I241" i="18"/>
  <c r="I205" i="18"/>
  <c r="I281" i="18"/>
  <c r="I434" i="18"/>
  <c r="I440" i="18"/>
  <c r="I459" i="18"/>
  <c r="I348" i="18"/>
  <c r="I156" i="18"/>
  <c r="I295" i="18"/>
  <c r="I149" i="18"/>
  <c r="I360" i="18"/>
  <c r="I372" i="18"/>
  <c r="I391" i="18"/>
  <c r="I359" i="18"/>
  <c r="I366" i="18"/>
  <c r="I402" i="18"/>
  <c r="I413" i="18"/>
  <c r="I385" i="18"/>
  <c r="I393" i="18"/>
  <c r="I429" i="18"/>
  <c r="I383" i="18"/>
  <c r="I389" i="18"/>
  <c r="I394" i="18"/>
  <c r="I380" i="18"/>
  <c r="I386" i="18"/>
  <c r="I395" i="18"/>
  <c r="I400" i="18"/>
  <c r="I388" i="18"/>
  <c r="I409" i="18"/>
  <c r="I403" i="18"/>
  <c r="I277" i="18"/>
  <c r="I347" i="18"/>
  <c r="I356" i="18"/>
  <c r="I321" i="18"/>
  <c r="I268" i="18"/>
  <c r="I275" i="18"/>
  <c r="I283" i="18"/>
  <c r="I340" i="18"/>
  <c r="I339" i="18"/>
  <c r="I308" i="18"/>
  <c r="I297" i="18"/>
  <c r="I431" i="18"/>
  <c r="I342" i="18"/>
  <c r="I412" i="18"/>
  <c r="I361" i="18"/>
  <c r="I344" i="18"/>
  <c r="I346" i="18"/>
  <c r="I127" i="18"/>
  <c r="I123" i="18"/>
  <c r="I111" i="18"/>
  <c r="I87" i="18"/>
  <c r="I100" i="18"/>
  <c r="I107" i="18"/>
  <c r="I194" i="18"/>
  <c r="I144" i="18"/>
  <c r="I228" i="18"/>
  <c r="I182" i="18"/>
  <c r="I323" i="18"/>
  <c r="I211" i="18"/>
  <c r="I247" i="18"/>
  <c r="I285" i="18"/>
  <c r="I317" i="18"/>
  <c r="I298" i="18"/>
  <c r="I183" i="18"/>
  <c r="I138" i="18"/>
  <c r="I140" i="18"/>
  <c r="I292" i="18"/>
  <c r="I184" i="18"/>
  <c r="I126" i="18"/>
  <c r="I119" i="18"/>
  <c r="I234" i="18"/>
  <c r="I198" i="18"/>
  <c r="I244" i="18"/>
  <c r="I101" i="18"/>
  <c r="I200" i="18"/>
  <c r="I166" i="18"/>
  <c r="I282" i="18"/>
  <c r="I309" i="18"/>
  <c r="I249" i="18"/>
  <c r="I260" i="18"/>
  <c r="I210" i="18"/>
  <c r="I280" i="18"/>
  <c r="I230" i="18"/>
  <c r="I255" i="18"/>
  <c r="I171" i="18"/>
  <c r="I272" i="18"/>
  <c r="I195" i="18"/>
  <c r="I185" i="18"/>
  <c r="I161" i="18"/>
  <c r="I153" i="18"/>
  <c r="I120" i="18"/>
  <c r="I159" i="18"/>
  <c r="I72" i="18"/>
  <c r="I352" i="18"/>
  <c r="I273" i="18"/>
  <c r="I303" i="18"/>
  <c r="I213" i="18"/>
  <c r="I143" i="18"/>
  <c r="I226" i="18"/>
  <c r="I155" i="18"/>
  <c r="I240" i="18"/>
  <c r="I203" i="18"/>
  <c r="I98" i="18"/>
  <c r="I85" i="18"/>
  <c r="I82" i="18"/>
  <c r="I290" i="18"/>
  <c r="I95" i="18"/>
  <c r="I207" i="18"/>
  <c r="I191" i="18"/>
  <c r="I286" i="18"/>
  <c r="I217" i="18"/>
  <c r="I432" i="18"/>
  <c r="I371" i="18"/>
  <c r="I353" i="18"/>
  <c r="I381" i="18"/>
  <c r="I165" i="18"/>
  <c r="I78" i="18"/>
  <c r="I81" i="18"/>
  <c r="I132" i="18"/>
  <c r="I245" i="18"/>
  <c r="I112" i="18"/>
  <c r="I306" i="18"/>
  <c r="I227" i="18"/>
  <c r="I233" i="18"/>
  <c r="I349" i="18"/>
  <c r="I84" i="18"/>
  <c r="I90" i="18"/>
  <c r="I96" i="18"/>
  <c r="I363" i="18"/>
  <c r="I328" i="18"/>
  <c r="I310" i="18"/>
  <c r="I284" i="18"/>
  <c r="I327" i="18"/>
  <c r="I311" i="18"/>
  <c r="I248" i="18"/>
  <c r="I167" i="18"/>
  <c r="I189" i="18"/>
  <c r="I274" i="18"/>
  <c r="I332" i="18"/>
  <c r="I266" i="18"/>
  <c r="I269" i="18"/>
  <c r="I125" i="18"/>
  <c r="I197" i="18"/>
  <c r="I476" i="18"/>
  <c r="I176" i="18"/>
  <c r="I29" i="18"/>
  <c r="I103" i="18"/>
  <c r="I170" i="18"/>
  <c r="I151" i="18"/>
  <c r="I37" i="18"/>
  <c r="I122" i="18"/>
  <c r="I270" i="18"/>
  <c r="I21" i="18"/>
  <c r="I80" i="18"/>
  <c r="I121" i="18"/>
  <c r="I59" i="18"/>
  <c r="I44" i="18"/>
  <c r="I60" i="18"/>
  <c r="I264" i="18"/>
  <c r="I177" i="18"/>
  <c r="I214" i="18"/>
  <c r="P8" i="9"/>
  <c r="P7" i="9"/>
  <c r="P6" i="9"/>
  <c r="P5" i="9"/>
  <c r="D41" i="6"/>
  <c r="J822" i="8"/>
  <c r="J823" i="8"/>
  <c r="J824" i="8"/>
  <c r="J825" i="8"/>
  <c r="J826" i="8"/>
  <c r="J827" i="8"/>
  <c r="J828" i="8"/>
  <c r="J829" i="8"/>
  <c r="J493" i="8"/>
  <c r="J309" i="8"/>
  <c r="J308" i="8"/>
  <c r="J307" i="8"/>
  <c r="J306" i="8"/>
  <c r="J305" i="8"/>
  <c r="J304" i="8"/>
  <c r="L304" i="8" l="1"/>
  <c r="M304" i="8"/>
  <c r="L828" i="8"/>
  <c r="M828" i="8"/>
  <c r="L305" i="8"/>
  <c r="M305" i="8"/>
  <c r="L309" i="8"/>
  <c r="M309" i="8"/>
  <c r="L827" i="8"/>
  <c r="M827" i="8"/>
  <c r="L823" i="8"/>
  <c r="M823" i="8"/>
  <c r="L307" i="8"/>
  <c r="M307" i="8"/>
  <c r="L829" i="8"/>
  <c r="M829" i="8"/>
  <c r="L825" i="8"/>
  <c r="M825" i="8"/>
  <c r="L308" i="8"/>
  <c r="M308" i="8"/>
  <c r="L824" i="8"/>
  <c r="M824" i="8"/>
  <c r="L306" i="8"/>
  <c r="M306" i="8"/>
  <c r="L826" i="8"/>
  <c r="M826" i="8"/>
  <c r="L822" i="8"/>
  <c r="M822" i="8" s="1"/>
  <c r="M830" i="8" s="1"/>
  <c r="L493" i="8"/>
  <c r="M493" i="8" l="1"/>
  <c r="M494" i="8" s="1"/>
  <c r="M310" i="8"/>
  <c r="J283" i="8" l="1"/>
  <c r="J282" i="8"/>
  <c r="J281" i="8"/>
  <c r="J278" i="8"/>
  <c r="J275" i="8"/>
  <c r="J274" i="8"/>
  <c r="J273" i="8"/>
  <c r="J270" i="8"/>
  <c r="J269" i="8"/>
  <c r="J266" i="8"/>
  <c r="J265" i="8"/>
  <c r="J264" i="8"/>
  <c r="J261" i="8"/>
  <c r="J260" i="8"/>
  <c r="J259" i="8"/>
  <c r="J256" i="8"/>
  <c r="J255" i="8"/>
  <c r="J252" i="8"/>
  <c r="J251" i="8"/>
  <c r="J248" i="8"/>
  <c r="J247" i="8"/>
  <c r="J244" i="8"/>
  <c r="J243" i="8"/>
  <c r="J240" i="8"/>
  <c r="J239" i="8"/>
  <c r="J236" i="8"/>
  <c r="J235" i="8"/>
  <c r="J232" i="8"/>
  <c r="J231" i="8"/>
  <c r="J228" i="8"/>
  <c r="J227" i="8"/>
  <c r="J224" i="8"/>
  <c r="J223" i="8"/>
  <c r="J220" i="8"/>
  <c r="J219" i="8"/>
  <c r="J216" i="8"/>
  <c r="J215" i="8"/>
  <c r="J212" i="8"/>
  <c r="J209" i="8"/>
  <c r="J206" i="8"/>
  <c r="J205" i="8"/>
  <c r="J202" i="8"/>
  <c r="J199" i="8"/>
  <c r="J198" i="8"/>
  <c r="J195" i="8"/>
  <c r="J194" i="8"/>
  <c r="J191" i="8"/>
  <c r="J190" i="8"/>
  <c r="J2852" i="8"/>
  <c r="J2851" i="8"/>
  <c r="J2850" i="8"/>
  <c r="J2847" i="8"/>
  <c r="J2846" i="8"/>
  <c r="J2845" i="8"/>
  <c r="J2844" i="8"/>
  <c r="J2843" i="8"/>
  <c r="J2840" i="8"/>
  <c r="J2839" i="8"/>
  <c r="J2838" i="8"/>
  <c r="J2837" i="8"/>
  <c r="J2836" i="8"/>
  <c r="J2835" i="8"/>
  <c r="J2832" i="8"/>
  <c r="J2831" i="8"/>
  <c r="J2830" i="8"/>
  <c r="J2827" i="8"/>
  <c r="J2826" i="8"/>
  <c r="J2825" i="8"/>
  <c r="J2822" i="8"/>
  <c r="J2821" i="8"/>
  <c r="J2820" i="8"/>
  <c r="J2819" i="8"/>
  <c r="J2818" i="8"/>
  <c r="J2815" i="8"/>
  <c r="J2814" i="8"/>
  <c r="J2813" i="8"/>
  <c r="J2812" i="8"/>
  <c r="J2811" i="8"/>
  <c r="J2808" i="8"/>
  <c r="J2807" i="8"/>
  <c r="J2806" i="8"/>
  <c r="J2805" i="8"/>
  <c r="J2804" i="8"/>
  <c r="J2801" i="8"/>
  <c r="J2800" i="8"/>
  <c r="J2799" i="8"/>
  <c r="J2796" i="8"/>
  <c r="J2795" i="8"/>
  <c r="J2794" i="8"/>
  <c r="J2793" i="8"/>
  <c r="J2790" i="8"/>
  <c r="J2789" i="8"/>
  <c r="J2788" i="8"/>
  <c r="J2787" i="8"/>
  <c r="J2786" i="8"/>
  <c r="J2783" i="8"/>
  <c r="J2782" i="8"/>
  <c r="J2781" i="8"/>
  <c r="J2780" i="8"/>
  <c r="J2779" i="8"/>
  <c r="J2776" i="8"/>
  <c r="J2775" i="8"/>
  <c r="J2774" i="8"/>
  <c r="J2773" i="8"/>
  <c r="J2772" i="8"/>
  <c r="J2771" i="8"/>
  <c r="J2768" i="8"/>
  <c r="J2767" i="8"/>
  <c r="J2766" i="8"/>
  <c r="J2765" i="8"/>
  <c r="J2764" i="8"/>
  <c r="J2763" i="8"/>
  <c r="J2760" i="8"/>
  <c r="J2759" i="8"/>
  <c r="J2758" i="8"/>
  <c r="J2757" i="8"/>
  <c r="J2756" i="8"/>
  <c r="J2755" i="8"/>
  <c r="J2752" i="8"/>
  <c r="J2751" i="8"/>
  <c r="J2750" i="8"/>
  <c r="J2749" i="8"/>
  <c r="J2748" i="8"/>
  <c r="J2745" i="8"/>
  <c r="J2744" i="8"/>
  <c r="J2743" i="8"/>
  <c r="J2742" i="8"/>
  <c r="J2741" i="8"/>
  <c r="J2738" i="8"/>
  <c r="J2737" i="8"/>
  <c r="J2736" i="8"/>
  <c r="J2735" i="8"/>
  <c r="J2734" i="8"/>
  <c r="J2731" i="8"/>
  <c r="J2730" i="8"/>
  <c r="J2729" i="8"/>
  <c r="J2728" i="8"/>
  <c r="J2725" i="8"/>
  <c r="J2724" i="8"/>
  <c r="J2723" i="8"/>
  <c r="J2722" i="8"/>
  <c r="J2719" i="8"/>
  <c r="J2718" i="8"/>
  <c r="J2717" i="8"/>
  <c r="J2714" i="8"/>
  <c r="J2713" i="8"/>
  <c r="J2712" i="8"/>
  <c r="J2711" i="8"/>
  <c r="J2706" i="8"/>
  <c r="J2708" i="8"/>
  <c r="J2707" i="8"/>
  <c r="J2705" i="8"/>
  <c r="J2702" i="8"/>
  <c r="J2701" i="8"/>
  <c r="J2700" i="8"/>
  <c r="J2697" i="8"/>
  <c r="J2696" i="8"/>
  <c r="J2695" i="8"/>
  <c r="J2692" i="8"/>
  <c r="J2691" i="8"/>
  <c r="J2690" i="8"/>
  <c r="J2687" i="8"/>
  <c r="J2686" i="8"/>
  <c r="J2685" i="8"/>
  <c r="J2682" i="8"/>
  <c r="J2681" i="8"/>
  <c r="J2680" i="8"/>
  <c r="J2677" i="8"/>
  <c r="J2676" i="8"/>
  <c r="J2675" i="8"/>
  <c r="J2671" i="8"/>
  <c r="J2670" i="8"/>
  <c r="J2669" i="8"/>
  <c r="J2668" i="8"/>
  <c r="J2665" i="8"/>
  <c r="J2664" i="8"/>
  <c r="J2663" i="8"/>
  <c r="J2662" i="8"/>
  <c r="J2661" i="8"/>
  <c r="J2658" i="8"/>
  <c r="J2657" i="8"/>
  <c r="J2656" i="8"/>
  <c r="J2653" i="8"/>
  <c r="J2652" i="8"/>
  <c r="J2651" i="8"/>
  <c r="J2650" i="8"/>
  <c r="J2647" i="8"/>
  <c r="J2646" i="8"/>
  <c r="J2645" i="8"/>
  <c r="J2642" i="8"/>
  <c r="J2641" i="8"/>
  <c r="J2640" i="8"/>
  <c r="J2639" i="8"/>
  <c r="J2638" i="8"/>
  <c r="J2635" i="8"/>
  <c r="J2634" i="8"/>
  <c r="J2633" i="8"/>
  <c r="J2632" i="8"/>
  <c r="J2631" i="8"/>
  <c r="J2630" i="8"/>
  <c r="J2629" i="8"/>
  <c r="J2628" i="8"/>
  <c r="J2627" i="8"/>
  <c r="J2624" i="8"/>
  <c r="J2623" i="8"/>
  <c r="J2622" i="8"/>
  <c r="J2621" i="8"/>
  <c r="J2620" i="8"/>
  <c r="J2619" i="8"/>
  <c r="J2618" i="8"/>
  <c r="J2617" i="8"/>
  <c r="J2616" i="8"/>
  <c r="J2613" i="8"/>
  <c r="J2612" i="8"/>
  <c r="J2611" i="8"/>
  <c r="J2610" i="8"/>
  <c r="J2609" i="8"/>
  <c r="J2608" i="8"/>
  <c r="J2607" i="8"/>
  <c r="J2606" i="8"/>
  <c r="J2605" i="8"/>
  <c r="J2598" i="8"/>
  <c r="J2597" i="8"/>
  <c r="J2596" i="8"/>
  <c r="J2595" i="8"/>
  <c r="J2602" i="8"/>
  <c r="J2601" i="8"/>
  <c r="J2600" i="8"/>
  <c r="J2599" i="8"/>
  <c r="J2594" i="8"/>
  <c r="J2593" i="8"/>
  <c r="J2592" i="8"/>
  <c r="J2587" i="8"/>
  <c r="J2589" i="8"/>
  <c r="J2588" i="8"/>
  <c r="J2586" i="8"/>
  <c r="J2585" i="8"/>
  <c r="J2584" i="8"/>
  <c r="J2583" i="8"/>
  <c r="J2580" i="8"/>
  <c r="J2579" i="8"/>
  <c r="J2578" i="8"/>
  <c r="J2577" i="8"/>
  <c r="J2576" i="8"/>
  <c r="J2575" i="8"/>
  <c r="J2570" i="8"/>
  <c r="J2569" i="8"/>
  <c r="J2572" i="8"/>
  <c r="J2571" i="8"/>
  <c r="J2568" i="8"/>
  <c r="J2567" i="8"/>
  <c r="J2566" i="8"/>
  <c r="J2563" i="8"/>
  <c r="J2562" i="8"/>
  <c r="J2561" i="8"/>
  <c r="J2560" i="8"/>
  <c r="J2559" i="8"/>
  <c r="J2555" i="8"/>
  <c r="J2554" i="8"/>
  <c r="J2553" i="8"/>
  <c r="J2556" i="8"/>
  <c r="J2552" i="8"/>
  <c r="J2549" i="8"/>
  <c r="J2548" i="8"/>
  <c r="J2543" i="8"/>
  <c r="J2542" i="8"/>
  <c r="J2541" i="8"/>
  <c r="J2545" i="8"/>
  <c r="J2544" i="8"/>
  <c r="J2540" i="8"/>
  <c r="J2536" i="8"/>
  <c r="J2537" i="8"/>
  <c r="J2535" i="8"/>
  <c r="J2532" i="8"/>
  <c r="J2531" i="8"/>
  <c r="J2522" i="8"/>
  <c r="J2521" i="8"/>
  <c r="J2520" i="8"/>
  <c r="J2528" i="8"/>
  <c r="J2527" i="8"/>
  <c r="J2526" i="8"/>
  <c r="J2525" i="8"/>
  <c r="J2524" i="8"/>
  <c r="J2523" i="8"/>
  <c r="J2519" i="8"/>
  <c r="J2518" i="8"/>
  <c r="J2517" i="8"/>
  <c r="J2512" i="8"/>
  <c r="J2514" i="8"/>
  <c r="J2513" i="8"/>
  <c r="J2511" i="8"/>
  <c r="J2510" i="8"/>
  <c r="J2509" i="8"/>
  <c r="J2508" i="8"/>
  <c r="J2507" i="8"/>
  <c r="J2506" i="8"/>
  <c r="J2503" i="8"/>
  <c r="J2502" i="8"/>
  <c r="J2501" i="8"/>
  <c r="J2500" i="8"/>
  <c r="J2499" i="8"/>
  <c r="J2498" i="8"/>
  <c r="J2497" i="8"/>
  <c r="J2496" i="8"/>
  <c r="J2493" i="8"/>
  <c r="J2492" i="8"/>
  <c r="J2491" i="8"/>
  <c r="J2490" i="8"/>
  <c r="J2489" i="8"/>
  <c r="J2488" i="8"/>
  <c r="J2487" i="8"/>
  <c r="J2486" i="8"/>
  <c r="J2481" i="8"/>
  <c r="J2483" i="8"/>
  <c r="J2482" i="8"/>
  <c r="J2480" i="8"/>
  <c r="J2479" i="8"/>
  <c r="J2478" i="8"/>
  <c r="J2477" i="8"/>
  <c r="J2476" i="8"/>
  <c r="J2471" i="8"/>
  <c r="J2473" i="8"/>
  <c r="J2472" i="8"/>
  <c r="J2470" i="8"/>
  <c r="J2469" i="8"/>
  <c r="J2468" i="8"/>
  <c r="J2467" i="8"/>
  <c r="J2464" i="8"/>
  <c r="J2463" i="8"/>
  <c r="J2462" i="8"/>
  <c r="J2461" i="8"/>
  <c r="J2460" i="8"/>
  <c r="J2459" i="8"/>
  <c r="J2456" i="8"/>
  <c r="J2455" i="8"/>
  <c r="J2454" i="8"/>
  <c r="J2453" i="8"/>
  <c r="J2452" i="8"/>
  <c r="J2451" i="8"/>
  <c r="J2450" i="8"/>
  <c r="J2449" i="8"/>
  <c r="J2448" i="8"/>
  <c r="J2447" i="8"/>
  <c r="J2441" i="8"/>
  <c r="J2440" i="8"/>
  <c r="J2439" i="8"/>
  <c r="J2444" i="8"/>
  <c r="J2443" i="8"/>
  <c r="J2442" i="8"/>
  <c r="J2438" i="8"/>
  <c r="J2437" i="8"/>
  <c r="J2436" i="8"/>
  <c r="J2435" i="8"/>
  <c r="J2430" i="8"/>
  <c r="J2429" i="8"/>
  <c r="J2428" i="8"/>
  <c r="J2427" i="8"/>
  <c r="J2432" i="8"/>
  <c r="J2431" i="8"/>
  <c r="J2426" i="8"/>
  <c r="J2423" i="8"/>
  <c r="J2422" i="8"/>
  <c r="J2421" i="8"/>
  <c r="J2418" i="8"/>
  <c r="J2417" i="8"/>
  <c r="J2413" i="8"/>
  <c r="J2412" i="8"/>
  <c r="J2411" i="8"/>
  <c r="J2410" i="8"/>
  <c r="J2409" i="8"/>
  <c r="J2408" i="8"/>
  <c r="J2407" i="8"/>
  <c r="J2406" i="8"/>
  <c r="J2405" i="8"/>
  <c r="J2404" i="8"/>
  <c r="J2403" i="8"/>
  <c r="J2402" i="8"/>
  <c r="J2401" i="8"/>
  <c r="J2400" i="8"/>
  <c r="J2397" i="8"/>
  <c r="J2396" i="8"/>
  <c r="J2395" i="8"/>
  <c r="J2394" i="8"/>
  <c r="J2393" i="8"/>
  <c r="J2392" i="8"/>
  <c r="J2391" i="8"/>
  <c r="J2390" i="8"/>
  <c r="J2389" i="8"/>
  <c r="J2388" i="8"/>
  <c r="J2387" i="8"/>
  <c r="J2386" i="8"/>
  <c r="J2385" i="8"/>
  <c r="J2384" i="8"/>
  <c r="J2381" i="8"/>
  <c r="J2380" i="8"/>
  <c r="J2379" i="8"/>
  <c r="J2378" i="8"/>
  <c r="J2375" i="8"/>
  <c r="J2374" i="8"/>
  <c r="J2373" i="8"/>
  <c r="J2372" i="8"/>
  <c r="J2369" i="8"/>
  <c r="J2368" i="8"/>
  <c r="J2367" i="8"/>
  <c r="J2366" i="8"/>
  <c r="J2363" i="8"/>
  <c r="J2362" i="8"/>
  <c r="J2361" i="8"/>
  <c r="J2360" i="8"/>
  <c r="J2359" i="8"/>
  <c r="J2358" i="8"/>
  <c r="J2355" i="8"/>
  <c r="J2354" i="8"/>
  <c r="J2353" i="8"/>
  <c r="J2352" i="8"/>
  <c r="J2351" i="8"/>
  <c r="J2350" i="8"/>
  <c r="J2345" i="8"/>
  <c r="J2344" i="8"/>
  <c r="J2347" i="8"/>
  <c r="J2346" i="8"/>
  <c r="J2343" i="8"/>
  <c r="J2342" i="8"/>
  <c r="J2339" i="8"/>
  <c r="J2338" i="8"/>
  <c r="J2337" i="8"/>
  <c r="J2336" i="8"/>
  <c r="J2333" i="8"/>
  <c r="J2332" i="8"/>
  <c r="J2331" i="8"/>
  <c r="J2330" i="8"/>
  <c r="J2327" i="8"/>
  <c r="J2326" i="8"/>
  <c r="J2325" i="8"/>
  <c r="J2324" i="8"/>
  <c r="J2319" i="8"/>
  <c r="J2321" i="8"/>
  <c r="J2320" i="8"/>
  <c r="J2318" i="8"/>
  <c r="J2315" i="8"/>
  <c r="J2314" i="8"/>
  <c r="J2313" i="8"/>
  <c r="J2310" i="8"/>
  <c r="J2309" i="8"/>
  <c r="J2308" i="8"/>
  <c r="J2305" i="8"/>
  <c r="J2304" i="8"/>
  <c r="J2303" i="8"/>
  <c r="J2300" i="8"/>
  <c r="J2299" i="8"/>
  <c r="J2298" i="8"/>
  <c r="J2294" i="8"/>
  <c r="J2295" i="8"/>
  <c r="J2293" i="8"/>
  <c r="J2290" i="8"/>
  <c r="J2289" i="8"/>
  <c r="J2284" i="8"/>
  <c r="J2283" i="8"/>
  <c r="J2282" i="8"/>
  <c r="J2286" i="8"/>
  <c r="J2285" i="8"/>
  <c r="J2281" i="8"/>
  <c r="J2277" i="8"/>
  <c r="J2278" i="8"/>
  <c r="J2276" i="8"/>
  <c r="J2273" i="8"/>
  <c r="J2272" i="8"/>
  <c r="J2269" i="8"/>
  <c r="J2268" i="8"/>
  <c r="J2265" i="8"/>
  <c r="J2264" i="8"/>
  <c r="J2263" i="8"/>
  <c r="J2262" i="8"/>
  <c r="J2259" i="8"/>
  <c r="J2258" i="8"/>
  <c r="J2257" i="8"/>
  <c r="J2256" i="8"/>
  <c r="J2253" i="8"/>
  <c r="J2252" i="8"/>
  <c r="J2251" i="8"/>
  <c r="J2250" i="8"/>
  <c r="J2247" i="8"/>
  <c r="J2246" i="8"/>
  <c r="J2245" i="8"/>
  <c r="J2244" i="8"/>
  <c r="J2241" i="8"/>
  <c r="J2240" i="8"/>
  <c r="J2239" i="8"/>
  <c r="J2238" i="8"/>
  <c r="J2235" i="8"/>
  <c r="J2234" i="8"/>
  <c r="J2233" i="8"/>
  <c r="J2232" i="8"/>
  <c r="J2229" i="8"/>
  <c r="J2228" i="8"/>
  <c r="J2227" i="8"/>
  <c r="J2226" i="8"/>
  <c r="J2225" i="8"/>
  <c r="J2222" i="8"/>
  <c r="J2221" i="8"/>
  <c r="J2220" i="8"/>
  <c r="J2219" i="8"/>
  <c r="J2218" i="8"/>
  <c r="J2213" i="8"/>
  <c r="J2215" i="8"/>
  <c r="J2214" i="8"/>
  <c r="J2212" i="8"/>
  <c r="J2211" i="8"/>
  <c r="J2208" i="8"/>
  <c r="J2207" i="8"/>
  <c r="J2206" i="8"/>
  <c r="J2205" i="8"/>
  <c r="J2202" i="8"/>
  <c r="J2201" i="8"/>
  <c r="J2200" i="8"/>
  <c r="J2199" i="8"/>
  <c r="J2198" i="8"/>
  <c r="J2197" i="8"/>
  <c r="J2196" i="8"/>
  <c r="J2191" i="8"/>
  <c r="J2193" i="8"/>
  <c r="J2192" i="8"/>
  <c r="J2190" i="8"/>
  <c r="J2189" i="8"/>
  <c r="J2188" i="8"/>
  <c r="J2187" i="8"/>
  <c r="J2182" i="8"/>
  <c r="J2181" i="8"/>
  <c r="J2184" i="8"/>
  <c r="J2183" i="8"/>
  <c r="J2180" i="8"/>
  <c r="J2179" i="8"/>
  <c r="J2176" i="8"/>
  <c r="J2175" i="8"/>
  <c r="J2174" i="8"/>
  <c r="J2173" i="8"/>
  <c r="J2170" i="8"/>
  <c r="J2169" i="8"/>
  <c r="J2168" i="8"/>
  <c r="J2167" i="8"/>
  <c r="L2167" i="8" s="1"/>
  <c r="J2164" i="8"/>
  <c r="J2163" i="8"/>
  <c r="J2162" i="8"/>
  <c r="J2161" i="8"/>
  <c r="J2158" i="8"/>
  <c r="J2157" i="8"/>
  <c r="J2156" i="8"/>
  <c r="J2155" i="8"/>
  <c r="J2152" i="8"/>
  <c r="J2151" i="8"/>
  <c r="J2150" i="8"/>
  <c r="J2149" i="8"/>
  <c r="J2146" i="8"/>
  <c r="J2145" i="8"/>
  <c r="J2144" i="8"/>
  <c r="J2143" i="8"/>
  <c r="J2140" i="8"/>
  <c r="J2139" i="8"/>
  <c r="J2138" i="8"/>
  <c r="J2137" i="8"/>
  <c r="J2134" i="8"/>
  <c r="J2133" i="8"/>
  <c r="J2132" i="8"/>
  <c r="J2131" i="8"/>
  <c r="J2128" i="8"/>
  <c r="J2127" i="8"/>
  <c r="J2126" i="8"/>
  <c r="J2125" i="8"/>
  <c r="J2124" i="8"/>
  <c r="J2119" i="8"/>
  <c r="J2121" i="8"/>
  <c r="J2120" i="8"/>
  <c r="J2118" i="8"/>
  <c r="J2117" i="8"/>
  <c r="J2116" i="8"/>
  <c r="J2115" i="8"/>
  <c r="J2112" i="8"/>
  <c r="J2111" i="8"/>
  <c r="J2110" i="8"/>
  <c r="J2109" i="8"/>
  <c r="J2108" i="8"/>
  <c r="J2107" i="8"/>
  <c r="J2104" i="8"/>
  <c r="J2103" i="8"/>
  <c r="J2102" i="8"/>
  <c r="J2101" i="8"/>
  <c r="J2100" i="8"/>
  <c r="J2099" i="8"/>
  <c r="J2094" i="8"/>
  <c r="J2093" i="8"/>
  <c r="J2092" i="8"/>
  <c r="J2096" i="8"/>
  <c r="J2095" i="8"/>
  <c r="J2091" i="8"/>
  <c r="J2088" i="8"/>
  <c r="J2087" i="8"/>
  <c r="J2086" i="8"/>
  <c r="J2083" i="8"/>
  <c r="J2082" i="8"/>
  <c r="J2081" i="8"/>
  <c r="J2078" i="8"/>
  <c r="J2077" i="8"/>
  <c r="J2076" i="8"/>
  <c r="J2071" i="8"/>
  <c r="J2073" i="8"/>
  <c r="J2072" i="8"/>
  <c r="J2068" i="8"/>
  <c r="J2067" i="8"/>
  <c r="J2066" i="8"/>
  <c r="J2063" i="8"/>
  <c r="J2062" i="8"/>
  <c r="J2061" i="8"/>
  <c r="J2058" i="8"/>
  <c r="J2057" i="8"/>
  <c r="J2056" i="8"/>
  <c r="J2053" i="8"/>
  <c r="J2052" i="8"/>
  <c r="J2051" i="8"/>
  <c r="J2048" i="8"/>
  <c r="J2047" i="8"/>
  <c r="J2046" i="8"/>
  <c r="J2043" i="8"/>
  <c r="J2042" i="8"/>
  <c r="J2041" i="8"/>
  <c r="J2038" i="8"/>
  <c r="J2037" i="8"/>
  <c r="J2036" i="8"/>
  <c r="J2033" i="8"/>
  <c r="J2032" i="8"/>
  <c r="J2031" i="8"/>
  <c r="J2028" i="8"/>
  <c r="J2027" i="8"/>
  <c r="J2026" i="8"/>
  <c r="J2025" i="8"/>
  <c r="J2022" i="8"/>
  <c r="J2021" i="8"/>
  <c r="J2020" i="8"/>
  <c r="J2019" i="8"/>
  <c r="J2016" i="8"/>
  <c r="J2015" i="8"/>
  <c r="J2014" i="8"/>
  <c r="J2013" i="8"/>
  <c r="J2010" i="8"/>
  <c r="J2009" i="8"/>
  <c r="J2008" i="8"/>
  <c r="J2007" i="8"/>
  <c r="J2004" i="8"/>
  <c r="J2003" i="8"/>
  <c r="J2002" i="8"/>
  <c r="J2001" i="8"/>
  <c r="J1996" i="8"/>
  <c r="J1998" i="8"/>
  <c r="J1997" i="8"/>
  <c r="J1995" i="8"/>
  <c r="J1992" i="8"/>
  <c r="J1991" i="8"/>
  <c r="J1990" i="8"/>
  <c r="J1989" i="8"/>
  <c r="J1988" i="8"/>
  <c r="J1987" i="8"/>
  <c r="J1986" i="8"/>
  <c r="J1985" i="8"/>
  <c r="J1984" i="8"/>
  <c r="J1981" i="8"/>
  <c r="J1980" i="8"/>
  <c r="J1979" i="8"/>
  <c r="J1978" i="8"/>
  <c r="J1977" i="8"/>
  <c r="J1976" i="8"/>
  <c r="J1975" i="8"/>
  <c r="J1974" i="8"/>
  <c r="J1970" i="8"/>
  <c r="J1969" i="8"/>
  <c r="J1968" i="8"/>
  <c r="J1967" i="8"/>
  <c r="J1966" i="8"/>
  <c r="J1965" i="8"/>
  <c r="J1964" i="8"/>
  <c r="J1963" i="8"/>
  <c r="J1962" i="8"/>
  <c r="J1961" i="8"/>
  <c r="J1958" i="8"/>
  <c r="J1957" i="8"/>
  <c r="J1956" i="8"/>
  <c r="J1955" i="8"/>
  <c r="J1954" i="8"/>
  <c r="J1953" i="8"/>
  <c r="J1952" i="8"/>
  <c r="J1951" i="8"/>
  <c r="J1950" i="8"/>
  <c r="J1947" i="8"/>
  <c r="J1946" i="8"/>
  <c r="J1943" i="8"/>
  <c r="J1942" i="8"/>
  <c r="J1938" i="8"/>
  <c r="J1937" i="8"/>
  <c r="J1934" i="8"/>
  <c r="J1933" i="8"/>
  <c r="J1930" i="8"/>
  <c r="J1929" i="8"/>
  <c r="J1926" i="8"/>
  <c r="J1925" i="8"/>
  <c r="J1924" i="8"/>
  <c r="J1923" i="8"/>
  <c r="J1922" i="8"/>
  <c r="J1919" i="8"/>
  <c r="J1918" i="8"/>
  <c r="J1917" i="8"/>
  <c r="J1912" i="8"/>
  <c r="J1911" i="8"/>
  <c r="J1910" i="8"/>
  <c r="J1909" i="8"/>
  <c r="J1908" i="8"/>
  <c r="J1907" i="8"/>
  <c r="J1914" i="8"/>
  <c r="J1913" i="8"/>
  <c r="J1906" i="8"/>
  <c r="J1905" i="8"/>
  <c r="J1902" i="8"/>
  <c r="J1901" i="8"/>
  <c r="J1897" i="8"/>
  <c r="J1896" i="8"/>
  <c r="J1898" i="8"/>
  <c r="J1895" i="8"/>
  <c r="J1892" i="8"/>
  <c r="J1891" i="8"/>
  <c r="J1888" i="8"/>
  <c r="J1887" i="8"/>
  <c r="J1884" i="8"/>
  <c r="J1883" i="8"/>
  <c r="J1880" i="8"/>
  <c r="J1879" i="8"/>
  <c r="J1876" i="8"/>
  <c r="J1875" i="8"/>
  <c r="J1872" i="8"/>
  <c r="J1871" i="8"/>
  <c r="J1868" i="8"/>
  <c r="J1867" i="8"/>
  <c r="J1864" i="8"/>
  <c r="J1863" i="8"/>
  <c r="J1860" i="8"/>
  <c r="J1859" i="8"/>
  <c r="J1856" i="8"/>
  <c r="J1855" i="8"/>
  <c r="J1852" i="8"/>
  <c r="J1851" i="8"/>
  <c r="J1848" i="8"/>
  <c r="J1847" i="8"/>
  <c r="J1844" i="8"/>
  <c r="J1843" i="8"/>
  <c r="J1840" i="8"/>
  <c r="J1839" i="8"/>
  <c r="J1836" i="8"/>
  <c r="J1835" i="8"/>
  <c r="J1832" i="8"/>
  <c r="J1831" i="8"/>
  <c r="J1827" i="8"/>
  <c r="J1828" i="8"/>
  <c r="J1826" i="8"/>
  <c r="J1823" i="8"/>
  <c r="J1822" i="8"/>
  <c r="J1819" i="8"/>
  <c r="J1818" i="8"/>
  <c r="J1815" i="8"/>
  <c r="J1814" i="8"/>
  <c r="J1813" i="8"/>
  <c r="J1812" i="8"/>
  <c r="J1809" i="8"/>
  <c r="J1808" i="8"/>
  <c r="J1807" i="8"/>
  <c r="J1806" i="8"/>
  <c r="J1803" i="8"/>
  <c r="J1802" i="8"/>
  <c r="J1801" i="8"/>
  <c r="J1800" i="8"/>
  <c r="J1797" i="8"/>
  <c r="J1796" i="8"/>
  <c r="J1795" i="8"/>
  <c r="J1794" i="8"/>
  <c r="J1791" i="8"/>
  <c r="J1790" i="8"/>
  <c r="J1789" i="8"/>
  <c r="J1788" i="8"/>
  <c r="J1785" i="8"/>
  <c r="J1784" i="8"/>
  <c r="J1783" i="8"/>
  <c r="J1782" i="8"/>
  <c r="J1779" i="8"/>
  <c r="J1778" i="8"/>
  <c r="J1777" i="8"/>
  <c r="J1776" i="8"/>
  <c r="J1773" i="8"/>
  <c r="J1772" i="8"/>
  <c r="J1771" i="8"/>
  <c r="J1770" i="8"/>
  <c r="J1767" i="8"/>
  <c r="J1766" i="8"/>
  <c r="J1765" i="8"/>
  <c r="J1764" i="8"/>
  <c r="J1761" i="8"/>
  <c r="J1760" i="8"/>
  <c r="J1759" i="8"/>
  <c r="J1758" i="8"/>
  <c r="J1747" i="8"/>
  <c r="J1743" i="8"/>
  <c r="J1742" i="8"/>
  <c r="J1741" i="8"/>
  <c r="J1740" i="8"/>
  <c r="J1737" i="8"/>
  <c r="J1736" i="8"/>
  <c r="J1735" i="8"/>
  <c r="J1734" i="8"/>
  <c r="J1731" i="8"/>
  <c r="J1730" i="8"/>
  <c r="J1729" i="8"/>
  <c r="J1728" i="8"/>
  <c r="J1725" i="8"/>
  <c r="J1724" i="8"/>
  <c r="J1723" i="8"/>
  <c r="J1722" i="8"/>
  <c r="J1719" i="8"/>
  <c r="J1718" i="8"/>
  <c r="J1717" i="8"/>
  <c r="J1716" i="8"/>
  <c r="J1713" i="8"/>
  <c r="J1712" i="8"/>
  <c r="J1711" i="8"/>
  <c r="J1710" i="8"/>
  <c r="J1707" i="8"/>
  <c r="J1706" i="8"/>
  <c r="J1705" i="8"/>
  <c r="J1704" i="8"/>
  <c r="J1701" i="8"/>
  <c r="J1700" i="8"/>
  <c r="J1699" i="8"/>
  <c r="J1698" i="8"/>
  <c r="J1695" i="8"/>
  <c r="J1694" i="8"/>
  <c r="J1693" i="8"/>
  <c r="J1692" i="8"/>
  <c r="J1689" i="8"/>
  <c r="J1688" i="8"/>
  <c r="J1687" i="8"/>
  <c r="J1686" i="8"/>
  <c r="J1683" i="8"/>
  <c r="J1682" i="8"/>
  <c r="J1681" i="8"/>
  <c r="J1680" i="8"/>
  <c r="J1677" i="8"/>
  <c r="J1676" i="8"/>
  <c r="J1675" i="8"/>
  <c r="J1674" i="8"/>
  <c r="J1671" i="8"/>
  <c r="J1670" i="8"/>
  <c r="J1669" i="8"/>
  <c r="J1668" i="8"/>
  <c r="J1665" i="8"/>
  <c r="J1664" i="8"/>
  <c r="J1663" i="8"/>
  <c r="J1662" i="8"/>
  <c r="J1658" i="8"/>
  <c r="J1659" i="8"/>
  <c r="J1657" i="8"/>
  <c r="J1656" i="8"/>
  <c r="J1653" i="8"/>
  <c r="J1652" i="8"/>
  <c r="J1651" i="8"/>
  <c r="J1648" i="8"/>
  <c r="J1647" i="8"/>
  <c r="J1646" i="8"/>
  <c r="J1643" i="8"/>
  <c r="J1642" i="8"/>
  <c r="J1641" i="8"/>
  <c r="J1638" i="8"/>
  <c r="J1637" i="8"/>
  <c r="J1636" i="8"/>
  <c r="J1633" i="8"/>
  <c r="J1632" i="8"/>
  <c r="J1631" i="8"/>
  <c r="L1662" i="8" l="1"/>
  <c r="M1662" i="8"/>
  <c r="L1680" i="8"/>
  <c r="M1680" i="8" s="1"/>
  <c r="L1728" i="8"/>
  <c r="M1728" i="8" s="1"/>
  <c r="L1767" i="8"/>
  <c r="M1767" i="8"/>
  <c r="L1785" i="8"/>
  <c r="M1785" i="8"/>
  <c r="L1803" i="8"/>
  <c r="M1803" i="8"/>
  <c r="L1823" i="8"/>
  <c r="M1823" i="8"/>
  <c r="L1839" i="8"/>
  <c r="M1839" i="8"/>
  <c r="L1879" i="8"/>
  <c r="M1879" i="8"/>
  <c r="L2081" i="8"/>
  <c r="M2081" i="8"/>
  <c r="L1692" i="8"/>
  <c r="M1692" i="8"/>
  <c r="L1716" i="8"/>
  <c r="M1716" i="8"/>
  <c r="L1740" i="8"/>
  <c r="M1740" i="8"/>
  <c r="L1773" i="8"/>
  <c r="M1773" i="8"/>
  <c r="L1797" i="8"/>
  <c r="M1797" i="8"/>
  <c r="L1815" i="8"/>
  <c r="M1815" i="8"/>
  <c r="L1855" i="8"/>
  <c r="M1855" i="8"/>
  <c r="L1871" i="8"/>
  <c r="M1871" i="8"/>
  <c r="L1895" i="8"/>
  <c r="M1895" i="8"/>
  <c r="L1913" i="8"/>
  <c r="M1913" i="8"/>
  <c r="L1937" i="8"/>
  <c r="M1937" i="8" s="1"/>
  <c r="L1962" i="8"/>
  <c r="M1962" i="8"/>
  <c r="L1970" i="8"/>
  <c r="M1970" i="8"/>
  <c r="L1981" i="8"/>
  <c r="M1981" i="8"/>
  <c r="L1991" i="8"/>
  <c r="M1991" i="8"/>
  <c r="L1998" i="8"/>
  <c r="M1998" i="8"/>
  <c r="L2009" i="8"/>
  <c r="M2009" i="8"/>
  <c r="L2021" i="8"/>
  <c r="M2021" i="8"/>
  <c r="L2033" i="8"/>
  <c r="M2033" i="8"/>
  <c r="L2053" i="8"/>
  <c r="M2053" i="8"/>
  <c r="L2067" i="8"/>
  <c r="M2067" i="8"/>
  <c r="L2096" i="8"/>
  <c r="M2096" i="8"/>
  <c r="L2137" i="8"/>
  <c r="M2137" i="8"/>
  <c r="L2155" i="8"/>
  <c r="M2155" i="8"/>
  <c r="L2179" i="8"/>
  <c r="M2179" i="8"/>
  <c r="L2189" i="8"/>
  <c r="M2189" i="8"/>
  <c r="L2211" i="8"/>
  <c r="M2211" i="8" s="1"/>
  <c r="L2227" i="8"/>
  <c r="M2227" i="8" s="1"/>
  <c r="L2239" i="8"/>
  <c r="M2239" i="8" s="1"/>
  <c r="L2257" i="8"/>
  <c r="M2257" i="8" s="1"/>
  <c r="L2269" i="8"/>
  <c r="M2269" i="8" s="1"/>
  <c r="L2289" i="8"/>
  <c r="M2289" i="8" s="1"/>
  <c r="L2303" i="8"/>
  <c r="M2303" i="8" s="1"/>
  <c r="L2315" i="8"/>
  <c r="M2315" i="8" s="1"/>
  <c r="L2333" i="8"/>
  <c r="M2333" i="8" s="1"/>
  <c r="L2347" i="8"/>
  <c r="M2347" i="8" s="1"/>
  <c r="L2355" i="8"/>
  <c r="M2355" i="8" s="1"/>
  <c r="L2373" i="8"/>
  <c r="M2373" i="8" s="1"/>
  <c r="L2385" i="8"/>
  <c r="M2385" i="8" s="1"/>
  <c r="L2393" i="8"/>
  <c r="M2393" i="8" s="1"/>
  <c r="L2443" i="8"/>
  <c r="M2443" i="8"/>
  <c r="L2450" i="8"/>
  <c r="M2450" i="8"/>
  <c r="L2464" i="8"/>
  <c r="M2464" i="8"/>
  <c r="L2476" i="8"/>
  <c r="M2476" i="8"/>
  <c r="L2480" i="8"/>
  <c r="M2480" i="8"/>
  <c r="L2490" i="8"/>
  <c r="M2490" i="8"/>
  <c r="L2512" i="8"/>
  <c r="M2512" i="8" s="1"/>
  <c r="L2527" i="8"/>
  <c r="M2527" i="8" s="1"/>
  <c r="L2545" i="8"/>
  <c r="M2545" i="8" s="1"/>
  <c r="L2553" i="8"/>
  <c r="M2553" i="8" s="1"/>
  <c r="L2566" i="8"/>
  <c r="M2566" i="8" s="1"/>
  <c r="L2576" i="8"/>
  <c r="M2576" i="8" s="1"/>
  <c r="L2592" i="8"/>
  <c r="M2592" i="8" s="1"/>
  <c r="L2616" i="8"/>
  <c r="M2616" i="8"/>
  <c r="L2624" i="8"/>
  <c r="M2624" i="8"/>
  <c r="L2640" i="8"/>
  <c r="M2640" i="8"/>
  <c r="L2652" i="8"/>
  <c r="M2652" i="8"/>
  <c r="M2670" i="8"/>
  <c r="L2677" i="8"/>
  <c r="M2677" i="8"/>
  <c r="L2711" i="8"/>
  <c r="M2711" i="8" s="1"/>
  <c r="L2723" i="8"/>
  <c r="M2723" i="8" s="1"/>
  <c r="L2735" i="8"/>
  <c r="M2735" i="8" s="1"/>
  <c r="L2757" i="8"/>
  <c r="M2757" i="8"/>
  <c r="L2795" i="8"/>
  <c r="M2795" i="8"/>
  <c r="L2807" i="8"/>
  <c r="M2807" i="8" s="1"/>
  <c r="L270" i="8"/>
  <c r="M270" i="8" s="1"/>
  <c r="L1657" i="8"/>
  <c r="M1657" i="8" s="1"/>
  <c r="L1663" i="8"/>
  <c r="M1663" i="8" s="1"/>
  <c r="L1675" i="8"/>
  <c r="M1675" i="8" s="1"/>
  <c r="L1687" i="8"/>
  <c r="M1687" i="8" s="1"/>
  <c r="L1699" i="8"/>
  <c r="M1699" i="8" s="1"/>
  <c r="L1711" i="8"/>
  <c r="M1711" i="8" s="1"/>
  <c r="L1723" i="8"/>
  <c r="M1723" i="8" s="1"/>
  <c r="L1741" i="8"/>
  <c r="M1741" i="8" s="1"/>
  <c r="L1794" i="8"/>
  <c r="M1794" i="8" s="1"/>
  <c r="L1806" i="8"/>
  <c r="M1806" i="8" s="1"/>
  <c r="L1818" i="8"/>
  <c r="M1818" i="8" s="1"/>
  <c r="L1840" i="8"/>
  <c r="M1840" i="8" s="1"/>
  <c r="L1856" i="8"/>
  <c r="M1856" i="8" s="1"/>
  <c r="L1880" i="8"/>
  <c r="M1880" i="8" s="1"/>
  <c r="L1898" i="8"/>
  <c r="M1898" i="8" s="1"/>
  <c r="L1914" i="8"/>
  <c r="M1914" i="8" s="1"/>
  <c r="L1967" i="8"/>
  <c r="M1967" i="8"/>
  <c r="L1978" i="8"/>
  <c r="M1978" i="8"/>
  <c r="L1988" i="8"/>
  <c r="M1988" i="8"/>
  <c r="L1992" i="8"/>
  <c r="M1992" i="8"/>
  <c r="L2010" i="8"/>
  <c r="M2010" i="8"/>
  <c r="L2042" i="8"/>
  <c r="M2042" i="8" s="1"/>
  <c r="L2056" i="8"/>
  <c r="M2056" i="8" s="1"/>
  <c r="M2076" i="8"/>
  <c r="L2104" i="8"/>
  <c r="M2104" i="8" s="1"/>
  <c r="L2116" i="8"/>
  <c r="M2116" i="8" s="1"/>
  <c r="L2126" i="8"/>
  <c r="M2126" i="8" s="1"/>
  <c r="L2138" i="8"/>
  <c r="M2138" i="8" s="1"/>
  <c r="L2156" i="8"/>
  <c r="M2156" i="8" s="1"/>
  <c r="L2168" i="8"/>
  <c r="M2168" i="8" s="1"/>
  <c r="L2180" i="8"/>
  <c r="M2180" i="8" s="1"/>
  <c r="L2190" i="8"/>
  <c r="M2190" i="8" s="1"/>
  <c r="L2200" i="8"/>
  <c r="M2200" i="8" s="1"/>
  <c r="L2218" i="8"/>
  <c r="M2218" i="8" s="1"/>
  <c r="L2228" i="8"/>
  <c r="M2228" i="8" s="1"/>
  <c r="L2246" i="8"/>
  <c r="M2246" i="8" s="1"/>
  <c r="L2258" i="8"/>
  <c r="M2258" i="8" s="1"/>
  <c r="L2272" i="8"/>
  <c r="M2272" i="8" s="1"/>
  <c r="L2304" i="8"/>
  <c r="M2304" i="8"/>
  <c r="L2318" i="8"/>
  <c r="M2318" i="8"/>
  <c r="L2336" i="8"/>
  <c r="M2336" i="8" s="1"/>
  <c r="L2344" i="8"/>
  <c r="M2344" i="8" s="1"/>
  <c r="L2352" i="8"/>
  <c r="M2352" i="8" s="1"/>
  <c r="L2362" i="8"/>
  <c r="M2362" i="8" s="1"/>
  <c r="L2374" i="8"/>
  <c r="M2374" i="8" s="1"/>
  <c r="L2386" i="8"/>
  <c r="M2386" i="8" s="1"/>
  <c r="L2400" i="8"/>
  <c r="M2400" i="8" s="1"/>
  <c r="L2431" i="8"/>
  <c r="M2431" i="8"/>
  <c r="L2444" i="8"/>
  <c r="M2444" i="8"/>
  <c r="L2451" i="8"/>
  <c r="M2451" i="8"/>
  <c r="L2472" i="8"/>
  <c r="M2472" i="8" s="1"/>
  <c r="L2482" i="8"/>
  <c r="M2482" i="8" s="1"/>
  <c r="L2491" i="8"/>
  <c r="M2491" i="8" s="1"/>
  <c r="L2507" i="8"/>
  <c r="M2507" i="8" s="1"/>
  <c r="L2517" i="8"/>
  <c r="M2517" i="8" s="1"/>
  <c r="L2531" i="8"/>
  <c r="M2531" i="8" s="1"/>
  <c r="L2561" i="8"/>
  <c r="M2561" i="8"/>
  <c r="L2569" i="8"/>
  <c r="M2569" i="8"/>
  <c r="L2588" i="8"/>
  <c r="M2588" i="8"/>
  <c r="L2601" i="8"/>
  <c r="M2601" i="8"/>
  <c r="L2607" i="8"/>
  <c r="M2607" i="8"/>
  <c r="L2627" i="8"/>
  <c r="M2627" i="8" s="1"/>
  <c r="L2635" i="8"/>
  <c r="M2635" i="8" s="1"/>
  <c r="L2680" i="8"/>
  <c r="M2680" i="8" s="1"/>
  <c r="L2712" i="8"/>
  <c r="M2712" i="8"/>
  <c r="L2724" i="8"/>
  <c r="M2724" i="8"/>
  <c r="L2804" i="8"/>
  <c r="M2804" i="8" s="1"/>
  <c r="L2814" i="8"/>
  <c r="M2814" i="8" s="1"/>
  <c r="L2832" i="8"/>
  <c r="M2832" i="8"/>
  <c r="L2844" i="8"/>
  <c r="M2844" i="8"/>
  <c r="L199" i="8"/>
  <c r="M199" i="8" s="1"/>
  <c r="L219" i="8"/>
  <c r="M219" i="8" s="1"/>
  <c r="L235" i="8"/>
  <c r="M235" i="8" s="1"/>
  <c r="L1652" i="8"/>
  <c r="M1652" i="8" s="1"/>
  <c r="L1670" i="8"/>
  <c r="M1670" i="8" s="1"/>
  <c r="L1682" i="8"/>
  <c r="M1682" i="8" s="1"/>
  <c r="L1700" i="8"/>
  <c r="M1700" i="8" s="1"/>
  <c r="L1718" i="8"/>
  <c r="M1718" i="8" s="1"/>
  <c r="L1730" i="8"/>
  <c r="M1730" i="8" s="1"/>
  <c r="L1742" i="8"/>
  <c r="M1742" i="8" s="1"/>
  <c r="L1765" i="8"/>
  <c r="M1765" i="8" s="1"/>
  <c r="L1771" i="8"/>
  <c r="M1771" i="8" s="1"/>
  <c r="L1777" i="8"/>
  <c r="M1777" i="8" s="1"/>
  <c r="L1783" i="8"/>
  <c r="M1783" i="8" s="1"/>
  <c r="L1795" i="8"/>
  <c r="M1795" i="8"/>
  <c r="L1801" i="8"/>
  <c r="M1801" i="8"/>
  <c r="L1807" i="8"/>
  <c r="M1807" i="8"/>
  <c r="L1813" i="8"/>
  <c r="M1813" i="8"/>
  <c r="L1819" i="8"/>
  <c r="M1819" i="8"/>
  <c r="L1828" i="8"/>
  <c r="M1828" i="8"/>
  <c r="L1843" i="8"/>
  <c r="M1843" i="8" s="1"/>
  <c r="L1859" i="8"/>
  <c r="M1859" i="8"/>
  <c r="L1875" i="8"/>
  <c r="M1875" i="8" s="1"/>
  <c r="L1883" i="8"/>
  <c r="M1883" i="8" s="1"/>
  <c r="L1891" i="8"/>
  <c r="M1891" i="8" s="1"/>
  <c r="M1896" i="8"/>
  <c r="L1905" i="8"/>
  <c r="M1905" i="8"/>
  <c r="L1907" i="8"/>
  <c r="M1907" i="8"/>
  <c r="L1911" i="8"/>
  <c r="M1911" i="8"/>
  <c r="L1925" i="8"/>
  <c r="M1925" i="8" s="1"/>
  <c r="L1933" i="8"/>
  <c r="M1933" i="8" s="1"/>
  <c r="L1942" i="8"/>
  <c r="M1942" i="8" s="1"/>
  <c r="L1964" i="8"/>
  <c r="M1964" i="8"/>
  <c r="L1968" i="8"/>
  <c r="M1968" i="8"/>
  <c r="L1975" i="8"/>
  <c r="M1975" i="8"/>
  <c r="L1979" i="8"/>
  <c r="M1979" i="8"/>
  <c r="L1985" i="8"/>
  <c r="M1985" i="8"/>
  <c r="L1989" i="8"/>
  <c r="M1989" i="8"/>
  <c r="L1995" i="8"/>
  <c r="M1995" i="8"/>
  <c r="L2007" i="8"/>
  <c r="M2007" i="8" s="1"/>
  <c r="L2013" i="8"/>
  <c r="M2013" i="8" s="1"/>
  <c r="L2019" i="8"/>
  <c r="M2019" i="8" s="1"/>
  <c r="L2025" i="8"/>
  <c r="M2025" i="8" s="1"/>
  <c r="L2037" i="8"/>
  <c r="M2037" i="8"/>
  <c r="L2043" i="8"/>
  <c r="M2043" i="8"/>
  <c r="L2051" i="8"/>
  <c r="M2051" i="8"/>
  <c r="L2057" i="8"/>
  <c r="M2057" i="8"/>
  <c r="L2091" i="8"/>
  <c r="M2091" i="8"/>
  <c r="L2101" i="8"/>
  <c r="M2101" i="8" s="1"/>
  <c r="L2107" i="8"/>
  <c r="M2107" i="8" s="1"/>
  <c r="L2111" i="8"/>
  <c r="M2111" i="8" s="1"/>
  <c r="L2117" i="8"/>
  <c r="M2117" i="8" s="1"/>
  <c r="L2127" i="8"/>
  <c r="M2127" i="8"/>
  <c r="L2133" i="8"/>
  <c r="M2133" i="8"/>
  <c r="L2139" i="8"/>
  <c r="M2139" i="8"/>
  <c r="L2145" i="8"/>
  <c r="M2145" i="8"/>
  <c r="L2151" i="8"/>
  <c r="M2151" i="8"/>
  <c r="L2157" i="8"/>
  <c r="M2157" i="8"/>
  <c r="L2163" i="8"/>
  <c r="M2163" i="8"/>
  <c r="L2169" i="8"/>
  <c r="M2169" i="8"/>
  <c r="L2175" i="8"/>
  <c r="M2175" i="8"/>
  <c r="L2183" i="8"/>
  <c r="M2183" i="8"/>
  <c r="L2187" i="8"/>
  <c r="M2187" i="8"/>
  <c r="L2192" i="8"/>
  <c r="M2192" i="8"/>
  <c r="L2197" i="8"/>
  <c r="M2197" i="8"/>
  <c r="L2201" i="8"/>
  <c r="M2201" i="8"/>
  <c r="L2207" i="8"/>
  <c r="M2207" i="8"/>
  <c r="L2214" i="8"/>
  <c r="M2214" i="8"/>
  <c r="L2219" i="8"/>
  <c r="M2219" i="8"/>
  <c r="L2225" i="8"/>
  <c r="M2225" i="8"/>
  <c r="L2229" i="8"/>
  <c r="M2229" i="8"/>
  <c r="L2241" i="8"/>
  <c r="M2241" i="8" s="1"/>
  <c r="L2247" i="8"/>
  <c r="M2247" i="8" s="1"/>
  <c r="L2253" i="8"/>
  <c r="M2253" i="8" s="1"/>
  <c r="L2259" i="8"/>
  <c r="M2259" i="8" s="1"/>
  <c r="L2265" i="8"/>
  <c r="M2265" i="8" s="1"/>
  <c r="L2273" i="8"/>
  <c r="M2273" i="8" s="1"/>
  <c r="L2281" i="8"/>
  <c r="M2281" i="8" s="1"/>
  <c r="L2283" i="8"/>
  <c r="M2283" i="8" s="1"/>
  <c r="L2293" i="8"/>
  <c r="M2293" i="8" s="1"/>
  <c r="L2299" i="8"/>
  <c r="M2299" i="8" s="1"/>
  <c r="L2305" i="8"/>
  <c r="M2305" i="8" s="1"/>
  <c r="L2313" i="8"/>
  <c r="M2313" i="8" s="1"/>
  <c r="L2320" i="8"/>
  <c r="M2320" i="8" s="1"/>
  <c r="L2325" i="8"/>
  <c r="M2325" i="8" s="1"/>
  <c r="L2331" i="8"/>
  <c r="M2331" i="8" s="1"/>
  <c r="L2337" i="8"/>
  <c r="M2337" i="8" s="1"/>
  <c r="L2343" i="8"/>
  <c r="M2343" i="8" s="1"/>
  <c r="L2353" i="8"/>
  <c r="M2353" i="8"/>
  <c r="L2359" i="8"/>
  <c r="M2359" i="8"/>
  <c r="L2363" i="8"/>
  <c r="M2363" i="8"/>
  <c r="L2369" i="8"/>
  <c r="M2369" i="8"/>
  <c r="L2375" i="8"/>
  <c r="M2375" i="8"/>
  <c r="L2381" i="8"/>
  <c r="M2381" i="8"/>
  <c r="M2409" i="8"/>
  <c r="L2422" i="8"/>
  <c r="M2422" i="8" s="1"/>
  <c r="L2432" i="8"/>
  <c r="M2432" i="8" s="1"/>
  <c r="L2438" i="8"/>
  <c r="M2438" i="8"/>
  <c r="L2448" i="8"/>
  <c r="M2448" i="8" s="1"/>
  <c r="L2452" i="8"/>
  <c r="M2452" i="8" s="1"/>
  <c r="L2456" i="8"/>
  <c r="M2456" i="8" s="1"/>
  <c r="L2462" i="8"/>
  <c r="M2462" i="8" s="1"/>
  <c r="L2468" i="8"/>
  <c r="M2468" i="8"/>
  <c r="L2473" i="8"/>
  <c r="M2473" i="8" s="1"/>
  <c r="L2478" i="8"/>
  <c r="M2478" i="8"/>
  <c r="L2483" i="8"/>
  <c r="M2483" i="8" s="1"/>
  <c r="L2488" i="8"/>
  <c r="M2488" i="8" s="1"/>
  <c r="L2502" i="8"/>
  <c r="M2502" i="8" s="1"/>
  <c r="L2508" i="8"/>
  <c r="M2508" i="8" s="1"/>
  <c r="L2513" i="8"/>
  <c r="M2513" i="8"/>
  <c r="L2525" i="8"/>
  <c r="M2525" i="8"/>
  <c r="M2520" i="8"/>
  <c r="L2540" i="8"/>
  <c r="M2540" i="8"/>
  <c r="L2542" i="8"/>
  <c r="M2542" i="8" s="1"/>
  <c r="L2552" i="8"/>
  <c r="M2552" i="8"/>
  <c r="M2555" i="8"/>
  <c r="L2562" i="8"/>
  <c r="M2562" i="8" s="1"/>
  <c r="L2568" i="8"/>
  <c r="M2568" i="8"/>
  <c r="L2584" i="8"/>
  <c r="M2584" i="8" s="1"/>
  <c r="L2589" i="8"/>
  <c r="M2589" i="8" s="1"/>
  <c r="L2594" i="8"/>
  <c r="M2594" i="8" s="1"/>
  <c r="L2602" i="8"/>
  <c r="M2602" i="8" s="1"/>
  <c r="L2598" i="8"/>
  <c r="M2598" i="8"/>
  <c r="L2618" i="8"/>
  <c r="M2618" i="8"/>
  <c r="L2622" i="8"/>
  <c r="M2622" i="8" s="1"/>
  <c r="L2632" i="8"/>
  <c r="M2632" i="8"/>
  <c r="L2638" i="8"/>
  <c r="M2638" i="8"/>
  <c r="L2642" i="8"/>
  <c r="M2642" i="8"/>
  <c r="L2650" i="8"/>
  <c r="M2650" i="8"/>
  <c r="L2668" i="8"/>
  <c r="M2668" i="8"/>
  <c r="L2681" i="8"/>
  <c r="M2681" i="8" s="1"/>
  <c r="M2687" i="8"/>
  <c r="L2701" i="8"/>
  <c r="M2701" i="8" s="1"/>
  <c r="L2708" i="8"/>
  <c r="M2708" i="8"/>
  <c r="L2713" i="8"/>
  <c r="M2713" i="8" s="1"/>
  <c r="L2719" i="8"/>
  <c r="M2719" i="8"/>
  <c r="L2725" i="8"/>
  <c r="M2725" i="8" s="1"/>
  <c r="L2743" i="8"/>
  <c r="M2743" i="8" s="1"/>
  <c r="L2749" i="8"/>
  <c r="M2749" i="8" s="1"/>
  <c r="L2755" i="8"/>
  <c r="M2755" i="8" s="1"/>
  <c r="L2759" i="8"/>
  <c r="M2759" i="8"/>
  <c r="L2765" i="8"/>
  <c r="M2765" i="8" s="1"/>
  <c r="L2771" i="8"/>
  <c r="M2771" i="8"/>
  <c r="L2775" i="8"/>
  <c r="M2775" i="8" s="1"/>
  <c r="L2787" i="8"/>
  <c r="M2787" i="8"/>
  <c r="L2799" i="8"/>
  <c r="M2799" i="8" s="1"/>
  <c r="L2805" i="8"/>
  <c r="M2805" i="8" s="1"/>
  <c r="M2815" i="8"/>
  <c r="L2821" i="8"/>
  <c r="M2821" i="8" s="1"/>
  <c r="L2835" i="8"/>
  <c r="M2835" i="8"/>
  <c r="L194" i="8"/>
  <c r="M194" i="8" s="1"/>
  <c r="M202" i="8"/>
  <c r="L228" i="8"/>
  <c r="M228" i="8"/>
  <c r="M229" i="8" s="1"/>
  <c r="L260" i="8"/>
  <c r="M260" i="8"/>
  <c r="L274" i="8"/>
  <c r="M274" i="8"/>
  <c r="L282" i="8"/>
  <c r="M282" i="8" s="1"/>
  <c r="L1656" i="8"/>
  <c r="M1656" i="8"/>
  <c r="L1674" i="8"/>
  <c r="M1674" i="8" s="1"/>
  <c r="L1686" i="8"/>
  <c r="M1686" i="8" s="1"/>
  <c r="L1704" i="8"/>
  <c r="M1704" i="8" s="1"/>
  <c r="M1722" i="8"/>
  <c r="L1734" i="8"/>
  <c r="M1734" i="8" s="1"/>
  <c r="L1761" i="8"/>
  <c r="M1761" i="8"/>
  <c r="L1779" i="8"/>
  <c r="M1779" i="8" s="1"/>
  <c r="L1809" i="8"/>
  <c r="M1809" i="8"/>
  <c r="L1831" i="8"/>
  <c r="M1831" i="8" s="1"/>
  <c r="L1847" i="8"/>
  <c r="M1847" i="8"/>
  <c r="L1863" i="8"/>
  <c r="M1863" i="8" s="1"/>
  <c r="L1887" i="8"/>
  <c r="M1887" i="8" s="1"/>
  <c r="L1901" i="8"/>
  <c r="M1901" i="8" s="1"/>
  <c r="L1909" i="8"/>
  <c r="M1909" i="8" s="1"/>
  <c r="L1923" i="8"/>
  <c r="M1923" i="8" s="1"/>
  <c r="L1929" i="8"/>
  <c r="M1929" i="8"/>
  <c r="L1946" i="8"/>
  <c r="M1946" i="8" s="1"/>
  <c r="L1966" i="8"/>
  <c r="M1966" i="8"/>
  <c r="L1977" i="8"/>
  <c r="M1977" i="8"/>
  <c r="L1987" i="8"/>
  <c r="M1987" i="8"/>
  <c r="L2003" i="8"/>
  <c r="M2003" i="8"/>
  <c r="L2015" i="8"/>
  <c r="M2015" i="8"/>
  <c r="L2027" i="8"/>
  <c r="M2027" i="8"/>
  <c r="L2041" i="8"/>
  <c r="M2041" i="8"/>
  <c r="L2047" i="8"/>
  <c r="M2047" i="8"/>
  <c r="L2071" i="8"/>
  <c r="M2071" i="8" s="1"/>
  <c r="L2087" i="8"/>
  <c r="M2087" i="8" s="1"/>
  <c r="L2099" i="8"/>
  <c r="M2099" i="8" s="1"/>
  <c r="L2103" i="8"/>
  <c r="M2103" i="8" s="1"/>
  <c r="L2115" i="8"/>
  <c r="M2115" i="8" s="1"/>
  <c r="L2120" i="8"/>
  <c r="M2120" i="8"/>
  <c r="L2131" i="8"/>
  <c r="M2131" i="8" s="1"/>
  <c r="L2149" i="8"/>
  <c r="M2149" i="8"/>
  <c r="L2173" i="8"/>
  <c r="M2173" i="8" s="1"/>
  <c r="L2181" i="8"/>
  <c r="M2181" i="8" s="1"/>
  <c r="M2191" i="8"/>
  <c r="L2205" i="8"/>
  <c r="M2205" i="8" s="1"/>
  <c r="L2221" i="8"/>
  <c r="M2221" i="8"/>
  <c r="L2233" i="8"/>
  <c r="M2233" i="8" s="1"/>
  <c r="L2245" i="8"/>
  <c r="M2245" i="8"/>
  <c r="L2251" i="8"/>
  <c r="M2251" i="8" s="1"/>
  <c r="L2263" i="8"/>
  <c r="M2263" i="8" s="1"/>
  <c r="L2278" i="8"/>
  <c r="M2278" i="8" s="1"/>
  <c r="L2286" i="8"/>
  <c r="M2286" i="8" s="1"/>
  <c r="L2309" i="8"/>
  <c r="M2309" i="8"/>
  <c r="L2327" i="8"/>
  <c r="M2327" i="8" s="1"/>
  <c r="L2339" i="8"/>
  <c r="M2339" i="8"/>
  <c r="L2351" i="8"/>
  <c r="M2351" i="8" s="1"/>
  <c r="L2361" i="8"/>
  <c r="M2361" i="8"/>
  <c r="L2367" i="8"/>
  <c r="M2367" i="8" s="1"/>
  <c r="L2379" i="8"/>
  <c r="M2379" i="8" s="1"/>
  <c r="L2389" i="8"/>
  <c r="M2389" i="8" s="1"/>
  <c r="L2397" i="8"/>
  <c r="M2397" i="8" s="1"/>
  <c r="L2426" i="8"/>
  <c r="M2426" i="8"/>
  <c r="L2454" i="8"/>
  <c r="M2454" i="8"/>
  <c r="L2460" i="8"/>
  <c r="M2460" i="8" s="1"/>
  <c r="L2470" i="8"/>
  <c r="M2470" i="8" s="1"/>
  <c r="L2486" i="8"/>
  <c r="M2486" i="8" s="1"/>
  <c r="L2496" i="8"/>
  <c r="M2496" i="8" s="1"/>
  <c r="L2500" i="8"/>
  <c r="M2500" i="8" s="1"/>
  <c r="L2510" i="8"/>
  <c r="M2510" i="8"/>
  <c r="L2537" i="8"/>
  <c r="M2537" i="8"/>
  <c r="M2548" i="8"/>
  <c r="L2560" i="8"/>
  <c r="M2560" i="8" s="1"/>
  <c r="L2572" i="8"/>
  <c r="M2572" i="8"/>
  <c r="L2580" i="8"/>
  <c r="M2580" i="8" s="1"/>
  <c r="L2586" i="8"/>
  <c r="M2586" i="8"/>
  <c r="L2600" i="8"/>
  <c r="M2600" i="8" s="1"/>
  <c r="L2596" i="8"/>
  <c r="M2596" i="8"/>
  <c r="L2620" i="8"/>
  <c r="M2620" i="8"/>
  <c r="M2630" i="8"/>
  <c r="L2634" i="8"/>
  <c r="M2634" i="8" s="1"/>
  <c r="L2646" i="8"/>
  <c r="M2646" i="8"/>
  <c r="L2691" i="8"/>
  <c r="M2691" i="8"/>
  <c r="L2705" i="8"/>
  <c r="M2705" i="8" s="1"/>
  <c r="L2717" i="8"/>
  <c r="M2717" i="8"/>
  <c r="L2763" i="8"/>
  <c r="M2763" i="8" s="1"/>
  <c r="L2767" i="8"/>
  <c r="M2767" i="8"/>
  <c r="M2779" i="8"/>
  <c r="L2831" i="8"/>
  <c r="M2831" i="8"/>
  <c r="L2837" i="8"/>
  <c r="M2837" i="8" s="1"/>
  <c r="L198" i="8"/>
  <c r="M198" i="8"/>
  <c r="M256" i="8"/>
  <c r="L1637" i="8"/>
  <c r="M1637" i="8"/>
  <c r="L1669" i="8"/>
  <c r="M1669" i="8"/>
  <c r="L1681" i="8"/>
  <c r="M1681" i="8" s="1"/>
  <c r="L1693" i="8"/>
  <c r="M1693" i="8"/>
  <c r="L1705" i="8"/>
  <c r="M1705" i="8" s="1"/>
  <c r="L1717" i="8"/>
  <c r="M1717" i="8"/>
  <c r="L1729" i="8"/>
  <c r="M1729" i="8" s="1"/>
  <c r="L1735" i="8"/>
  <c r="M1735" i="8"/>
  <c r="L1758" i="8"/>
  <c r="M1758" i="8" s="1"/>
  <c r="L1788" i="8"/>
  <c r="M1788" i="8" s="1"/>
  <c r="L1800" i="8"/>
  <c r="M1800" i="8"/>
  <c r="L1812" i="8"/>
  <c r="M1812" i="8" s="1"/>
  <c r="L1832" i="8"/>
  <c r="M1832" i="8"/>
  <c r="L1848" i="8"/>
  <c r="M1848" i="8" s="1"/>
  <c r="L1864" i="8"/>
  <c r="M1864" i="8"/>
  <c r="L1872" i="8"/>
  <c r="M1872" i="8" s="1"/>
  <c r="L1888" i="8"/>
  <c r="M1888" i="8"/>
  <c r="L1902" i="8"/>
  <c r="M1902" i="8" s="1"/>
  <c r="L1918" i="8"/>
  <c r="M1918" i="8" s="1"/>
  <c r="L1953" i="8"/>
  <c r="M1953" i="8" s="1"/>
  <c r="L1984" i="8"/>
  <c r="M1984" i="8" s="1"/>
  <c r="L2004" i="8"/>
  <c r="M2004" i="8"/>
  <c r="L2016" i="8"/>
  <c r="M2016" i="8" s="1"/>
  <c r="L2022" i="8"/>
  <c r="M2022" i="8"/>
  <c r="L2036" i="8"/>
  <c r="M2036" i="8" s="1"/>
  <c r="L2048" i="8"/>
  <c r="M2048" i="8"/>
  <c r="L2062" i="8"/>
  <c r="M2062" i="8" s="1"/>
  <c r="L2082" i="8"/>
  <c r="M2082" i="8" s="1"/>
  <c r="L2100" i="8"/>
  <c r="M2100" i="8"/>
  <c r="L2110" i="8"/>
  <c r="M2110" i="8" s="1"/>
  <c r="L2121" i="8"/>
  <c r="M2121" i="8"/>
  <c r="L2144" i="8"/>
  <c r="M2144" i="8"/>
  <c r="L2150" i="8"/>
  <c r="M2150" i="8" s="1"/>
  <c r="L2162" i="8"/>
  <c r="M2162" i="8"/>
  <c r="L2174" i="8"/>
  <c r="M2174" i="8" s="1"/>
  <c r="L2196" i="8"/>
  <c r="M2196" i="8"/>
  <c r="L2212" i="8"/>
  <c r="M2212" i="8"/>
  <c r="L2222" i="8"/>
  <c r="M2222" i="8" s="1"/>
  <c r="L2234" i="8"/>
  <c r="M2234" i="8"/>
  <c r="L2240" i="8"/>
  <c r="M2240" i="8" s="1"/>
  <c r="L2252" i="8"/>
  <c r="M2252" i="8"/>
  <c r="L2264" i="8"/>
  <c r="M2264" i="8" s="1"/>
  <c r="L2290" i="8"/>
  <c r="M2290" i="8"/>
  <c r="L2298" i="8"/>
  <c r="M2298" i="8" s="1"/>
  <c r="L2310" i="8"/>
  <c r="M2310" i="8"/>
  <c r="L2330" i="8"/>
  <c r="M2330" i="8" s="1"/>
  <c r="L2342" i="8"/>
  <c r="M2342" i="8"/>
  <c r="L2358" i="8"/>
  <c r="M2358" i="8" s="1"/>
  <c r="L2368" i="8"/>
  <c r="M2368" i="8"/>
  <c r="L2380" i="8"/>
  <c r="M2380" i="8" s="1"/>
  <c r="L2390" i="8"/>
  <c r="M2390" i="8"/>
  <c r="L2394" i="8"/>
  <c r="M2394" i="8" s="1"/>
  <c r="L2404" i="8"/>
  <c r="M2404" i="8"/>
  <c r="L2408" i="8"/>
  <c r="M2408" i="8" s="1"/>
  <c r="L2429" i="8"/>
  <c r="M2429" i="8" s="1"/>
  <c r="L2437" i="8"/>
  <c r="M2437" i="8"/>
  <c r="L2447" i="8"/>
  <c r="M2447" i="8" s="1"/>
  <c r="L2455" i="8"/>
  <c r="M2455" i="8"/>
  <c r="L2467" i="8"/>
  <c r="M2467" i="8" s="1"/>
  <c r="L2487" i="8"/>
  <c r="M2487" i="8"/>
  <c r="L2497" i="8"/>
  <c r="M2497" i="8" s="1"/>
  <c r="L2501" i="8"/>
  <c r="M2501" i="8"/>
  <c r="L2511" i="8"/>
  <c r="M2511" i="8" s="1"/>
  <c r="L2524" i="8"/>
  <c r="M2524" i="8"/>
  <c r="L2528" i="8"/>
  <c r="M2528" i="8" s="1"/>
  <c r="L2549" i="8"/>
  <c r="M2549" i="8" s="1"/>
  <c r="L2554" i="8"/>
  <c r="M2554" i="8"/>
  <c r="L2567" i="8"/>
  <c r="M2567" i="8" s="1"/>
  <c r="L2577" i="8"/>
  <c r="M2577" i="8"/>
  <c r="L2583" i="8"/>
  <c r="M2583" i="8" s="1"/>
  <c r="L2593" i="8"/>
  <c r="M2593" i="8"/>
  <c r="L2597" i="8"/>
  <c r="M2597" i="8" s="1"/>
  <c r="L2611" i="8"/>
  <c r="M2611" i="8"/>
  <c r="L2621" i="8"/>
  <c r="M2621" i="8" s="1"/>
  <c r="L2631" i="8"/>
  <c r="M2631" i="8"/>
  <c r="L2641" i="8"/>
  <c r="M2641" i="8" s="1"/>
  <c r="L2671" i="8"/>
  <c r="M2671" i="8" s="1"/>
  <c r="L2686" i="8"/>
  <c r="M2686" i="8"/>
  <c r="L2692" i="8"/>
  <c r="M2692" i="8" s="1"/>
  <c r="L2707" i="8"/>
  <c r="M2707" i="8"/>
  <c r="L2718" i="8"/>
  <c r="M2718" i="8" s="1"/>
  <c r="L2730" i="8"/>
  <c r="M2730" i="8"/>
  <c r="L2742" i="8"/>
  <c r="M2742" i="8" s="1"/>
  <c r="M2764" i="8"/>
  <c r="M2808" i="8"/>
  <c r="L209" i="8"/>
  <c r="M209" i="8" s="1"/>
  <c r="M210" i="8" s="1"/>
  <c r="L227" i="8"/>
  <c r="M227" i="8"/>
  <c r="L243" i="8"/>
  <c r="M243" i="8" s="1"/>
  <c r="L273" i="8"/>
  <c r="M273" i="8"/>
  <c r="L1659" i="8"/>
  <c r="M1659" i="8"/>
  <c r="L1664" i="8"/>
  <c r="M1664" i="8" s="1"/>
  <c r="L1676" i="8"/>
  <c r="M1676" i="8"/>
  <c r="L1688" i="8"/>
  <c r="M1688" i="8" s="1"/>
  <c r="L1694" i="8"/>
  <c r="M1694" i="8"/>
  <c r="L1706" i="8"/>
  <c r="M1706" i="8" s="1"/>
  <c r="L1712" i="8"/>
  <c r="M1712" i="8"/>
  <c r="L1724" i="8"/>
  <c r="M1724" i="8" s="1"/>
  <c r="L1736" i="8"/>
  <c r="M1736" i="8"/>
  <c r="L1759" i="8"/>
  <c r="M1759" i="8" s="1"/>
  <c r="M1641" i="8"/>
  <c r="L1647" i="8"/>
  <c r="M1647" i="8" s="1"/>
  <c r="L1671" i="8"/>
  <c r="M1671" i="8"/>
  <c r="L1677" i="8"/>
  <c r="M1677" i="8" s="1"/>
  <c r="L1683" i="8"/>
  <c r="M1683" i="8"/>
  <c r="L1689" i="8"/>
  <c r="M1689" i="8" s="1"/>
  <c r="L1695" i="8"/>
  <c r="M1695" i="8"/>
  <c r="L1701" i="8"/>
  <c r="M1701" i="8" s="1"/>
  <c r="L1707" i="8"/>
  <c r="M1707" i="8"/>
  <c r="L1713" i="8"/>
  <c r="M1713" i="8" s="1"/>
  <c r="L1719" i="8"/>
  <c r="M1719" i="8"/>
  <c r="L1725" i="8"/>
  <c r="M1725" i="8" s="1"/>
  <c r="L1731" i="8"/>
  <c r="M1731" i="8"/>
  <c r="L1737" i="8"/>
  <c r="M1737" i="8" s="1"/>
  <c r="L1743" i="8"/>
  <c r="M1743" i="8"/>
  <c r="L1760" i="8"/>
  <c r="M1760" i="8" s="1"/>
  <c r="L1766" i="8"/>
  <c r="M1766" i="8"/>
  <c r="L1772" i="8"/>
  <c r="M1772" i="8" s="1"/>
  <c r="L1778" i="8"/>
  <c r="M1778" i="8"/>
  <c r="L1784" i="8"/>
  <c r="M1784" i="8" s="1"/>
  <c r="L1790" i="8"/>
  <c r="M1790" i="8"/>
  <c r="L1796" i="8"/>
  <c r="M1796" i="8" s="1"/>
  <c r="L1802" i="8"/>
  <c r="M1802" i="8"/>
  <c r="M1808" i="8"/>
  <c r="L1814" i="8"/>
  <c r="M1814" i="8" s="1"/>
  <c r="L1822" i="8"/>
  <c r="M1822" i="8"/>
  <c r="L1836" i="8"/>
  <c r="M1836" i="8"/>
  <c r="L1844" i="8"/>
  <c r="M1844" i="8" s="1"/>
  <c r="L1852" i="8"/>
  <c r="M1852" i="8"/>
  <c r="L1860" i="8"/>
  <c r="M1860" i="8" s="1"/>
  <c r="L1868" i="8"/>
  <c r="M1868" i="8"/>
  <c r="L1876" i="8"/>
  <c r="M1876" i="8" s="1"/>
  <c r="L1884" i="8"/>
  <c r="M1884" i="8"/>
  <c r="L1906" i="8"/>
  <c r="M1906" i="8"/>
  <c r="M1934" i="8"/>
  <c r="L1943" i="8"/>
  <c r="M1943" i="8" s="1"/>
  <c r="L1951" i="8"/>
  <c r="M1951" i="8"/>
  <c r="L1955" i="8"/>
  <c r="M1955" i="8" s="1"/>
  <c r="L1961" i="8"/>
  <c r="M1961" i="8"/>
  <c r="L1965" i="8"/>
  <c r="M1965" i="8" s="1"/>
  <c r="L1969" i="8"/>
  <c r="M1969" i="8"/>
  <c r="L1976" i="8"/>
  <c r="M1976" i="8" s="1"/>
  <c r="L1980" i="8"/>
  <c r="M1980" i="8"/>
  <c r="L1986" i="8"/>
  <c r="M1986" i="8" s="1"/>
  <c r="L1990" i="8"/>
  <c r="M1990" i="8"/>
  <c r="L1997" i="8"/>
  <c r="M1997" i="8" s="1"/>
  <c r="L2002" i="8"/>
  <c r="M2002" i="8"/>
  <c r="L2008" i="8"/>
  <c r="M2008" i="8" s="1"/>
  <c r="L2014" i="8"/>
  <c r="M2014" i="8"/>
  <c r="L2020" i="8"/>
  <c r="M2020" i="8" s="1"/>
  <c r="L2026" i="8"/>
  <c r="M2026" i="8"/>
  <c r="L2032" i="8"/>
  <c r="M2032" i="8" s="1"/>
  <c r="L2038" i="8"/>
  <c r="M2038" i="8"/>
  <c r="L2046" i="8"/>
  <c r="M2046" i="8" s="1"/>
  <c r="L2052" i="8"/>
  <c r="M2052" i="8"/>
  <c r="L2058" i="8"/>
  <c r="M2058" i="8" s="1"/>
  <c r="M2073" i="8"/>
  <c r="L2095" i="8"/>
  <c r="M2095" i="8"/>
  <c r="L2102" i="8"/>
  <c r="M2102" i="8"/>
  <c r="L2108" i="8"/>
  <c r="M2108" i="8" s="1"/>
  <c r="L2112" i="8"/>
  <c r="M2112" i="8"/>
  <c r="L2118" i="8"/>
  <c r="M2118" i="8" s="1"/>
  <c r="L2124" i="8"/>
  <c r="M2124" i="8"/>
  <c r="L2128" i="8"/>
  <c r="M2128" i="8" s="1"/>
  <c r="L2140" i="8"/>
  <c r="M2140" i="8"/>
  <c r="L2146" i="8"/>
  <c r="M2146" i="8" s="1"/>
  <c r="L2152" i="8"/>
  <c r="M2152" i="8"/>
  <c r="L2158" i="8"/>
  <c r="M2158" i="8" s="1"/>
  <c r="L2164" i="8"/>
  <c r="M2164" i="8"/>
  <c r="L2170" i="8"/>
  <c r="M2170" i="8" s="1"/>
  <c r="L2176" i="8"/>
  <c r="M2176" i="8"/>
  <c r="L2184" i="8"/>
  <c r="M2184" i="8" s="1"/>
  <c r="L2188" i="8"/>
  <c r="M2188" i="8"/>
  <c r="L2193" i="8"/>
  <c r="M2193" i="8" s="1"/>
  <c r="L2198" i="8"/>
  <c r="M2198" i="8"/>
  <c r="L2202" i="8"/>
  <c r="M2202" i="8" s="1"/>
  <c r="M2208" i="8"/>
  <c r="L2215" i="8"/>
  <c r="M2215" i="8" s="1"/>
  <c r="L2220" i="8"/>
  <c r="M2220" i="8"/>
  <c r="L2226" i="8"/>
  <c r="M2226" i="8" s="1"/>
  <c r="L2232" i="8"/>
  <c r="M2232" i="8"/>
  <c r="L2238" i="8"/>
  <c r="M2238" i="8" s="1"/>
  <c r="L2244" i="8"/>
  <c r="M2244" i="8"/>
  <c r="L2250" i="8"/>
  <c r="M2250" i="8" s="1"/>
  <c r="L2256" i="8"/>
  <c r="M2256" i="8"/>
  <c r="M2262" i="8"/>
  <c r="L2268" i="8"/>
  <c r="M2268" i="8" s="1"/>
  <c r="L2276" i="8"/>
  <c r="M2276" i="8"/>
  <c r="L2285" i="8"/>
  <c r="M2285" i="8" s="1"/>
  <c r="L2295" i="8"/>
  <c r="M2295" i="8" s="1"/>
  <c r="L2300" i="8"/>
  <c r="M2300" i="8"/>
  <c r="L2308" i="8"/>
  <c r="M2308" i="8" s="1"/>
  <c r="L2314" i="8"/>
  <c r="M2314" i="8"/>
  <c r="L2321" i="8"/>
  <c r="M2321" i="8" s="1"/>
  <c r="L2326" i="8"/>
  <c r="M2326" i="8"/>
  <c r="L2332" i="8"/>
  <c r="M2332" i="8" s="1"/>
  <c r="L2338" i="8"/>
  <c r="M2338" i="8"/>
  <c r="L2346" i="8"/>
  <c r="M2346" i="8" s="1"/>
  <c r="L2350" i="8"/>
  <c r="M2350" i="8"/>
  <c r="L2354" i="8"/>
  <c r="M2354" i="8" s="1"/>
  <c r="L2360" i="8"/>
  <c r="M2360" i="8"/>
  <c r="M2366" i="8"/>
  <c r="L2372" i="8"/>
  <c r="M2372" i="8" s="1"/>
  <c r="L2378" i="8"/>
  <c r="M2378" i="8"/>
  <c r="L2384" i="8"/>
  <c r="M2384" i="8" s="1"/>
  <c r="L2388" i="8"/>
  <c r="M2388" i="8"/>
  <c r="L2392" i="8"/>
  <c r="M2392" i="8" s="1"/>
  <c r="L2396" i="8"/>
  <c r="M2396" i="8"/>
  <c r="L2402" i="8"/>
  <c r="M2402" i="8" s="1"/>
  <c r="L2406" i="8"/>
  <c r="M2406" i="8"/>
  <c r="L2410" i="8"/>
  <c r="M2410" i="8" s="1"/>
  <c r="L2417" i="8"/>
  <c r="M2417" i="8"/>
  <c r="L2427" i="8"/>
  <c r="M2427" i="8"/>
  <c r="L2435" i="8"/>
  <c r="M2435" i="8" s="1"/>
  <c r="L2442" i="8"/>
  <c r="M2442" i="8"/>
  <c r="L2449" i="8"/>
  <c r="M2449" i="8" s="1"/>
  <c r="L2453" i="8"/>
  <c r="M2453" i="8"/>
  <c r="L2459" i="8"/>
  <c r="M2459" i="8" s="1"/>
  <c r="L2469" i="8"/>
  <c r="M2469" i="8" s="1"/>
  <c r="L2479" i="8"/>
  <c r="M2479" i="8"/>
  <c r="M2481" i="8"/>
  <c r="L2489" i="8"/>
  <c r="M2489" i="8"/>
  <c r="L2493" i="8"/>
  <c r="M2493" i="8" s="1"/>
  <c r="L2499" i="8"/>
  <c r="M2499" i="8"/>
  <c r="L2503" i="8"/>
  <c r="M2503" i="8" s="1"/>
  <c r="L2509" i="8"/>
  <c r="M2509" i="8"/>
  <c r="L2514" i="8"/>
  <c r="M2514" i="8" s="1"/>
  <c r="L2519" i="8"/>
  <c r="M2519" i="8"/>
  <c r="L2526" i="8"/>
  <c r="M2526" i="8" s="1"/>
  <c r="L2535" i="8"/>
  <c r="M2535" i="8"/>
  <c r="L2544" i="8"/>
  <c r="M2544" i="8" s="1"/>
  <c r="L2556" i="8"/>
  <c r="M2556" i="8" s="1"/>
  <c r="L2559" i="8"/>
  <c r="M2559" i="8"/>
  <c r="L2563" i="8"/>
  <c r="M2563" i="8" s="1"/>
  <c r="L2571" i="8"/>
  <c r="M2571" i="8"/>
  <c r="L2575" i="8"/>
  <c r="M2575" i="8" s="1"/>
  <c r="L2579" i="8"/>
  <c r="M2579" i="8"/>
  <c r="L2599" i="8"/>
  <c r="M2599" i="8"/>
  <c r="L2595" i="8"/>
  <c r="M2595" i="8" s="1"/>
  <c r="L2605" i="8"/>
  <c r="M2605" i="8"/>
  <c r="L2609" i="8"/>
  <c r="M2609" i="8" s="1"/>
  <c r="L2613" i="8"/>
  <c r="M2613" i="8"/>
  <c r="L2619" i="8"/>
  <c r="M2619" i="8" s="1"/>
  <c r="L2623" i="8"/>
  <c r="M2623" i="8"/>
  <c r="L2629" i="8"/>
  <c r="M2629" i="8" s="1"/>
  <c r="L2633" i="8"/>
  <c r="M2633" i="8"/>
  <c r="M2645" i="8"/>
  <c r="L2657" i="8"/>
  <c r="M2657" i="8"/>
  <c r="L2663" i="8"/>
  <c r="M2663" i="8" s="1"/>
  <c r="L2669" i="8"/>
  <c r="M2669" i="8"/>
  <c r="L2676" i="8"/>
  <c r="M2676" i="8" s="1"/>
  <c r="L2682" i="8"/>
  <c r="M2682" i="8"/>
  <c r="L2690" i="8"/>
  <c r="M2690" i="8" s="1"/>
  <c r="L2696" i="8"/>
  <c r="M2696" i="8"/>
  <c r="M2702" i="8"/>
  <c r="L2714" i="8"/>
  <c r="M2714" i="8"/>
  <c r="L2722" i="8"/>
  <c r="M2722" i="8" s="1"/>
  <c r="L2728" i="8"/>
  <c r="M2728" i="8"/>
  <c r="L2744" i="8"/>
  <c r="M2744" i="8"/>
  <c r="M2750" i="8"/>
  <c r="M2788" i="8"/>
  <c r="L2800" i="8"/>
  <c r="M2800" i="8"/>
  <c r="M2806" i="8"/>
  <c r="L2812" i="8"/>
  <c r="M2812" i="8" s="1"/>
  <c r="M2822" i="8"/>
  <c r="L2830" i="8"/>
  <c r="M2830" i="8" s="1"/>
  <c r="M2840" i="8"/>
  <c r="L2846" i="8"/>
  <c r="M2846" i="8" s="1"/>
  <c r="M195" i="8"/>
  <c r="L205" i="8"/>
  <c r="M205" i="8" s="1"/>
  <c r="L215" i="8"/>
  <c r="M215" i="8"/>
  <c r="L223" i="8"/>
  <c r="M223" i="8" s="1"/>
  <c r="L231" i="8"/>
  <c r="M231" i="8"/>
  <c r="L239" i="8"/>
  <c r="M239" i="8" s="1"/>
  <c r="L247" i="8"/>
  <c r="M247" i="8"/>
  <c r="M255" i="8"/>
  <c r="L269" i="8"/>
  <c r="M269" i="8"/>
  <c r="L275" i="8"/>
  <c r="M275" i="8" s="1"/>
  <c r="L2782" i="8"/>
  <c r="M2782" i="8" s="1"/>
  <c r="L255" i="8"/>
  <c r="L265" i="8"/>
  <c r="M265" i="8" s="1"/>
  <c r="L281" i="8"/>
  <c r="M281" i="8" s="1"/>
  <c r="L283" i="8"/>
  <c r="M283" i="8" s="1"/>
  <c r="L278" i="8"/>
  <c r="L264" i="8"/>
  <c r="M264" i="8" s="1"/>
  <c r="L266" i="8"/>
  <c r="M266" i="8" s="1"/>
  <c r="L259" i="8"/>
  <c r="M259" i="8" s="1"/>
  <c r="L261" i="8"/>
  <c r="M261" i="8" s="1"/>
  <c r="L256" i="8"/>
  <c r="L252" i="8"/>
  <c r="M252" i="8" s="1"/>
  <c r="L251" i="8"/>
  <c r="M251" i="8" s="1"/>
  <c r="L248" i="8"/>
  <c r="M248" i="8" s="1"/>
  <c r="L244" i="8"/>
  <c r="M244" i="8" s="1"/>
  <c r="L240" i="8"/>
  <c r="M240" i="8" s="1"/>
  <c r="L236" i="8"/>
  <c r="M236" i="8" s="1"/>
  <c r="L232" i="8"/>
  <c r="M232" i="8" s="1"/>
  <c r="L224" i="8"/>
  <c r="M224" i="8" s="1"/>
  <c r="L220" i="8"/>
  <c r="M220" i="8" s="1"/>
  <c r="L216" i="8"/>
  <c r="M216" i="8" s="1"/>
  <c r="L212" i="8"/>
  <c r="L206" i="8"/>
  <c r="M206" i="8" s="1"/>
  <c r="L202" i="8"/>
  <c r="L195" i="8"/>
  <c r="L191" i="8"/>
  <c r="M191" i="8" s="1"/>
  <c r="L190" i="8"/>
  <c r="M190" i="8" s="1"/>
  <c r="L2737" i="8"/>
  <c r="M2737" i="8" s="1"/>
  <c r="L2741" i="8"/>
  <c r="M2741" i="8" s="1"/>
  <c r="L2745" i="8"/>
  <c r="M2745" i="8" s="1"/>
  <c r="L2751" i="8"/>
  <c r="M2751" i="8" s="1"/>
  <c r="L2773" i="8"/>
  <c r="M2773" i="8" s="1"/>
  <c r="L2780" i="8"/>
  <c r="M2780" i="8" s="1"/>
  <c r="L2789" i="8"/>
  <c r="M2789" i="8" s="1"/>
  <c r="L2793" i="8"/>
  <c r="M2793" i="8" s="1"/>
  <c r="L2801" i="8"/>
  <c r="M2801" i="8" s="1"/>
  <c r="L2819" i="8"/>
  <c r="M2819" i="8" s="1"/>
  <c r="L2826" i="8"/>
  <c r="M2826" i="8" s="1"/>
  <c r="L2839" i="8"/>
  <c r="M2839" i="8" s="1"/>
  <c r="L2851" i="8"/>
  <c r="M2851" i="8" s="1"/>
  <c r="L2850" i="8"/>
  <c r="M2850" i="8" s="1"/>
  <c r="L2852" i="8"/>
  <c r="M2852" i="8" s="1"/>
  <c r="L2843" i="8"/>
  <c r="M2843" i="8" s="1"/>
  <c r="L2845" i="8"/>
  <c r="M2845" i="8" s="1"/>
  <c r="L2847" i="8"/>
  <c r="M2847" i="8" s="1"/>
  <c r="L2836" i="8"/>
  <c r="M2836" i="8" s="1"/>
  <c r="L2838" i="8"/>
  <c r="M2838" i="8" s="1"/>
  <c r="L2840" i="8"/>
  <c r="L2825" i="8"/>
  <c r="M2825" i="8" s="1"/>
  <c r="L2827" i="8"/>
  <c r="M2827" i="8" s="1"/>
  <c r="L2818" i="8"/>
  <c r="M2818" i="8" s="1"/>
  <c r="L2820" i="8"/>
  <c r="M2820" i="8" s="1"/>
  <c r="L2822" i="8"/>
  <c r="L2811" i="8"/>
  <c r="M2811" i="8" s="1"/>
  <c r="L2813" i="8"/>
  <c r="M2813" i="8" s="1"/>
  <c r="L2815" i="8"/>
  <c r="L2806" i="8"/>
  <c r="L2808" i="8"/>
  <c r="L2794" i="8"/>
  <c r="M2794" i="8" s="1"/>
  <c r="L2796" i="8"/>
  <c r="M2796" i="8" s="1"/>
  <c r="L2786" i="8"/>
  <c r="M2786" i="8" s="1"/>
  <c r="L2788" i="8"/>
  <c r="L2790" i="8"/>
  <c r="M2790" i="8" s="1"/>
  <c r="L2779" i="8"/>
  <c r="L2781" i="8"/>
  <c r="M2781" i="8" s="1"/>
  <c r="L2783" i="8"/>
  <c r="M2783" i="8" s="1"/>
  <c r="L2772" i="8"/>
  <c r="M2772" i="8" s="1"/>
  <c r="L2774" i="8"/>
  <c r="M2774" i="8" s="1"/>
  <c r="L2776" i="8"/>
  <c r="M2776" i="8" s="1"/>
  <c r="L2764" i="8"/>
  <c r="L2766" i="8"/>
  <c r="M2766" i="8" s="1"/>
  <c r="L2768" i="8"/>
  <c r="M2768" i="8" s="1"/>
  <c r="L2756" i="8"/>
  <c r="M2756" i="8" s="1"/>
  <c r="L2758" i="8"/>
  <c r="M2758" i="8" s="1"/>
  <c r="L2760" i="8"/>
  <c r="M2760" i="8" s="1"/>
  <c r="L2748" i="8"/>
  <c r="M2748" i="8" s="1"/>
  <c r="L2750" i="8"/>
  <c r="L2752" i="8"/>
  <c r="M2752" i="8" s="1"/>
  <c r="L2734" i="8"/>
  <c r="M2734" i="8" s="1"/>
  <c r="L2736" i="8"/>
  <c r="M2736" i="8" s="1"/>
  <c r="L2738" i="8"/>
  <c r="M2738" i="8" s="1"/>
  <c r="L2729" i="8"/>
  <c r="M2729" i="8" s="1"/>
  <c r="L2731" i="8"/>
  <c r="M2731" i="8" s="1"/>
  <c r="L2706" i="8"/>
  <c r="M2706" i="8" s="1"/>
  <c r="L2700" i="8"/>
  <c r="M2700" i="8" s="1"/>
  <c r="L2702" i="8"/>
  <c r="L2695" i="8"/>
  <c r="M2695" i="8" s="1"/>
  <c r="L2697" i="8"/>
  <c r="M2697" i="8" s="1"/>
  <c r="L2685" i="8"/>
  <c r="M2685" i="8" s="1"/>
  <c r="L2687" i="8"/>
  <c r="L2661" i="8"/>
  <c r="M2661" i="8" s="1"/>
  <c r="L2665" i="8"/>
  <c r="M2665" i="8" s="1"/>
  <c r="L2675" i="8"/>
  <c r="M2675" i="8" s="1"/>
  <c r="L2670" i="8"/>
  <c r="L2662" i="8"/>
  <c r="M2662" i="8" s="1"/>
  <c r="L2664" i="8"/>
  <c r="M2664" i="8" s="1"/>
  <c r="L2656" i="8"/>
  <c r="M2656" i="8" s="1"/>
  <c r="L2658" i="8"/>
  <c r="M2658" i="8" s="1"/>
  <c r="L2651" i="8"/>
  <c r="M2651" i="8" s="1"/>
  <c r="L2653" i="8"/>
  <c r="M2653" i="8" s="1"/>
  <c r="L2645" i="8"/>
  <c r="L2647" i="8"/>
  <c r="M2647" i="8" s="1"/>
  <c r="L2639" i="8"/>
  <c r="M2639" i="8" s="1"/>
  <c r="L2628" i="8"/>
  <c r="M2628" i="8" s="1"/>
  <c r="L2630" i="8"/>
  <c r="L2617" i="8"/>
  <c r="M2617" i="8" s="1"/>
  <c r="L2606" i="8"/>
  <c r="M2606" i="8" s="1"/>
  <c r="L2608" i="8"/>
  <c r="M2608" i="8" s="1"/>
  <c r="L2610" i="8"/>
  <c r="M2610" i="8" s="1"/>
  <c r="L2612" i="8"/>
  <c r="M2612" i="8" s="1"/>
  <c r="L2585" i="8"/>
  <c r="M2585" i="8" s="1"/>
  <c r="L2587" i="8"/>
  <c r="M2587" i="8" s="1"/>
  <c r="L2521" i="8"/>
  <c r="M2521" i="8" s="1"/>
  <c r="L2578" i="8"/>
  <c r="M2578" i="8" s="1"/>
  <c r="L2570" i="8"/>
  <c r="M2570" i="8" s="1"/>
  <c r="L2555" i="8"/>
  <c r="L2548" i="8"/>
  <c r="L2541" i="8"/>
  <c r="M2541" i="8" s="1"/>
  <c r="L2543" i="8"/>
  <c r="M2543" i="8" s="1"/>
  <c r="L2536" i="8"/>
  <c r="M2536" i="8" s="1"/>
  <c r="L2532" i="8"/>
  <c r="M2532" i="8" s="1"/>
  <c r="L2520" i="8"/>
  <c r="L2522" i="8"/>
  <c r="M2522" i="8" s="1"/>
  <c r="L2518" i="8"/>
  <c r="M2518" i="8" s="1"/>
  <c r="L2523" i="8"/>
  <c r="M2523" i="8" s="1"/>
  <c r="L2506" i="8"/>
  <c r="M2506" i="8" s="1"/>
  <c r="L2498" i="8"/>
  <c r="M2498" i="8" s="1"/>
  <c r="L2492" i="8"/>
  <c r="M2492" i="8" s="1"/>
  <c r="L2481" i="8"/>
  <c r="L2477" i="8"/>
  <c r="M2477" i="8" s="1"/>
  <c r="L2471" i="8"/>
  <c r="M2471" i="8" s="1"/>
  <c r="L2412" i="8"/>
  <c r="M2412" i="8" s="1"/>
  <c r="L2461" i="8"/>
  <c r="M2461" i="8" s="1"/>
  <c r="L2463" i="8"/>
  <c r="M2463" i="8" s="1"/>
  <c r="L2440" i="8"/>
  <c r="M2440" i="8" s="1"/>
  <c r="L2439" i="8"/>
  <c r="M2439" i="8" s="1"/>
  <c r="L2441" i="8"/>
  <c r="M2441" i="8" s="1"/>
  <c r="L2436" i="8"/>
  <c r="M2436" i="8" s="1"/>
  <c r="L2428" i="8"/>
  <c r="M2428" i="8" s="1"/>
  <c r="L2430" i="8"/>
  <c r="M2430" i="8" s="1"/>
  <c r="L2421" i="8"/>
  <c r="M2421" i="8" s="1"/>
  <c r="L2423" i="8"/>
  <c r="M2423" i="8" s="1"/>
  <c r="L2418" i="8"/>
  <c r="M2418" i="8" s="1"/>
  <c r="L2401" i="8"/>
  <c r="M2401" i="8" s="1"/>
  <c r="L2403" i="8"/>
  <c r="M2403" i="8" s="1"/>
  <c r="L2405" i="8"/>
  <c r="M2405" i="8" s="1"/>
  <c r="L2407" i="8"/>
  <c r="M2407" i="8" s="1"/>
  <c r="L2409" i="8"/>
  <c r="L2411" i="8"/>
  <c r="M2411" i="8" s="1"/>
  <c r="L2413" i="8"/>
  <c r="M2413" i="8" s="1"/>
  <c r="L2387" i="8"/>
  <c r="M2387" i="8" s="1"/>
  <c r="L2391" i="8"/>
  <c r="M2391" i="8" s="1"/>
  <c r="L2395" i="8"/>
  <c r="M2395" i="8" s="1"/>
  <c r="L2366" i="8"/>
  <c r="L2345" i="8"/>
  <c r="M2345" i="8" s="1"/>
  <c r="L2324" i="8"/>
  <c r="M2324" i="8" s="1"/>
  <c r="L2319" i="8"/>
  <c r="M2319" i="8" s="1"/>
  <c r="L2294" i="8"/>
  <c r="M2294" i="8" s="1"/>
  <c r="L2282" i="8"/>
  <c r="M2282" i="8" s="1"/>
  <c r="L2284" i="8"/>
  <c r="M2284" i="8" s="1"/>
  <c r="L2277" i="8"/>
  <c r="M2277" i="8" s="1"/>
  <c r="L2262" i="8"/>
  <c r="L2235" i="8"/>
  <c r="M2235" i="8" s="1"/>
  <c r="L2213" i="8"/>
  <c r="M2213" i="8" s="1"/>
  <c r="L2208" i="8"/>
  <c r="L2206" i="8"/>
  <c r="M2206" i="8" s="1"/>
  <c r="L2199" i="8"/>
  <c r="M2199" i="8" s="1"/>
  <c r="L2191" i="8"/>
  <c r="L2182" i="8"/>
  <c r="M2182" i="8" s="1"/>
  <c r="M2167" i="8"/>
  <c r="L2161" i="8"/>
  <c r="M2161" i="8" s="1"/>
  <c r="L2143" i="8"/>
  <c r="M2143" i="8" s="1"/>
  <c r="L2132" i="8"/>
  <c r="M2132" i="8" s="1"/>
  <c r="L2134" i="8"/>
  <c r="M2134" i="8" s="1"/>
  <c r="L2072" i="8"/>
  <c r="M2072" i="8" s="1"/>
  <c r="L2077" i="8"/>
  <c r="M2077" i="8" s="1"/>
  <c r="L2083" i="8"/>
  <c r="M2083" i="8" s="1"/>
  <c r="L2093" i="8"/>
  <c r="M2093" i="8" s="1"/>
  <c r="L2125" i="8"/>
  <c r="M2125" i="8" s="1"/>
  <c r="L2119" i="8"/>
  <c r="M2119" i="8" s="1"/>
  <c r="L2109" i="8"/>
  <c r="M2109" i="8" s="1"/>
  <c r="L2092" i="8"/>
  <c r="M2092" i="8" s="1"/>
  <c r="L2094" i="8"/>
  <c r="M2094" i="8" s="1"/>
  <c r="L2086" i="8"/>
  <c r="M2086" i="8" s="1"/>
  <c r="L2088" i="8"/>
  <c r="M2088" i="8" s="1"/>
  <c r="L2076" i="8"/>
  <c r="L2078" i="8"/>
  <c r="M2078" i="8" s="1"/>
  <c r="L2073" i="8"/>
  <c r="L2066" i="8"/>
  <c r="M2066" i="8" s="1"/>
  <c r="L2068" i="8"/>
  <c r="M2068" i="8" s="1"/>
  <c r="L2061" i="8"/>
  <c r="M2061" i="8" s="1"/>
  <c r="L2063" i="8"/>
  <c r="M2063" i="8" s="1"/>
  <c r="L2031" i="8"/>
  <c r="M2031" i="8" s="1"/>
  <c r="L2028" i="8"/>
  <c r="M2028" i="8" s="1"/>
  <c r="L2001" i="8"/>
  <c r="M2001" i="8" s="1"/>
  <c r="L1996" i="8"/>
  <c r="M1996" i="8" s="1"/>
  <c r="L1896" i="8"/>
  <c r="L1957" i="8"/>
  <c r="M1957" i="8" s="1"/>
  <c r="L1974" i="8"/>
  <c r="M1974" i="8" s="1"/>
  <c r="L1963" i="8"/>
  <c r="M1963" i="8" s="1"/>
  <c r="L1950" i="8"/>
  <c r="M1950" i="8" s="1"/>
  <c r="L1952" i="8"/>
  <c r="M1952" i="8" s="1"/>
  <c r="L1954" i="8"/>
  <c r="M1954" i="8" s="1"/>
  <c r="L1956" i="8"/>
  <c r="M1956" i="8" s="1"/>
  <c r="L1958" i="8"/>
  <c r="M1958" i="8" s="1"/>
  <c r="L1947" i="8"/>
  <c r="M1947" i="8" s="1"/>
  <c r="L1938" i="8"/>
  <c r="M1938" i="8" s="1"/>
  <c r="L1934" i="8"/>
  <c r="L1930" i="8"/>
  <c r="M1930" i="8" s="1"/>
  <c r="L1922" i="8"/>
  <c r="M1922" i="8" s="1"/>
  <c r="L1924" i="8"/>
  <c r="M1924" i="8" s="1"/>
  <c r="L1926" i="8"/>
  <c r="M1926" i="8" s="1"/>
  <c r="L1917" i="8"/>
  <c r="M1917" i="8" s="1"/>
  <c r="L1919" i="8"/>
  <c r="M1919" i="8" s="1"/>
  <c r="L1908" i="8"/>
  <c r="M1908" i="8" s="1"/>
  <c r="L1910" i="8"/>
  <c r="M1910" i="8" s="1"/>
  <c r="L1912" i="8"/>
  <c r="M1912" i="8" s="1"/>
  <c r="L1897" i="8"/>
  <c r="M1897" i="8" s="1"/>
  <c r="L1892" i="8"/>
  <c r="M1892" i="8" s="1"/>
  <c r="L1867" i="8"/>
  <c r="M1867" i="8" s="1"/>
  <c r="L1851" i="8"/>
  <c r="M1851" i="8" s="1"/>
  <c r="L1835" i="8"/>
  <c r="M1835" i="8" s="1"/>
  <c r="L1826" i="8"/>
  <c r="M1826" i="8" s="1"/>
  <c r="L1827" i="8"/>
  <c r="M1827" i="8" s="1"/>
  <c r="L1808" i="8"/>
  <c r="L1789" i="8"/>
  <c r="M1789" i="8" s="1"/>
  <c r="L1791" i="8"/>
  <c r="M1791" i="8" s="1"/>
  <c r="L1782" i="8"/>
  <c r="M1782" i="8" s="1"/>
  <c r="L1776" i="8"/>
  <c r="M1776" i="8" s="1"/>
  <c r="L1770" i="8"/>
  <c r="M1770" i="8" s="1"/>
  <c r="L1764" i="8"/>
  <c r="M1764" i="8" s="1"/>
  <c r="L1642" i="8"/>
  <c r="M1642" i="8" s="1"/>
  <c r="L1747" i="8"/>
  <c r="M1747" i="8" s="1"/>
  <c r="L1722" i="8"/>
  <c r="L1710" i="8"/>
  <c r="M1710" i="8" s="1"/>
  <c r="L1698" i="8"/>
  <c r="M1698" i="8" s="1"/>
  <c r="L1668" i="8"/>
  <c r="M1668" i="8" s="1"/>
  <c r="L1665" i="8"/>
  <c r="M1665" i="8" s="1"/>
  <c r="L1658" i="8"/>
  <c r="M1658" i="8" s="1"/>
  <c r="L1651" i="8"/>
  <c r="M1651" i="8" s="1"/>
  <c r="L1653" i="8"/>
  <c r="M1653" i="8" s="1"/>
  <c r="L1646" i="8"/>
  <c r="M1646" i="8" s="1"/>
  <c r="L1648" i="8"/>
  <c r="M1648" i="8" s="1"/>
  <c r="L1641" i="8"/>
  <c r="L1643" i="8"/>
  <c r="M1643" i="8" s="1"/>
  <c r="L1636" i="8"/>
  <c r="M1636" i="8" s="1"/>
  <c r="L1638" i="8"/>
  <c r="M1638" i="8" s="1"/>
  <c r="L1632" i="8"/>
  <c r="M1632" i="8" s="1"/>
  <c r="L1631" i="8"/>
  <c r="M1631" i="8" s="1"/>
  <c r="L1633" i="8"/>
  <c r="M1633" i="8" s="1"/>
  <c r="M1903" i="8" l="1"/>
  <c r="M196" i="8"/>
  <c r="M278" i="8"/>
  <c r="M279" i="8" s="1"/>
  <c r="M203" i="8"/>
  <c r="M212" i="8"/>
  <c r="M213" i="8" s="1"/>
  <c r="M200" i="8"/>
  <c r="M2424" i="8"/>
  <c r="M241" i="8"/>
  <c r="M217" i="8"/>
  <c r="M253" i="8"/>
  <c r="M262" i="8"/>
  <c r="M271" i="8"/>
  <c r="M257" i="8"/>
  <c r="M2797" i="8"/>
  <c r="M267" i="8"/>
  <c r="M237" i="8"/>
  <c r="M276" i="8"/>
  <c r="M2726" i="8"/>
  <c r="M2833" i="8"/>
  <c r="M192" i="8"/>
  <c r="M284" i="8"/>
  <c r="M249" i="8"/>
  <c r="M245" i="8"/>
  <c r="M233" i="8"/>
  <c r="M225" i="8"/>
  <c r="M221" i="8"/>
  <c r="M207" i="8"/>
  <c r="M2784" i="8"/>
  <c r="M2828" i="8"/>
  <c r="M2841" i="8"/>
  <c r="M2848" i="8"/>
  <c r="M2853" i="8"/>
  <c r="M2809" i="8"/>
  <c r="M2802" i="8"/>
  <c r="M2777" i="8"/>
  <c r="M2769" i="8"/>
  <c r="M2761" i="8"/>
  <c r="M2688" i="8"/>
  <c r="M2693" i="8"/>
  <c r="M2698" i="8"/>
  <c r="M2739" i="8"/>
  <c r="M2746" i="8"/>
  <c r="M2791" i="8"/>
  <c r="M2823" i="8"/>
  <c r="M2816" i="8"/>
  <c r="M2753" i="8"/>
  <c r="M2732" i="8"/>
  <c r="M2720" i="8"/>
  <c r="M2659" i="8"/>
  <c r="M2291" i="8"/>
  <c r="M2433" i="8"/>
  <c r="M2648" i="8"/>
  <c r="M2666" i="8"/>
  <c r="M2703" i="8"/>
  <c r="M2715" i="8"/>
  <c r="M2709" i="8"/>
  <c r="M2683" i="8"/>
  <c r="M2678" i="8"/>
  <c r="M2672" i="8"/>
  <c r="M2654" i="8"/>
  <c r="M2643" i="8"/>
  <c r="M2636" i="8"/>
  <c r="M2625" i="8"/>
  <c r="M2382" i="8"/>
  <c r="M2614" i="8"/>
  <c r="M2603" i="8"/>
  <c r="M2590" i="8"/>
  <c r="M2533" i="8"/>
  <c r="M2581" i="8"/>
  <c r="M2573" i="8"/>
  <c r="M2564" i="8"/>
  <c r="M2557" i="8"/>
  <c r="M2550" i="8"/>
  <c r="M2546" i="8"/>
  <c r="M2538" i="8"/>
  <c r="M2529" i="8"/>
  <c r="M2515" i="8"/>
  <c r="M2504" i="8"/>
  <c r="M2494" i="8"/>
  <c r="M2484" i="8"/>
  <c r="M2474" i="8"/>
  <c r="M2414" i="8"/>
  <c r="M2340" i="8"/>
  <c r="M2364" i="8"/>
  <c r="M2419" i="8"/>
  <c r="M2465" i="8"/>
  <c r="M2457" i="8"/>
  <c r="M2445" i="8"/>
  <c r="M2398" i="8"/>
  <c r="M2376" i="8"/>
  <c r="M2370" i="8"/>
  <c r="M2356" i="8"/>
  <c r="M2348" i="8"/>
  <c r="M2334" i="8"/>
  <c r="M2328" i="8"/>
  <c r="M2322" i="8"/>
  <c r="M2316" i="8"/>
  <c r="M2311" i="8"/>
  <c r="M2306" i="8"/>
  <c r="M2296" i="8"/>
  <c r="M2301" i="8"/>
  <c r="M2287" i="8"/>
  <c r="M2270" i="8"/>
  <c r="M2279" i="8"/>
  <c r="M2274" i="8"/>
  <c r="M1853" i="8"/>
  <c r="M1861" i="8"/>
  <c r="M1865" i="8"/>
  <c r="M1869" i="8"/>
  <c r="M1873" i="8"/>
  <c r="M1877" i="8"/>
  <c r="M1881" i="8"/>
  <c r="M1885" i="8"/>
  <c r="M1948" i="8"/>
  <c r="M2266" i="8"/>
  <c r="M2260" i="8"/>
  <c r="M2254" i="8"/>
  <c r="M2248" i="8"/>
  <c r="M2242" i="8"/>
  <c r="M1639" i="8"/>
  <c r="M1649" i="8"/>
  <c r="M1678" i="8"/>
  <c r="M1690" i="8"/>
  <c r="M1720" i="8"/>
  <c r="M2011" i="8"/>
  <c r="M2064" i="8"/>
  <c r="M2089" i="8"/>
  <c r="M2135" i="8"/>
  <c r="M2141" i="8"/>
  <c r="M2153" i="8"/>
  <c r="M2159" i="8"/>
  <c r="M2171" i="8"/>
  <c r="M2236" i="8"/>
  <c r="M2230" i="8"/>
  <c r="M2223" i="8"/>
  <c r="M2216" i="8"/>
  <c r="M2194" i="8"/>
  <c r="M1816" i="8"/>
  <c r="M2177" i="8"/>
  <c r="M2209" i="8"/>
  <c r="M2203" i="8"/>
  <c r="M2185" i="8"/>
  <c r="M2165" i="8"/>
  <c r="M2147" i="8"/>
  <c r="M2105" i="8"/>
  <c r="M2084" i="8"/>
  <c r="M2049" i="8"/>
  <c r="M2059" i="8"/>
  <c r="M2074" i="8"/>
  <c r="M2079" i="8"/>
  <c r="M2069" i="8"/>
  <c r="M2122" i="8"/>
  <c r="M2129" i="8"/>
  <c r="M2113" i="8"/>
  <c r="M2097" i="8"/>
  <c r="M2054" i="8"/>
  <c r="M2044" i="8"/>
  <c r="M2039" i="8"/>
  <c r="M1762" i="8"/>
  <c r="M2034" i="8"/>
  <c r="M2029" i="8"/>
  <c r="M2023" i="8"/>
  <c r="M2017" i="8"/>
  <c r="M2005" i="8"/>
  <c r="M1999" i="8"/>
  <c r="M1837" i="8"/>
  <c r="M1993" i="8"/>
  <c r="M1920" i="8"/>
  <c r="M1841" i="8"/>
  <c r="M1982" i="8"/>
  <c r="M1931" i="8"/>
  <c r="M1927" i="8"/>
  <c r="M1959" i="8"/>
  <c r="M1939" i="8"/>
  <c r="M1971" i="8"/>
  <c r="M1944" i="8"/>
  <c r="M1935" i="8"/>
  <c r="M1915" i="8"/>
  <c r="M1899" i="8"/>
  <c r="M1893" i="8"/>
  <c r="M1889" i="8"/>
  <c r="M1857" i="8"/>
  <c r="M1849" i="8"/>
  <c r="M1845" i="8"/>
  <c r="M1824" i="8"/>
  <c r="M1738" i="8"/>
  <c r="M1829" i="8"/>
  <c r="M1833" i="8"/>
  <c r="M1820" i="8"/>
  <c r="M1714" i="8"/>
  <c r="M1792" i="8"/>
  <c r="M1810" i="8"/>
  <c r="M1804" i="8"/>
  <c r="M1798" i="8"/>
  <c r="M1786" i="8"/>
  <c r="M1780" i="8"/>
  <c r="M1774" i="8"/>
  <c r="M1768" i="8"/>
  <c r="M1644" i="8"/>
  <c r="M1654" i="8"/>
  <c r="M1708" i="8"/>
  <c r="M1744" i="8"/>
  <c r="M1732" i="8"/>
  <c r="M1726" i="8"/>
  <c r="M1702" i="8"/>
  <c r="M1696" i="8"/>
  <c r="M1684" i="8"/>
  <c r="M1672" i="8"/>
  <c r="M1666" i="8"/>
  <c r="M1660" i="8"/>
  <c r="M1634" i="8"/>
  <c r="J1627" i="8" l="1"/>
  <c r="J1626" i="8"/>
  <c r="J1625" i="8"/>
  <c r="J1624" i="8"/>
  <c r="J1621" i="8"/>
  <c r="J1620" i="8"/>
  <c r="J1619" i="8"/>
  <c r="J1618" i="8"/>
  <c r="J1615" i="8"/>
  <c r="J1614" i="8"/>
  <c r="J1613" i="8"/>
  <c r="J1612" i="8"/>
  <c r="J1609" i="8"/>
  <c r="J1608" i="8"/>
  <c r="J1607" i="8"/>
  <c r="J1606" i="8"/>
  <c r="J1596" i="8"/>
  <c r="J1595" i="8"/>
  <c r="J1594" i="8"/>
  <c r="J1593" i="8"/>
  <c r="J1592" i="8"/>
  <c r="J1589" i="8"/>
  <c r="J1588" i="8"/>
  <c r="J1587" i="8"/>
  <c r="J1586" i="8"/>
  <c r="J1585" i="8"/>
  <c r="J1582" i="8"/>
  <c r="J1581" i="8"/>
  <c r="J1580" i="8"/>
  <c r="J1579" i="8"/>
  <c r="J1578" i="8"/>
  <c r="J1575" i="8"/>
  <c r="J1574" i="8"/>
  <c r="J1573" i="8"/>
  <c r="J1572" i="8"/>
  <c r="J1571" i="8"/>
  <c r="J1570" i="8"/>
  <c r="J1569" i="8"/>
  <c r="J1568" i="8"/>
  <c r="J1567" i="8"/>
  <c r="J1564" i="8"/>
  <c r="J1563" i="8"/>
  <c r="J1562" i="8"/>
  <c r="J1561" i="8"/>
  <c r="J1560" i="8"/>
  <c r="J1559" i="8"/>
  <c r="J1558" i="8"/>
  <c r="J1557" i="8"/>
  <c r="J1554" i="8"/>
  <c r="J1553" i="8"/>
  <c r="J1552" i="8"/>
  <c r="J1551" i="8"/>
  <c r="J1550" i="8"/>
  <c r="J1549" i="8"/>
  <c r="J1548" i="8"/>
  <c r="J1547" i="8"/>
  <c r="J1546" i="8"/>
  <c r="J1543" i="8"/>
  <c r="J1542" i="8"/>
  <c r="J1541" i="8"/>
  <c r="J1540" i="8"/>
  <c r="J1539" i="8"/>
  <c r="L1563" i="8" l="1"/>
  <c r="M1563" i="8" s="1"/>
  <c r="L1579" i="8"/>
  <c r="M1579" i="8"/>
  <c r="L1547" i="8"/>
  <c r="M1547" i="8"/>
  <c r="L1551" i="8"/>
  <c r="M1551" i="8" s="1"/>
  <c r="L1557" i="8"/>
  <c r="M1557" i="8"/>
  <c r="L1561" i="8"/>
  <c r="M1561" i="8" s="1"/>
  <c r="L1581" i="8"/>
  <c r="M1581" i="8"/>
  <c r="L1587" i="8"/>
  <c r="M1587" i="8" s="1"/>
  <c r="L1593" i="8"/>
  <c r="M1593" i="8"/>
  <c r="L1606" i="8"/>
  <c r="M1606" i="8" s="1"/>
  <c r="L1542" i="8"/>
  <c r="M1542" i="8" s="1"/>
  <c r="L1568" i="8"/>
  <c r="M1568" i="8" s="1"/>
  <c r="L1572" i="8"/>
  <c r="M1572" i="8"/>
  <c r="L1578" i="8"/>
  <c r="M1578" i="8" s="1"/>
  <c r="L1582" i="8"/>
  <c r="M1582" i="8"/>
  <c r="L1588" i="8"/>
  <c r="M1588" i="8" s="1"/>
  <c r="L1594" i="8"/>
  <c r="M1594" i="8"/>
  <c r="L1549" i="8"/>
  <c r="M1549" i="8" s="1"/>
  <c r="L1589" i="8"/>
  <c r="M1589" i="8" s="1"/>
  <c r="L1614" i="8"/>
  <c r="M1614" i="8"/>
  <c r="L1620" i="8"/>
  <c r="M1620" i="8" s="1"/>
  <c r="L1626" i="8"/>
  <c r="M1626" i="8"/>
  <c r="L1559" i="8"/>
  <c r="M1559" i="8"/>
  <c r="L1585" i="8"/>
  <c r="M1585" i="8" s="1"/>
  <c r="L1595" i="8"/>
  <c r="M1595" i="8" s="1"/>
  <c r="L1540" i="8"/>
  <c r="M1540" i="8" s="1"/>
  <c r="M1546" i="8"/>
  <c r="M1570" i="8"/>
  <c r="L1580" i="8"/>
  <c r="M1580" i="8"/>
  <c r="L1586" i="8"/>
  <c r="M1586" i="8" s="1"/>
  <c r="L1592" i="8"/>
  <c r="M1592" i="8"/>
  <c r="L1596" i="8"/>
  <c r="M1596" i="8" s="1"/>
  <c r="M1615" i="8"/>
  <c r="M1627" i="8"/>
  <c r="L1624" i="8"/>
  <c r="M1624" i="8" s="1"/>
  <c r="L1618" i="8"/>
  <c r="M1618" i="8" s="1"/>
  <c r="L1612" i="8"/>
  <c r="M1612" i="8" s="1"/>
  <c r="L1625" i="8"/>
  <c r="M1625" i="8" s="1"/>
  <c r="L1627" i="8"/>
  <c r="L1619" i="8"/>
  <c r="M1619" i="8" s="1"/>
  <c r="L1621" i="8"/>
  <c r="M1621" i="8" s="1"/>
  <c r="L1613" i="8"/>
  <c r="M1613" i="8" s="1"/>
  <c r="L1615" i="8"/>
  <c r="L1608" i="8"/>
  <c r="M1608" i="8" s="1"/>
  <c r="L1607" i="8"/>
  <c r="M1607" i="8" s="1"/>
  <c r="L1609" i="8"/>
  <c r="M1609" i="8" s="1"/>
  <c r="L1570" i="8"/>
  <c r="L1574" i="8"/>
  <c r="M1574" i="8" s="1"/>
  <c r="L1567" i="8"/>
  <c r="M1567" i="8" s="1"/>
  <c r="L1569" i="8"/>
  <c r="M1569" i="8" s="1"/>
  <c r="L1571" i="8"/>
  <c r="M1571" i="8" s="1"/>
  <c r="L1573" i="8"/>
  <c r="M1573" i="8" s="1"/>
  <c r="L1575" i="8"/>
  <c r="M1575" i="8" s="1"/>
  <c r="L1558" i="8"/>
  <c r="M1558" i="8" s="1"/>
  <c r="L1560" i="8"/>
  <c r="M1560" i="8" s="1"/>
  <c r="L1562" i="8"/>
  <c r="M1562" i="8" s="1"/>
  <c r="L1564" i="8"/>
  <c r="M1564" i="8" s="1"/>
  <c r="L1553" i="8"/>
  <c r="M1553" i="8" s="1"/>
  <c r="L1546" i="8"/>
  <c r="L1548" i="8"/>
  <c r="M1548" i="8" s="1"/>
  <c r="L1550" i="8"/>
  <c r="M1550" i="8" s="1"/>
  <c r="L1552" i="8"/>
  <c r="M1552" i="8" s="1"/>
  <c r="L1554" i="8"/>
  <c r="M1554" i="8" s="1"/>
  <c r="L1539" i="8"/>
  <c r="M1539" i="8" s="1"/>
  <c r="L1541" i="8"/>
  <c r="M1541" i="8" s="1"/>
  <c r="L1543" i="8"/>
  <c r="M1543" i="8" s="1"/>
  <c r="M1616" i="8" l="1"/>
  <c r="M1628" i="8"/>
  <c r="M1622" i="8"/>
  <c r="M1610" i="8"/>
  <c r="M1544" i="8"/>
  <c r="M1597" i="8"/>
  <c r="M1590" i="8"/>
  <c r="M1565" i="8"/>
  <c r="M1583" i="8"/>
  <c r="M1576" i="8"/>
  <c r="M1555" i="8"/>
  <c r="J1536" i="8" l="1"/>
  <c r="J1535" i="8"/>
  <c r="J1534" i="8"/>
  <c r="J1533" i="8"/>
  <c r="J1532" i="8"/>
  <c r="J1531" i="8"/>
  <c r="J1530" i="8"/>
  <c r="J1529" i="8"/>
  <c r="J1526" i="8"/>
  <c r="J1525" i="8"/>
  <c r="J1524" i="8"/>
  <c r="J1523" i="8"/>
  <c r="J1520" i="8"/>
  <c r="J1519" i="8"/>
  <c r="J1518" i="8"/>
  <c r="J1517" i="8"/>
  <c r="J1514" i="8"/>
  <c r="J1513" i="8"/>
  <c r="J1512" i="8"/>
  <c r="J1511" i="8"/>
  <c r="J1510" i="8"/>
  <c r="J1509" i="8"/>
  <c r="J1506" i="8"/>
  <c r="J1505" i="8"/>
  <c r="J1504" i="8"/>
  <c r="J1503" i="8"/>
  <c r="J1502" i="8"/>
  <c r="J1501" i="8"/>
  <c r="J1498" i="8"/>
  <c r="J1497" i="8"/>
  <c r="J1496" i="8"/>
  <c r="J1495" i="8"/>
  <c r="J1492" i="8"/>
  <c r="J1491" i="8"/>
  <c r="J1490" i="8"/>
  <c r="J1489" i="8"/>
  <c r="J1486" i="8"/>
  <c r="J1485" i="8"/>
  <c r="J1484" i="8"/>
  <c r="J1483" i="8"/>
  <c r="J1480" i="8"/>
  <c r="J1479" i="8"/>
  <c r="J1478" i="8"/>
  <c r="J1477" i="8"/>
  <c r="J1474" i="8"/>
  <c r="J1473" i="8"/>
  <c r="J1472" i="8"/>
  <c r="J1471" i="8"/>
  <c r="J1468" i="8"/>
  <c r="J1467" i="8"/>
  <c r="J1466" i="8"/>
  <c r="J1465" i="8"/>
  <c r="J1462" i="8"/>
  <c r="J1461" i="8"/>
  <c r="J1460" i="8"/>
  <c r="J1459" i="8"/>
  <c r="J1458" i="8"/>
  <c r="J1455" i="8"/>
  <c r="J1454" i="8"/>
  <c r="J1453" i="8"/>
  <c r="J1452" i="8"/>
  <c r="J1451" i="8"/>
  <c r="J1448" i="8"/>
  <c r="J1447" i="8"/>
  <c r="J1446" i="8"/>
  <c r="J1445" i="8"/>
  <c r="J1444" i="8"/>
  <c r="J1441" i="8"/>
  <c r="J1440" i="8"/>
  <c r="J1439" i="8"/>
  <c r="J1438" i="8"/>
  <c r="J1437" i="8"/>
  <c r="J1436" i="8"/>
  <c r="J1433" i="8"/>
  <c r="J1432" i="8"/>
  <c r="J1431" i="8"/>
  <c r="J1430" i="8"/>
  <c r="J1429" i="8"/>
  <c r="J1428" i="8"/>
  <c r="J1425" i="8"/>
  <c r="J1424" i="8"/>
  <c r="J1423" i="8"/>
  <c r="J1422" i="8"/>
  <c r="J1421" i="8"/>
  <c r="J1420" i="8"/>
  <c r="J1417" i="8"/>
  <c r="J1416" i="8"/>
  <c r="J1415" i="8"/>
  <c r="J1414" i="8"/>
  <c r="J1413" i="8"/>
  <c r="J1412" i="8"/>
  <c r="J1409" i="8"/>
  <c r="J1408" i="8"/>
  <c r="J1407" i="8"/>
  <c r="J1406" i="8"/>
  <c r="J1403" i="8"/>
  <c r="J1402" i="8"/>
  <c r="J1401" i="8"/>
  <c r="J1400" i="8"/>
  <c r="J1397" i="8"/>
  <c r="J1396" i="8"/>
  <c r="J1395" i="8"/>
  <c r="J1394" i="8"/>
  <c r="J1391" i="8"/>
  <c r="J1390" i="8"/>
  <c r="J1389" i="8"/>
  <c r="J1388" i="8"/>
  <c r="J1385" i="8"/>
  <c r="J1384" i="8"/>
  <c r="J1383" i="8"/>
  <c r="J1382" i="8"/>
  <c r="J1381" i="8"/>
  <c r="J1375" i="8"/>
  <c r="J1378" i="8"/>
  <c r="J1377" i="8"/>
  <c r="J1376" i="8"/>
  <c r="J1374" i="8"/>
  <c r="J1371" i="8"/>
  <c r="J1370" i="8"/>
  <c r="J1369" i="8"/>
  <c r="J1368" i="8"/>
  <c r="J1367" i="8"/>
  <c r="J1364" i="8"/>
  <c r="J1363" i="8"/>
  <c r="J1362" i="8"/>
  <c r="J1361" i="8"/>
  <c r="J1360" i="8"/>
  <c r="J1357" i="8"/>
  <c r="J1356" i="8"/>
  <c r="J1355" i="8"/>
  <c r="J1354" i="8"/>
  <c r="J1353" i="8"/>
  <c r="J1350" i="8"/>
  <c r="J1349" i="8"/>
  <c r="J1348" i="8"/>
  <c r="J1347" i="8"/>
  <c r="J1344" i="8"/>
  <c r="J1343" i="8"/>
  <c r="J1342" i="8"/>
  <c r="J1341" i="8"/>
  <c r="J1338" i="8"/>
  <c r="J1337" i="8"/>
  <c r="J1336" i="8"/>
  <c r="J1335" i="8"/>
  <c r="J1332" i="8"/>
  <c r="J1331" i="8"/>
  <c r="J1330" i="8"/>
  <c r="J1329" i="8"/>
  <c r="J1326" i="8"/>
  <c r="J1325" i="8"/>
  <c r="J1324" i="8"/>
  <c r="J1323" i="8"/>
  <c r="J1320" i="8"/>
  <c r="J1319" i="8"/>
  <c r="J1318" i="8"/>
  <c r="J1317" i="8"/>
  <c r="J1316" i="8"/>
  <c r="J1315" i="8"/>
  <c r="J1314" i="8"/>
  <c r="J1313" i="8"/>
  <c r="J1312" i="8"/>
  <c r="J1311" i="8"/>
  <c r="J1310" i="8"/>
  <c r="J1307" i="8"/>
  <c r="J1306" i="8"/>
  <c r="J1305" i="8"/>
  <c r="J1302" i="8"/>
  <c r="J1301" i="8"/>
  <c r="J1300" i="8"/>
  <c r="J1297" i="8"/>
  <c r="J1296" i="8"/>
  <c r="J1295" i="8"/>
  <c r="J1292" i="8"/>
  <c r="J1291" i="8"/>
  <c r="J1290" i="8"/>
  <c r="J1289" i="8"/>
  <c r="J1286" i="8"/>
  <c r="J1285" i="8"/>
  <c r="J1284" i="8"/>
  <c r="J1283" i="8"/>
  <c r="J1280" i="8"/>
  <c r="J1279" i="8"/>
  <c r="J1278" i="8"/>
  <c r="J1277" i="8"/>
  <c r="J1274" i="8"/>
  <c r="J1273" i="8"/>
  <c r="J1272" i="8"/>
  <c r="J1271" i="8"/>
  <c r="J1268" i="8"/>
  <c r="J1267" i="8"/>
  <c r="J1266" i="8"/>
  <c r="J1265" i="8"/>
  <c r="J1262" i="8"/>
  <c r="J1261" i="8"/>
  <c r="J1260" i="8"/>
  <c r="J1259" i="8"/>
  <c r="J1256" i="8"/>
  <c r="J1255" i="8"/>
  <c r="J1254" i="8"/>
  <c r="J1253" i="8"/>
  <c r="J1248" i="8"/>
  <c r="J1250" i="8"/>
  <c r="J1249" i="8"/>
  <c r="J1247" i="8"/>
  <c r="J1244" i="8"/>
  <c r="J1243" i="8"/>
  <c r="J1242" i="8"/>
  <c r="J1239" i="8"/>
  <c r="J1238" i="8"/>
  <c r="J1237" i="8"/>
  <c r="J1234" i="8"/>
  <c r="J1233" i="8"/>
  <c r="J1232" i="8"/>
  <c r="J1231" i="8"/>
  <c r="J1228" i="8"/>
  <c r="J1227" i="8"/>
  <c r="J1226" i="8"/>
  <c r="J1225" i="8"/>
  <c r="J1221" i="8"/>
  <c r="J1220" i="8"/>
  <c r="J1219" i="8"/>
  <c r="J1218" i="8"/>
  <c r="J1215" i="8"/>
  <c r="J1214" i="8"/>
  <c r="J1213" i="8"/>
  <c r="J1212" i="8"/>
  <c r="L1212" i="8" l="1"/>
  <c r="M1212" i="8"/>
  <c r="L1244" i="8"/>
  <c r="M1244" i="8"/>
  <c r="L1262" i="8"/>
  <c r="M1262" i="8" s="1"/>
  <c r="L1214" i="8"/>
  <c r="M1214" i="8"/>
  <c r="L1220" i="8"/>
  <c r="M1220" i="8" s="1"/>
  <c r="L1227" i="8"/>
  <c r="M1227" i="8"/>
  <c r="L1247" i="8"/>
  <c r="M1247" i="8"/>
  <c r="L1265" i="8"/>
  <c r="M1265" i="8"/>
  <c r="L1277" i="8"/>
  <c r="M1277" i="8"/>
  <c r="L1283" i="8"/>
  <c r="M1283" i="8" s="1"/>
  <c r="L1289" i="8"/>
  <c r="M1289" i="8"/>
  <c r="L1301" i="8"/>
  <c r="M1301" i="8" s="1"/>
  <c r="L1307" i="8"/>
  <c r="M1307" i="8"/>
  <c r="L1335" i="8"/>
  <c r="M1335" i="8" s="1"/>
  <c r="L1341" i="8"/>
  <c r="M1341" i="8"/>
  <c r="L1347" i="8"/>
  <c r="M1347" i="8" s="1"/>
  <c r="L1353" i="8"/>
  <c r="M1353" i="8"/>
  <c r="L1357" i="8"/>
  <c r="M1357" i="8" s="1"/>
  <c r="L1381" i="8"/>
  <c r="M1381" i="8"/>
  <c r="L1397" i="8"/>
  <c r="M1397" i="8"/>
  <c r="L1421" i="8"/>
  <c r="M1421" i="8"/>
  <c r="L1425" i="8"/>
  <c r="M1425" i="8" s="1"/>
  <c r="L1431" i="8"/>
  <c r="M1431" i="8"/>
  <c r="L1437" i="8"/>
  <c r="M1437" i="8" s="1"/>
  <c r="L1441" i="8"/>
  <c r="M1441" i="8"/>
  <c r="L1447" i="8"/>
  <c r="M1447" i="8" s="1"/>
  <c r="L1453" i="8"/>
  <c r="M1453" i="8"/>
  <c r="L1465" i="8"/>
  <c r="M1465" i="8"/>
  <c r="L1477" i="8"/>
  <c r="M1477" i="8" s="1"/>
  <c r="L1483" i="8"/>
  <c r="M1483" i="8"/>
  <c r="L1489" i="8"/>
  <c r="M1489" i="8" s="1"/>
  <c r="L1517" i="8"/>
  <c r="M1517" i="8"/>
  <c r="L1529" i="8"/>
  <c r="M1529" i="8"/>
  <c r="L1533" i="8"/>
  <c r="M1533" i="8" s="1"/>
  <c r="L1219" i="8"/>
  <c r="M1219" i="8"/>
  <c r="L1268" i="8"/>
  <c r="M1268" i="8"/>
  <c r="L1242" i="8"/>
  <c r="M1242" i="8" s="1"/>
  <c r="L1249" i="8"/>
  <c r="M1249" i="8"/>
  <c r="L1254" i="8"/>
  <c r="M1254" i="8" s="1"/>
  <c r="L1260" i="8"/>
  <c r="M1260" i="8"/>
  <c r="L1266" i="8"/>
  <c r="M1266" i="8" s="1"/>
  <c r="L1296" i="8"/>
  <c r="M1296" i="8"/>
  <c r="L1302" i="8"/>
  <c r="M1302" i="8" s="1"/>
  <c r="L1324" i="8"/>
  <c r="M1324" i="8"/>
  <c r="L1330" i="8"/>
  <c r="M1330" i="8" s="1"/>
  <c r="L1342" i="8"/>
  <c r="M1342" i="8"/>
  <c r="L1354" i="8"/>
  <c r="M1354" i="8"/>
  <c r="L1377" i="8"/>
  <c r="M1377" i="8"/>
  <c r="L1382" i="8"/>
  <c r="M1382" i="8" s="1"/>
  <c r="L1388" i="8"/>
  <c r="M1388" i="8"/>
  <c r="L1394" i="8"/>
  <c r="M1394" i="8" s="1"/>
  <c r="L1400" i="8"/>
  <c r="M1400" i="8"/>
  <c r="L1406" i="8"/>
  <c r="M1406" i="8" s="1"/>
  <c r="L1416" i="8"/>
  <c r="M1416" i="8" s="1"/>
  <c r="L1422" i="8"/>
  <c r="M1422" i="8"/>
  <c r="L1428" i="8"/>
  <c r="M1428" i="8" s="1"/>
  <c r="L1432" i="8"/>
  <c r="M1432" i="8"/>
  <c r="L1438" i="8"/>
  <c r="M1438" i="8" s="1"/>
  <c r="L1454" i="8"/>
  <c r="M1454" i="8" s="1"/>
  <c r="L1460" i="8"/>
  <c r="M1460" i="8"/>
  <c r="L1466" i="8"/>
  <c r="M1466" i="8" s="1"/>
  <c r="M1502" i="8"/>
  <c r="L1218" i="8"/>
  <c r="M1218" i="8"/>
  <c r="L1231" i="8"/>
  <c r="M1231" i="8" s="1"/>
  <c r="L1255" i="8"/>
  <c r="M1255" i="8"/>
  <c r="L1267" i="8"/>
  <c r="M1267" i="8" s="1"/>
  <c r="L1273" i="8"/>
  <c r="M1273" i="8" s="1"/>
  <c r="L1297" i="8"/>
  <c r="M1297" i="8" s="1"/>
  <c r="L1305" i="8"/>
  <c r="M1305" i="8"/>
  <c r="L1311" i="8"/>
  <c r="M1311" i="8" s="1"/>
  <c r="L1319" i="8"/>
  <c r="M1319" i="8" s="1"/>
  <c r="L1331" i="8"/>
  <c r="M1331" i="8"/>
  <c r="L1343" i="8"/>
  <c r="M1343" i="8" s="1"/>
  <c r="L1349" i="8"/>
  <c r="M1349" i="8" s="1"/>
  <c r="L1383" i="8"/>
  <c r="M1383" i="8"/>
  <c r="L1423" i="8"/>
  <c r="M1423" i="8"/>
  <c r="M1429" i="8"/>
  <c r="L1439" i="8"/>
  <c r="M1439" i="8"/>
  <c r="L1445" i="8"/>
  <c r="M1445" i="8" s="1"/>
  <c r="L1451" i="8"/>
  <c r="M1451" i="8"/>
  <c r="L1455" i="8"/>
  <c r="M1455" i="8" s="1"/>
  <c r="L1461" i="8"/>
  <c r="M1461" i="8"/>
  <c r="L1467" i="8"/>
  <c r="M1467" i="8" s="1"/>
  <c r="L1473" i="8"/>
  <c r="M1473" i="8"/>
  <c r="L1479" i="8"/>
  <c r="M1479" i="8" s="1"/>
  <c r="L1485" i="8"/>
  <c r="M1485" i="8"/>
  <c r="L1491" i="8"/>
  <c r="M1491" i="8" s="1"/>
  <c r="L1497" i="8"/>
  <c r="M1497" i="8"/>
  <c r="L1503" i="8"/>
  <c r="M1503" i="8" s="1"/>
  <c r="L1509" i="8"/>
  <c r="M1509" i="8"/>
  <c r="L1513" i="8"/>
  <c r="M1513" i="8" s="1"/>
  <c r="L1525" i="8"/>
  <c r="M1525" i="8" s="1"/>
  <c r="L1531" i="8"/>
  <c r="M1531" i="8" s="1"/>
  <c r="M1535" i="8"/>
  <c r="L1225" i="8"/>
  <c r="M1225" i="8" s="1"/>
  <c r="L1250" i="8"/>
  <c r="M1250" i="8"/>
  <c r="L1256" i="8"/>
  <c r="M1256" i="8" s="1"/>
  <c r="M1274" i="8"/>
  <c r="L1300" i="8"/>
  <c r="M1300" i="8" s="1"/>
  <c r="M1316" i="8"/>
  <c r="L1326" i="8"/>
  <c r="M1326" i="8" s="1"/>
  <c r="L1332" i="8"/>
  <c r="M1332" i="8" s="1"/>
  <c r="L1344" i="8"/>
  <c r="M1344" i="8"/>
  <c r="M1350" i="8"/>
  <c r="L1356" i="8"/>
  <c r="M1356" i="8" s="1"/>
  <c r="M1362" i="8"/>
  <c r="L1368" i="8"/>
  <c r="M1368" i="8" s="1"/>
  <c r="L1375" i="8"/>
  <c r="M1375" i="8" s="1"/>
  <c r="L1384" i="8"/>
  <c r="M1384" i="8" s="1"/>
  <c r="M1390" i="8"/>
  <c r="L1396" i="8"/>
  <c r="M1396" i="8" s="1"/>
  <c r="L1402" i="8"/>
  <c r="M1402" i="8"/>
  <c r="L1414" i="8"/>
  <c r="M1414" i="8" s="1"/>
  <c r="L1420" i="8"/>
  <c r="M1420" i="8" s="1"/>
  <c r="L1424" i="8"/>
  <c r="M1424" i="8" s="1"/>
  <c r="L1430" i="8"/>
  <c r="M1430" i="8" s="1"/>
  <c r="L1436" i="8"/>
  <c r="M1436" i="8" s="1"/>
  <c r="L1440" i="8"/>
  <c r="M1440" i="8" s="1"/>
  <c r="L1446" i="8"/>
  <c r="M1446" i="8" s="1"/>
  <c r="L1458" i="8"/>
  <c r="M1458" i="8" s="1"/>
  <c r="L1462" i="8"/>
  <c r="M1462" i="8"/>
  <c r="M1468" i="8"/>
  <c r="M1474" i="8"/>
  <c r="M1486" i="8"/>
  <c r="M1498" i="8"/>
  <c r="M1514" i="8"/>
  <c r="M1520" i="8"/>
  <c r="M1536" i="8"/>
  <c r="L1459" i="8"/>
  <c r="M1459" i="8" s="1"/>
  <c r="L1468" i="8"/>
  <c r="L1471" i="8"/>
  <c r="M1471" i="8" s="1"/>
  <c r="L1495" i="8"/>
  <c r="M1495" i="8" s="1"/>
  <c r="L1501" i="8"/>
  <c r="M1501" i="8" s="1"/>
  <c r="L1505" i="8"/>
  <c r="M1505" i="8" s="1"/>
  <c r="L1511" i="8"/>
  <c r="M1511" i="8" s="1"/>
  <c r="L1519" i="8"/>
  <c r="M1519" i="8" s="1"/>
  <c r="L1523" i="8"/>
  <c r="M1523" i="8" s="1"/>
  <c r="L1535" i="8"/>
  <c r="L1530" i="8"/>
  <c r="M1530" i="8" s="1"/>
  <c r="L1532" i="8"/>
  <c r="M1532" i="8" s="1"/>
  <c r="L1534" i="8"/>
  <c r="M1534" i="8" s="1"/>
  <c r="L1536" i="8"/>
  <c r="L1524" i="8"/>
  <c r="M1524" i="8" s="1"/>
  <c r="L1526" i="8"/>
  <c r="M1526" i="8" s="1"/>
  <c r="L1518" i="8"/>
  <c r="M1518" i="8" s="1"/>
  <c r="L1520" i="8"/>
  <c r="L1510" i="8"/>
  <c r="M1510" i="8" s="1"/>
  <c r="L1512" i="8"/>
  <c r="M1512" i="8" s="1"/>
  <c r="L1514" i="8"/>
  <c r="L1502" i="8"/>
  <c r="L1504" i="8"/>
  <c r="M1504" i="8" s="1"/>
  <c r="L1506" i="8"/>
  <c r="M1506" i="8" s="1"/>
  <c r="L1496" i="8"/>
  <c r="M1496" i="8" s="1"/>
  <c r="L1498" i="8"/>
  <c r="L1490" i="8"/>
  <c r="M1490" i="8" s="1"/>
  <c r="L1492" i="8"/>
  <c r="M1492" i="8" s="1"/>
  <c r="L1484" i="8"/>
  <c r="M1484" i="8" s="1"/>
  <c r="L1486" i="8"/>
  <c r="L1478" i="8"/>
  <c r="M1478" i="8" s="1"/>
  <c r="L1480" i="8"/>
  <c r="M1480" i="8" s="1"/>
  <c r="L1472" i="8"/>
  <c r="M1472" i="8" s="1"/>
  <c r="L1474" i="8"/>
  <c r="L1452" i="8"/>
  <c r="M1452" i="8" s="1"/>
  <c r="L1444" i="8"/>
  <c r="M1444" i="8" s="1"/>
  <c r="L1448" i="8"/>
  <c r="M1448" i="8" s="1"/>
  <c r="L1390" i="8"/>
  <c r="L1395" i="8"/>
  <c r="M1395" i="8" s="1"/>
  <c r="L1408" i="8"/>
  <c r="M1408" i="8" s="1"/>
  <c r="L1412" i="8"/>
  <c r="M1412" i="8" s="1"/>
  <c r="L1429" i="8"/>
  <c r="L1433" i="8"/>
  <c r="M1433" i="8" s="1"/>
  <c r="L1413" i="8"/>
  <c r="M1413" i="8" s="1"/>
  <c r="L1415" i="8"/>
  <c r="M1415" i="8" s="1"/>
  <c r="L1417" i="8"/>
  <c r="M1417" i="8" s="1"/>
  <c r="L1407" i="8"/>
  <c r="M1407" i="8" s="1"/>
  <c r="L1409" i="8"/>
  <c r="M1409" i="8" s="1"/>
  <c r="L1401" i="8"/>
  <c r="M1401" i="8" s="1"/>
  <c r="L1403" i="8"/>
  <c r="M1403" i="8" s="1"/>
  <c r="L1389" i="8"/>
  <c r="M1389" i="8" s="1"/>
  <c r="L1391" i="8"/>
  <c r="M1391" i="8" s="1"/>
  <c r="L1337" i="8"/>
  <c r="M1337" i="8" s="1"/>
  <c r="L1355" i="8"/>
  <c r="M1355" i="8" s="1"/>
  <c r="L1363" i="8"/>
  <c r="M1363" i="8" s="1"/>
  <c r="L1385" i="8"/>
  <c r="M1385" i="8" s="1"/>
  <c r="L1374" i="8"/>
  <c r="M1374" i="8" s="1"/>
  <c r="L1376" i="8"/>
  <c r="M1376" i="8" s="1"/>
  <c r="L1378" i="8"/>
  <c r="M1378" i="8" s="1"/>
  <c r="L1370" i="8"/>
  <c r="M1370" i="8" s="1"/>
  <c r="L1367" i="8"/>
  <c r="M1367" i="8" s="1"/>
  <c r="L1369" i="8"/>
  <c r="M1369" i="8" s="1"/>
  <c r="L1371" i="8"/>
  <c r="M1371" i="8" s="1"/>
  <c r="L1361" i="8"/>
  <c r="M1361" i="8" s="1"/>
  <c r="L1360" i="8"/>
  <c r="M1360" i="8" s="1"/>
  <c r="L1362" i="8"/>
  <c r="L1364" i="8"/>
  <c r="M1364" i="8" s="1"/>
  <c r="L1348" i="8"/>
  <c r="M1348" i="8" s="1"/>
  <c r="L1350" i="8"/>
  <c r="L1336" i="8"/>
  <c r="M1336" i="8" s="1"/>
  <c r="L1338" i="8"/>
  <c r="M1338" i="8" s="1"/>
  <c r="L1329" i="8"/>
  <c r="M1329" i="8" s="1"/>
  <c r="L1323" i="8"/>
  <c r="M1323" i="8" s="1"/>
  <c r="L1325" i="8"/>
  <c r="M1325" i="8" s="1"/>
  <c r="L1317" i="8"/>
  <c r="M1317" i="8" s="1"/>
  <c r="L1315" i="8"/>
  <c r="M1315" i="8" s="1"/>
  <c r="L1313" i="8"/>
  <c r="M1313" i="8" s="1"/>
  <c r="L1310" i="8"/>
  <c r="M1310" i="8" s="1"/>
  <c r="L1312" i="8"/>
  <c r="M1312" i="8" s="1"/>
  <c r="L1314" i="8"/>
  <c r="M1314" i="8" s="1"/>
  <c r="L1316" i="8"/>
  <c r="L1318" i="8"/>
  <c r="M1318" i="8" s="1"/>
  <c r="L1320" i="8"/>
  <c r="M1320" i="8" s="1"/>
  <c r="L1306" i="8"/>
  <c r="M1306" i="8" s="1"/>
  <c r="L1271" i="8"/>
  <c r="M1271" i="8" s="1"/>
  <c r="L1279" i="8"/>
  <c r="M1279" i="8" s="1"/>
  <c r="L1285" i="8"/>
  <c r="M1285" i="8" s="1"/>
  <c r="L1291" i="8"/>
  <c r="M1291" i="8" s="1"/>
  <c r="L1295" i="8"/>
  <c r="M1295" i="8" s="1"/>
  <c r="L1290" i="8"/>
  <c r="M1290" i="8" s="1"/>
  <c r="L1292" i="8"/>
  <c r="M1292" i="8" s="1"/>
  <c r="L1284" i="8"/>
  <c r="M1284" i="8" s="1"/>
  <c r="L1286" i="8"/>
  <c r="M1286" i="8" s="1"/>
  <c r="L1278" i="8"/>
  <c r="M1278" i="8" s="1"/>
  <c r="L1280" i="8"/>
  <c r="M1280" i="8" s="1"/>
  <c r="L1272" i="8"/>
  <c r="M1272" i="8" s="1"/>
  <c r="L1274" i="8"/>
  <c r="L1259" i="8"/>
  <c r="M1259" i="8" s="1"/>
  <c r="L1261" i="8"/>
  <c r="M1261" i="8" s="1"/>
  <c r="L1253" i="8"/>
  <c r="M1253" i="8" s="1"/>
  <c r="L1248" i="8"/>
  <c r="M1248" i="8" s="1"/>
  <c r="L1243" i="8"/>
  <c r="M1243" i="8" s="1"/>
  <c r="L1233" i="8"/>
  <c r="M1233" i="8" s="1"/>
  <c r="L1238" i="8"/>
  <c r="M1238" i="8" s="1"/>
  <c r="L1237" i="8"/>
  <c r="M1237" i="8" s="1"/>
  <c r="L1239" i="8"/>
  <c r="M1239" i="8" s="1"/>
  <c r="L1232" i="8"/>
  <c r="M1232" i="8" s="1"/>
  <c r="L1234" i="8"/>
  <c r="M1234" i="8" s="1"/>
  <c r="L1226" i="8"/>
  <c r="M1226" i="8" s="1"/>
  <c r="L1228" i="8"/>
  <c r="M1228" i="8" s="1"/>
  <c r="L1221" i="8"/>
  <c r="M1221" i="8" s="1"/>
  <c r="L1213" i="8"/>
  <c r="M1213" i="8" s="1"/>
  <c r="L1215" i="8"/>
  <c r="M1215" i="8" s="1"/>
  <c r="M1345" i="8" l="1"/>
  <c r="M1481" i="8"/>
  <c r="M1487" i="8"/>
  <c r="M1493" i="8"/>
  <c r="M1527" i="8"/>
  <c r="M1507" i="8"/>
  <c r="M1537" i="8"/>
  <c r="M1521" i="8"/>
  <c r="M1475" i="8"/>
  <c r="M1499" i="8"/>
  <c r="M1515" i="8"/>
  <c r="M1469" i="8"/>
  <c r="M1463" i="8"/>
  <c r="M1456" i="8"/>
  <c r="M1449" i="8"/>
  <c r="M1418" i="8"/>
  <c r="M1442" i="8"/>
  <c r="M1392" i="8"/>
  <c r="M1410" i="8"/>
  <c r="M1434" i="8"/>
  <c r="M1426" i="8"/>
  <c r="M1404" i="8"/>
  <c r="M1398" i="8"/>
  <c r="M1269" i="8"/>
  <c r="M1358" i="8"/>
  <c r="M1379" i="8"/>
  <c r="M1386" i="8"/>
  <c r="M1372" i="8"/>
  <c r="M1365" i="8"/>
  <c r="M1351" i="8"/>
  <c r="M1339" i="8"/>
  <c r="M1298" i="8"/>
  <c r="M1333" i="8"/>
  <c r="M1327" i="8"/>
  <c r="M1321" i="8"/>
  <c r="M1308" i="8"/>
  <c r="M1303" i="8"/>
  <c r="M1275" i="8"/>
  <c r="M1287" i="8"/>
  <c r="M1293" i="8"/>
  <c r="M1281" i="8"/>
  <c r="M1263" i="8"/>
  <c r="M1257" i="8"/>
  <c r="M1251" i="8"/>
  <c r="M1245" i="8"/>
  <c r="M1229" i="8"/>
  <c r="M1222" i="8"/>
  <c r="M1240" i="8"/>
  <c r="M1235" i="8"/>
  <c r="M1216" i="8"/>
  <c r="J1188" i="8" l="1"/>
  <c r="J1187" i="8"/>
  <c r="J1186" i="8"/>
  <c r="J1185" i="8"/>
  <c r="J1184" i="8"/>
  <c r="J1180" i="8"/>
  <c r="J1179" i="8"/>
  <c r="J1178" i="8"/>
  <c r="J1177" i="8"/>
  <c r="J1176" i="8"/>
  <c r="J1175" i="8"/>
  <c r="J1174" i="8"/>
  <c r="J1171" i="8"/>
  <c r="J1170" i="8"/>
  <c r="J1169" i="8"/>
  <c r="J1168" i="8"/>
  <c r="J1167" i="8"/>
  <c r="J1166" i="8"/>
  <c r="J1163" i="8"/>
  <c r="J1162" i="8"/>
  <c r="J1161" i="8"/>
  <c r="J1160" i="8"/>
  <c r="J1159" i="8"/>
  <c r="J1158" i="8"/>
  <c r="J1157" i="8"/>
  <c r="J1154" i="8"/>
  <c r="J1153" i="8"/>
  <c r="J1152" i="8"/>
  <c r="J1151" i="8"/>
  <c r="J1150" i="8"/>
  <c r="J1149" i="8"/>
  <c r="J1146" i="8"/>
  <c r="J1145" i="8"/>
  <c r="J1144" i="8"/>
  <c r="J1143" i="8"/>
  <c r="J1142" i="8"/>
  <c r="J1139" i="8"/>
  <c r="J1138" i="8"/>
  <c r="J1137" i="8"/>
  <c r="J1136" i="8"/>
  <c r="J1135" i="8"/>
  <c r="J1132" i="8"/>
  <c r="J1131" i="8"/>
  <c r="J1130" i="8"/>
  <c r="J1129" i="8"/>
  <c r="J1128" i="8"/>
  <c r="L1158" i="8" l="1"/>
  <c r="M1158" i="8" s="1"/>
  <c r="L1162" i="8"/>
  <c r="M1162" i="8"/>
  <c r="L1168" i="8"/>
  <c r="M1168" i="8" s="1"/>
  <c r="L1185" i="8"/>
  <c r="M1185" i="8" s="1"/>
  <c r="L1130" i="8"/>
  <c r="M1130" i="8"/>
  <c r="L1131" i="8"/>
  <c r="M1131" i="8" s="1"/>
  <c r="L1137" i="8"/>
  <c r="M1137" i="8"/>
  <c r="L1149" i="8"/>
  <c r="M1149" i="8"/>
  <c r="L1153" i="8"/>
  <c r="M1153" i="8" s="1"/>
  <c r="M1169" i="8"/>
  <c r="L1175" i="8"/>
  <c r="M1175" i="8" s="1"/>
  <c r="L1136" i="8"/>
  <c r="M1136" i="8" s="1"/>
  <c r="L1128" i="8"/>
  <c r="M1128" i="8"/>
  <c r="L1132" i="8"/>
  <c r="M1132" i="8" s="1"/>
  <c r="L1166" i="8"/>
  <c r="M1166" i="8" s="1"/>
  <c r="L1170" i="8"/>
  <c r="M1170" i="8"/>
  <c r="M1176" i="8"/>
  <c r="L1187" i="8"/>
  <c r="M1187" i="8"/>
  <c r="L1129" i="8"/>
  <c r="M1129" i="8" s="1"/>
  <c r="L1135" i="8"/>
  <c r="M1135" i="8"/>
  <c r="L1139" i="8"/>
  <c r="M1139" i="8" s="1"/>
  <c r="L1145" i="8"/>
  <c r="M1145" i="8"/>
  <c r="M1151" i="8"/>
  <c r="M1171" i="8"/>
  <c r="L1177" i="8"/>
  <c r="M1177" i="8" s="1"/>
  <c r="L1184" i="8"/>
  <c r="M1184" i="8"/>
  <c r="L1188" i="8"/>
  <c r="M1188" i="8" s="1"/>
  <c r="L1138" i="8"/>
  <c r="M1138" i="8" s="1"/>
  <c r="L1143" i="8"/>
  <c r="M1143" i="8" s="1"/>
  <c r="L1151" i="8"/>
  <c r="L1160" i="8"/>
  <c r="M1160" i="8" s="1"/>
  <c r="L1179" i="8"/>
  <c r="M1179" i="8" s="1"/>
  <c r="L1186" i="8"/>
  <c r="M1186" i="8" s="1"/>
  <c r="L1174" i="8"/>
  <c r="M1174" i="8" s="1"/>
  <c r="L1176" i="8"/>
  <c r="L1178" i="8"/>
  <c r="M1178" i="8" s="1"/>
  <c r="L1180" i="8"/>
  <c r="M1180" i="8" s="1"/>
  <c r="L1167" i="8"/>
  <c r="M1167" i="8" s="1"/>
  <c r="L1169" i="8"/>
  <c r="L1171" i="8"/>
  <c r="L1157" i="8"/>
  <c r="M1157" i="8" s="1"/>
  <c r="L1159" i="8"/>
  <c r="M1159" i="8" s="1"/>
  <c r="L1161" i="8"/>
  <c r="M1161" i="8" s="1"/>
  <c r="L1163" i="8"/>
  <c r="M1163" i="8" s="1"/>
  <c r="L1150" i="8"/>
  <c r="M1150" i="8" s="1"/>
  <c r="L1152" i="8"/>
  <c r="M1152" i="8" s="1"/>
  <c r="L1154" i="8"/>
  <c r="M1154" i="8" s="1"/>
  <c r="L1142" i="8"/>
  <c r="M1142" i="8" s="1"/>
  <c r="L1144" i="8"/>
  <c r="M1144" i="8" s="1"/>
  <c r="L1146" i="8"/>
  <c r="M1146" i="8" s="1"/>
  <c r="J1125" i="8"/>
  <c r="J1124" i="8"/>
  <c r="J1123" i="8"/>
  <c r="J1122" i="8"/>
  <c r="J1121" i="8"/>
  <c r="J1117" i="8"/>
  <c r="J1116" i="8"/>
  <c r="J1115" i="8"/>
  <c r="J1114" i="8"/>
  <c r="J1113" i="8"/>
  <c r="J1112" i="8"/>
  <c r="J1111" i="8"/>
  <c r="J1110" i="8"/>
  <c r="J1109" i="8"/>
  <c r="J1118" i="8"/>
  <c r="J1108" i="8"/>
  <c r="J1105" i="8"/>
  <c r="J1104" i="8"/>
  <c r="J1100" i="8"/>
  <c r="J1099" i="8"/>
  <c r="J1096" i="8"/>
  <c r="J1095" i="8"/>
  <c r="J1094" i="8"/>
  <c r="J1093" i="8"/>
  <c r="J1089" i="8"/>
  <c r="J1088" i="8"/>
  <c r="J1090" i="8"/>
  <c r="J1087" i="8"/>
  <c r="J1084" i="8"/>
  <c r="J1083" i="8"/>
  <c r="J1080" i="8"/>
  <c r="J1079" i="8"/>
  <c r="J1078" i="8"/>
  <c r="J1075" i="8"/>
  <c r="J1074" i="8"/>
  <c r="J1073" i="8"/>
  <c r="J1072" i="8"/>
  <c r="J1071" i="8"/>
  <c r="J1070" i="8"/>
  <c r="J1065" i="8"/>
  <c r="J1064" i="8"/>
  <c r="J1063" i="8"/>
  <c r="J1062" i="8"/>
  <c r="J1067" i="8"/>
  <c r="J1066" i="8"/>
  <c r="J1061" i="8"/>
  <c r="J1060" i="8"/>
  <c r="J1057" i="8"/>
  <c r="J1056" i="8"/>
  <c r="J1055" i="8"/>
  <c r="J1054" i="8"/>
  <c r="J1051" i="8"/>
  <c r="J1050" i="8"/>
  <c r="J1045" i="8"/>
  <c r="J1044" i="8"/>
  <c r="J1047" i="8"/>
  <c r="J1046" i="8"/>
  <c r="J1043" i="8"/>
  <c r="J1042" i="8"/>
  <c r="J1041" i="8"/>
  <c r="J1036" i="8"/>
  <c r="J1038" i="8"/>
  <c r="J1037" i="8"/>
  <c r="J1035" i="8"/>
  <c r="J1034" i="8"/>
  <c r="J1031" i="8"/>
  <c r="J1028" i="8"/>
  <c r="J1027" i="8"/>
  <c r="J1024" i="8"/>
  <c r="J1023" i="8"/>
  <c r="J1022" i="8"/>
  <c r="J1021" i="8"/>
  <c r="J1018" i="8"/>
  <c r="J1017" i="8"/>
  <c r="J1016" i="8"/>
  <c r="J1013" i="8"/>
  <c r="J1012" i="8"/>
  <c r="J1011" i="8"/>
  <c r="J1010" i="8"/>
  <c r="J1007" i="8"/>
  <c r="J1006" i="8"/>
  <c r="J1005" i="8"/>
  <c r="J1004" i="8"/>
  <c r="J1001" i="8"/>
  <c r="J1000" i="8"/>
  <c r="J999" i="8"/>
  <c r="J996" i="8"/>
  <c r="J995" i="8"/>
  <c r="J994" i="8"/>
  <c r="J993" i="8"/>
  <c r="J992" i="8"/>
  <c r="J989" i="8"/>
  <c r="J988" i="8"/>
  <c r="J987" i="8"/>
  <c r="J986" i="8"/>
  <c r="J983" i="8"/>
  <c r="J982" i="8"/>
  <c r="J981" i="8"/>
  <c r="J980" i="8"/>
  <c r="J979" i="8"/>
  <c r="J976" i="8"/>
  <c r="J975" i="8"/>
  <c r="J974" i="8"/>
  <c r="J973" i="8"/>
  <c r="J972" i="8"/>
  <c r="J966" i="8"/>
  <c r="J969" i="8"/>
  <c r="J968" i="8"/>
  <c r="J967" i="8"/>
  <c r="J965" i="8"/>
  <c r="J964" i="8"/>
  <c r="J961" i="8"/>
  <c r="J960" i="8"/>
  <c r="J959" i="8"/>
  <c r="J958" i="8"/>
  <c r="J957" i="8"/>
  <c r="J954" i="8"/>
  <c r="J953" i="8"/>
  <c r="J952" i="8"/>
  <c r="J951" i="8"/>
  <c r="J950" i="8"/>
  <c r="J947" i="8"/>
  <c r="J946" i="8"/>
  <c r="J945" i="8"/>
  <c r="J944" i="8"/>
  <c r="J943" i="8"/>
  <c r="J940" i="8"/>
  <c r="J939" i="8"/>
  <c r="J938" i="8"/>
  <c r="J937" i="8"/>
  <c r="J936" i="8"/>
  <c r="J932" i="8"/>
  <c r="J931" i="8"/>
  <c r="J930" i="8"/>
  <c r="J929" i="8"/>
  <c r="J928" i="8"/>
  <c r="J927" i="8"/>
  <c r="J924" i="8"/>
  <c r="J923" i="8"/>
  <c r="J922" i="8"/>
  <c r="J921" i="8"/>
  <c r="J920" i="8"/>
  <c r="J919" i="8"/>
  <c r="J915" i="8"/>
  <c r="J914" i="8"/>
  <c r="J916" i="8"/>
  <c r="J913" i="8"/>
  <c r="J912" i="8"/>
  <c r="J911" i="8"/>
  <c r="J908" i="8"/>
  <c r="J907" i="8"/>
  <c r="J906" i="8"/>
  <c r="J905" i="8"/>
  <c r="J902" i="8"/>
  <c r="J901" i="8"/>
  <c r="J900" i="8"/>
  <c r="J899" i="8"/>
  <c r="J898" i="8"/>
  <c r="J897" i="8"/>
  <c r="J894" i="8"/>
  <c r="J893" i="8"/>
  <c r="J892" i="8"/>
  <c r="J891" i="8"/>
  <c r="J890" i="8"/>
  <c r="J889" i="8"/>
  <c r="J884" i="8"/>
  <c r="J883" i="8"/>
  <c r="J886" i="8"/>
  <c r="J885" i="8"/>
  <c r="J882" i="8"/>
  <c r="J881" i="8"/>
  <c r="J878" i="8"/>
  <c r="J877" i="8"/>
  <c r="J876" i="8"/>
  <c r="J875" i="8"/>
  <c r="J872" i="8"/>
  <c r="J871" i="8"/>
  <c r="J870" i="8"/>
  <c r="J869" i="8"/>
  <c r="J866" i="8"/>
  <c r="J865" i="8"/>
  <c r="J864" i="8"/>
  <c r="J863" i="8"/>
  <c r="J859" i="8"/>
  <c r="J858" i="8"/>
  <c r="J857" i="8"/>
  <c r="J856" i="8"/>
  <c r="J855" i="8"/>
  <c r="J851" i="8"/>
  <c r="J852" i="8"/>
  <c r="J850" i="8"/>
  <c r="J849" i="8"/>
  <c r="J848" i="8"/>
  <c r="J842" i="8"/>
  <c r="J841" i="8"/>
  <c r="J845" i="8"/>
  <c r="J844" i="8"/>
  <c r="J843" i="8"/>
  <c r="J840" i="8"/>
  <c r="J839" i="8"/>
  <c r="J836" i="8"/>
  <c r="J835" i="8"/>
  <c r="J834" i="8"/>
  <c r="J833" i="8"/>
  <c r="J832" i="8"/>
  <c r="J819" i="8"/>
  <c r="J818" i="8"/>
  <c r="J817" i="8"/>
  <c r="J816" i="8"/>
  <c r="J815" i="8"/>
  <c r="J814" i="8"/>
  <c r="J813" i="8"/>
  <c r="J812" i="8"/>
  <c r="J809" i="8"/>
  <c r="J808" i="8"/>
  <c r="J807" i="8"/>
  <c r="J806" i="8"/>
  <c r="J805" i="8"/>
  <c r="J804" i="8"/>
  <c r="J803" i="8"/>
  <c r="J798" i="8"/>
  <c r="J797" i="8"/>
  <c r="J800" i="8"/>
  <c r="J799" i="8"/>
  <c r="J796" i="8"/>
  <c r="J795" i="8"/>
  <c r="J794" i="8"/>
  <c r="J791" i="8"/>
  <c r="J790" i="8"/>
  <c r="J789" i="8"/>
  <c r="J788" i="8"/>
  <c r="J787" i="8"/>
  <c r="J784" i="8"/>
  <c r="J783" i="8"/>
  <c r="J782" i="8"/>
  <c r="J781" i="8"/>
  <c r="J780" i="8"/>
  <c r="J779" i="8"/>
  <c r="J776" i="8"/>
  <c r="J775" i="8"/>
  <c r="J774" i="8"/>
  <c r="J773" i="8"/>
  <c r="J772" i="8"/>
  <c r="J769" i="8"/>
  <c r="J768" i="8"/>
  <c r="J767" i="8"/>
  <c r="J766" i="8"/>
  <c r="J765" i="8"/>
  <c r="J755" i="8"/>
  <c r="J754" i="8"/>
  <c r="J753" i="8"/>
  <c r="J752" i="8"/>
  <c r="J751" i="8"/>
  <c r="J748" i="8"/>
  <c r="J747" i="8"/>
  <c r="J746" i="8"/>
  <c r="J743" i="8"/>
  <c r="J742" i="8"/>
  <c r="J741" i="8"/>
  <c r="J738" i="8"/>
  <c r="J737" i="8"/>
  <c r="J736" i="8"/>
  <c r="J733" i="8"/>
  <c r="J732" i="8"/>
  <c r="J731" i="8"/>
  <c r="J728" i="8"/>
  <c r="J727" i="8"/>
  <c r="J726" i="8"/>
  <c r="L726" i="8" l="1"/>
  <c r="M726" i="8"/>
  <c r="L732" i="8"/>
  <c r="M732" i="8"/>
  <c r="L738" i="8"/>
  <c r="M738" i="8"/>
  <c r="L746" i="8"/>
  <c r="M746" i="8"/>
  <c r="L765" i="8"/>
  <c r="M765" i="8" s="1"/>
  <c r="L769" i="8"/>
  <c r="M769" i="8" s="1"/>
  <c r="L775" i="8"/>
  <c r="M775" i="8" s="1"/>
  <c r="L787" i="8"/>
  <c r="M787" i="8"/>
  <c r="L791" i="8"/>
  <c r="M791" i="8"/>
  <c r="L799" i="8"/>
  <c r="M799" i="8"/>
  <c r="L803" i="8"/>
  <c r="M803" i="8"/>
  <c r="L807" i="8"/>
  <c r="M807" i="8"/>
  <c r="L813" i="8"/>
  <c r="M813" i="8"/>
  <c r="L817" i="8"/>
  <c r="M817" i="8"/>
  <c r="L833" i="8"/>
  <c r="M833" i="8"/>
  <c r="L839" i="8"/>
  <c r="M839" i="8"/>
  <c r="L845" i="8"/>
  <c r="M845" i="8"/>
  <c r="L855" i="8"/>
  <c r="M855" i="8" s="1"/>
  <c r="L859" i="8"/>
  <c r="M859" i="8" s="1"/>
  <c r="L872" i="8"/>
  <c r="M872" i="8"/>
  <c r="L886" i="8"/>
  <c r="M886" i="8" s="1"/>
  <c r="L890" i="8"/>
  <c r="M890" i="8" s="1"/>
  <c r="L894" i="8"/>
  <c r="M894" i="8" s="1"/>
  <c r="L900" i="8"/>
  <c r="M900" i="8" s="1"/>
  <c r="L906" i="8"/>
  <c r="M906" i="8" s="1"/>
  <c r="L912" i="8"/>
  <c r="M912" i="8" s="1"/>
  <c r="L915" i="8"/>
  <c r="M915" i="8" s="1"/>
  <c r="L928" i="8"/>
  <c r="M928" i="8"/>
  <c r="L932" i="8"/>
  <c r="M932" i="8"/>
  <c r="L939" i="8"/>
  <c r="M939" i="8"/>
  <c r="L945" i="8"/>
  <c r="M945" i="8"/>
  <c r="L951" i="8"/>
  <c r="M951" i="8"/>
  <c r="L957" i="8"/>
  <c r="M957" i="8"/>
  <c r="L961" i="8"/>
  <c r="M961" i="8"/>
  <c r="L968" i="8"/>
  <c r="M968" i="8"/>
  <c r="L973" i="8"/>
  <c r="M973" i="8"/>
  <c r="L979" i="8"/>
  <c r="M979" i="8"/>
  <c r="L983" i="8"/>
  <c r="M983" i="8"/>
  <c r="L989" i="8"/>
  <c r="M989" i="8"/>
  <c r="L995" i="8"/>
  <c r="M995" i="8"/>
  <c r="L1001" i="8"/>
  <c r="M1001" i="8"/>
  <c r="L1013" i="8"/>
  <c r="M1013" i="8" s="1"/>
  <c r="L1021" i="8"/>
  <c r="M1021" i="8" s="1"/>
  <c r="L1035" i="8"/>
  <c r="M1035" i="8"/>
  <c r="L1051" i="8"/>
  <c r="M1051" i="8"/>
  <c r="L1057" i="8"/>
  <c r="M1057" i="8"/>
  <c r="L1067" i="8"/>
  <c r="M1067" i="8"/>
  <c r="L1073" i="8"/>
  <c r="M1073" i="8" s="1"/>
  <c r="L1079" i="8"/>
  <c r="M1079" i="8" s="1"/>
  <c r="L1087" i="8"/>
  <c r="M1087" i="8" s="1"/>
  <c r="L1093" i="8"/>
  <c r="M1093" i="8" s="1"/>
  <c r="L1099" i="8"/>
  <c r="M1099" i="8" s="1"/>
  <c r="L1108" i="8"/>
  <c r="M1108" i="8" s="1"/>
  <c r="L1122" i="8"/>
  <c r="M1122" i="8" s="1"/>
  <c r="L727" i="8"/>
  <c r="M727" i="8" s="1"/>
  <c r="L733" i="8"/>
  <c r="M733" i="8" s="1"/>
  <c r="L741" i="8"/>
  <c r="M741" i="8" s="1"/>
  <c r="L747" i="8"/>
  <c r="M747" i="8" s="1"/>
  <c r="L766" i="8"/>
  <c r="M766" i="8"/>
  <c r="L772" i="8"/>
  <c r="M772" i="8"/>
  <c r="L776" i="8"/>
  <c r="M776" i="8"/>
  <c r="L782" i="8"/>
  <c r="M782" i="8"/>
  <c r="L788" i="8"/>
  <c r="M788" i="8"/>
  <c r="L794" i="8"/>
  <c r="M794" i="8"/>
  <c r="L800" i="8"/>
  <c r="M800" i="8"/>
  <c r="L804" i="8"/>
  <c r="M804" i="8"/>
  <c r="L808" i="8"/>
  <c r="M808" i="8"/>
  <c r="L834" i="8"/>
  <c r="M834" i="8"/>
  <c r="L840" i="8"/>
  <c r="M840" i="8"/>
  <c r="L841" i="8"/>
  <c r="M841" i="8"/>
  <c r="L850" i="8"/>
  <c r="M850" i="8"/>
  <c r="L856" i="8"/>
  <c r="M856" i="8"/>
  <c r="L863" i="8"/>
  <c r="M863" i="8"/>
  <c r="L869" i="8"/>
  <c r="M869" i="8"/>
  <c r="L875" i="8"/>
  <c r="M875" i="8"/>
  <c r="L881" i="8"/>
  <c r="M881" i="8"/>
  <c r="L883" i="8"/>
  <c r="M883" i="8"/>
  <c r="L897" i="8"/>
  <c r="M897" i="8" s="1"/>
  <c r="L901" i="8"/>
  <c r="M901" i="8" s="1"/>
  <c r="L913" i="8"/>
  <c r="M913" i="8"/>
  <c r="L919" i="8"/>
  <c r="M919" i="8"/>
  <c r="L929" i="8"/>
  <c r="M929" i="8" s="1"/>
  <c r="L946" i="8"/>
  <c r="M946" i="8" s="1"/>
  <c r="L952" i="8"/>
  <c r="M952" i="8" s="1"/>
  <c r="L964" i="8"/>
  <c r="M964" i="8"/>
  <c r="L969" i="8"/>
  <c r="M969" i="8"/>
  <c r="L986" i="8"/>
  <c r="M986" i="8"/>
  <c r="L1004" i="8"/>
  <c r="M1004" i="8"/>
  <c r="L1010" i="8"/>
  <c r="M1010" i="8"/>
  <c r="L1022" i="8"/>
  <c r="M1022" i="8" s="1"/>
  <c r="L1037" i="8"/>
  <c r="M1037" i="8"/>
  <c r="L1044" i="8"/>
  <c r="M1044" i="8" s="1"/>
  <c r="L1054" i="8"/>
  <c r="M1054" i="8" s="1"/>
  <c r="L1060" i="8"/>
  <c r="M1060" i="8" s="1"/>
  <c r="L1062" i="8"/>
  <c r="M1062" i="8" s="1"/>
  <c r="L1090" i="8"/>
  <c r="M1090" i="8"/>
  <c r="L1094" i="8"/>
  <c r="M1094" i="8"/>
  <c r="L1100" i="8"/>
  <c r="M1100" i="8"/>
  <c r="L1118" i="8"/>
  <c r="M1118" i="8"/>
  <c r="L1112" i="8"/>
  <c r="M1112" i="8"/>
  <c r="L1116" i="8"/>
  <c r="M1116" i="8"/>
  <c r="L728" i="8"/>
  <c r="M728" i="8" s="1"/>
  <c r="L736" i="8"/>
  <c r="M736" i="8" s="1"/>
  <c r="L742" i="8"/>
  <c r="M742" i="8" s="1"/>
  <c r="L748" i="8"/>
  <c r="M748" i="8" s="1"/>
  <c r="L754" i="8"/>
  <c r="M754" i="8" s="1"/>
  <c r="L773" i="8"/>
  <c r="M773" i="8"/>
  <c r="L795" i="8"/>
  <c r="M795" i="8" s="1"/>
  <c r="L797" i="8"/>
  <c r="M797" i="8" s="1"/>
  <c r="L805" i="8"/>
  <c r="M805" i="8" s="1"/>
  <c r="L809" i="8"/>
  <c r="M809" i="8" s="1"/>
  <c r="L835" i="8"/>
  <c r="M835" i="8" s="1"/>
  <c r="L843" i="8"/>
  <c r="M843" i="8" s="1"/>
  <c r="L842" i="8"/>
  <c r="M842" i="8" s="1"/>
  <c r="L857" i="8"/>
  <c r="M857" i="8"/>
  <c r="L882" i="8"/>
  <c r="M882" i="8" s="1"/>
  <c r="L892" i="8"/>
  <c r="M892" i="8"/>
  <c r="L898" i="8"/>
  <c r="M898" i="8"/>
  <c r="L902" i="8"/>
  <c r="M902" i="8"/>
  <c r="L908" i="8"/>
  <c r="M908" i="8"/>
  <c r="L916" i="8"/>
  <c r="M916" i="8"/>
  <c r="L920" i="8"/>
  <c r="M920" i="8"/>
  <c r="L924" i="8"/>
  <c r="M924" i="8"/>
  <c r="L930" i="8"/>
  <c r="M930" i="8"/>
  <c r="L937" i="8"/>
  <c r="M937" i="8"/>
  <c r="L943" i="8"/>
  <c r="M943" i="8"/>
  <c r="L947" i="8"/>
  <c r="M947" i="8"/>
  <c r="L953" i="8"/>
  <c r="M953" i="8"/>
  <c r="L959" i="8"/>
  <c r="M959" i="8"/>
  <c r="L965" i="8"/>
  <c r="M965" i="8"/>
  <c r="L975" i="8"/>
  <c r="M975" i="8" s="1"/>
  <c r="L981" i="8"/>
  <c r="M981" i="8" s="1"/>
  <c r="M987" i="8"/>
  <c r="L999" i="8"/>
  <c r="M999" i="8" s="1"/>
  <c r="L1011" i="8"/>
  <c r="M1011" i="8"/>
  <c r="L1017" i="8"/>
  <c r="M1017" i="8"/>
  <c r="L1023" i="8"/>
  <c r="M1023" i="8"/>
  <c r="L1031" i="8"/>
  <c r="M1031" i="8"/>
  <c r="L1038" i="8"/>
  <c r="M1038" i="8"/>
  <c r="L1043" i="8"/>
  <c r="M1043" i="8"/>
  <c r="M1055" i="8"/>
  <c r="L1061" i="8"/>
  <c r="M1061" i="8"/>
  <c r="L1071" i="8"/>
  <c r="M1071" i="8" s="1"/>
  <c r="L1075" i="8"/>
  <c r="M1075" i="8" s="1"/>
  <c r="L1083" i="8"/>
  <c r="M1083" i="8" s="1"/>
  <c r="L1095" i="8"/>
  <c r="M1095" i="8"/>
  <c r="L1104" i="8"/>
  <c r="M1104" i="8"/>
  <c r="M1113" i="8"/>
  <c r="L1124" i="8"/>
  <c r="M1124" i="8" s="1"/>
  <c r="L731" i="8"/>
  <c r="M731" i="8" s="1"/>
  <c r="M737" i="8"/>
  <c r="L743" i="8"/>
  <c r="M743" i="8"/>
  <c r="L751" i="8"/>
  <c r="M751" i="8"/>
  <c r="L768" i="8"/>
  <c r="M768" i="8" s="1"/>
  <c r="L774" i="8"/>
  <c r="M774" i="8" s="1"/>
  <c r="L790" i="8"/>
  <c r="M790" i="8" s="1"/>
  <c r="L796" i="8"/>
  <c r="M796" i="8" s="1"/>
  <c r="L806" i="8"/>
  <c r="M806" i="8"/>
  <c r="M836" i="8"/>
  <c r="L844" i="8"/>
  <c r="M844" i="8"/>
  <c r="L848" i="8"/>
  <c r="M848" i="8"/>
  <c r="L851" i="8"/>
  <c r="M851" i="8"/>
  <c r="L858" i="8"/>
  <c r="M858" i="8"/>
  <c r="L871" i="8"/>
  <c r="M871" i="8" s="1"/>
  <c r="M877" i="8"/>
  <c r="L885" i="8"/>
  <c r="M885" i="8"/>
  <c r="L893" i="8"/>
  <c r="M893" i="8" s="1"/>
  <c r="L899" i="8"/>
  <c r="M899" i="8" s="1"/>
  <c r="L905" i="8"/>
  <c r="M905" i="8" s="1"/>
  <c r="L921" i="8"/>
  <c r="M921" i="8" s="1"/>
  <c r="L927" i="8"/>
  <c r="M927" i="8" s="1"/>
  <c r="L931" i="8"/>
  <c r="M931" i="8" s="1"/>
  <c r="L938" i="8"/>
  <c r="M938" i="8" s="1"/>
  <c r="L950" i="8"/>
  <c r="M950" i="8"/>
  <c r="L954" i="8"/>
  <c r="M954" i="8"/>
  <c r="L960" i="8"/>
  <c r="M960" i="8"/>
  <c r="L967" i="8"/>
  <c r="M967" i="8"/>
  <c r="L972" i="8"/>
  <c r="M972" i="8"/>
  <c r="L976" i="8"/>
  <c r="M976" i="8"/>
  <c r="L982" i="8"/>
  <c r="M982" i="8"/>
  <c r="L988" i="8"/>
  <c r="M988" i="8"/>
  <c r="M1000" i="8"/>
  <c r="L1006" i="8"/>
  <c r="M1006" i="8"/>
  <c r="L1012" i="8"/>
  <c r="M1012" i="8"/>
  <c r="L1024" i="8"/>
  <c r="M1024" i="8" s="1"/>
  <c r="L1034" i="8"/>
  <c r="M1034" i="8" s="1"/>
  <c r="M1036" i="8"/>
  <c r="L1050" i="8"/>
  <c r="M1050" i="8" s="1"/>
  <c r="L1056" i="8"/>
  <c r="M1056" i="8" s="1"/>
  <c r="L1066" i="8"/>
  <c r="M1066" i="8" s="1"/>
  <c r="L1064" i="8"/>
  <c r="M1064" i="8" s="1"/>
  <c r="L1072" i="8"/>
  <c r="M1072" i="8" s="1"/>
  <c r="L1084" i="8"/>
  <c r="M1084" i="8"/>
  <c r="L1096" i="8"/>
  <c r="M1096" i="8" s="1"/>
  <c r="L1105" i="8"/>
  <c r="M1105" i="8" s="1"/>
  <c r="L1114" i="8"/>
  <c r="M1114" i="8"/>
  <c r="M1121" i="8"/>
  <c r="M1125" i="8"/>
  <c r="M1140" i="8"/>
  <c r="M1133" i="8"/>
  <c r="M1189" i="8"/>
  <c r="M1181" i="8"/>
  <c r="M1172" i="8"/>
  <c r="M1164" i="8"/>
  <c r="M1155" i="8"/>
  <c r="M1147" i="8"/>
  <c r="L1121" i="8"/>
  <c r="L1123" i="8"/>
  <c r="M1123" i="8" s="1"/>
  <c r="L1125" i="8"/>
  <c r="L1110" i="8"/>
  <c r="M1110" i="8" s="1"/>
  <c r="L1109" i="8"/>
  <c r="M1109" i="8" s="1"/>
  <c r="L1111" i="8"/>
  <c r="M1111" i="8" s="1"/>
  <c r="L1113" i="8"/>
  <c r="L1115" i="8"/>
  <c r="M1115" i="8" s="1"/>
  <c r="L1117" i="8"/>
  <c r="M1117" i="8" s="1"/>
  <c r="L1088" i="8"/>
  <c r="M1088" i="8" s="1"/>
  <c r="L1089" i="8"/>
  <c r="M1089" i="8" s="1"/>
  <c r="L1078" i="8"/>
  <c r="M1078" i="8" s="1"/>
  <c r="L1080" i="8"/>
  <c r="M1080" i="8" s="1"/>
  <c r="L1070" i="8"/>
  <c r="M1070" i="8" s="1"/>
  <c r="L1074" i="8"/>
  <c r="M1074" i="8" s="1"/>
  <c r="L1063" i="8"/>
  <c r="M1063" i="8" s="1"/>
  <c r="L1065" i="8"/>
  <c r="M1065" i="8" s="1"/>
  <c r="L1027" i="8"/>
  <c r="M1027" i="8" s="1"/>
  <c r="L1055" i="8"/>
  <c r="L1045" i="8"/>
  <c r="M1045" i="8" s="1"/>
  <c r="L1041" i="8"/>
  <c r="M1041" i="8" s="1"/>
  <c r="L1047" i="8"/>
  <c r="M1047" i="8" s="1"/>
  <c r="L1042" i="8"/>
  <c r="M1042" i="8" s="1"/>
  <c r="L1046" i="8"/>
  <c r="M1046" i="8" s="1"/>
  <c r="L1036" i="8"/>
  <c r="M1032" i="8"/>
  <c r="L1028" i="8"/>
  <c r="M1028" i="8" s="1"/>
  <c r="L1016" i="8"/>
  <c r="M1016" i="8" s="1"/>
  <c r="L1018" i="8"/>
  <c r="M1018" i="8" s="1"/>
  <c r="L1007" i="8"/>
  <c r="M1007" i="8" s="1"/>
  <c r="L1005" i="8"/>
  <c r="M1005" i="8" s="1"/>
  <c r="L993" i="8"/>
  <c r="M993" i="8" s="1"/>
  <c r="L1000" i="8"/>
  <c r="L992" i="8"/>
  <c r="M992" i="8" s="1"/>
  <c r="L994" i="8"/>
  <c r="M994" i="8" s="1"/>
  <c r="L996" i="8"/>
  <c r="M996" i="8" s="1"/>
  <c r="L987" i="8"/>
  <c r="L980" i="8"/>
  <c r="M980" i="8" s="1"/>
  <c r="L974" i="8"/>
  <c r="M974" i="8" s="1"/>
  <c r="L966" i="8"/>
  <c r="M966" i="8" s="1"/>
  <c r="L958" i="8"/>
  <c r="M958" i="8" s="1"/>
  <c r="L944" i="8"/>
  <c r="M944" i="8" s="1"/>
  <c r="L914" i="8"/>
  <c r="M914" i="8" s="1"/>
  <c r="L936" i="8"/>
  <c r="M936" i="8" s="1"/>
  <c r="L940" i="8"/>
  <c r="M940" i="8" s="1"/>
  <c r="L922" i="8"/>
  <c r="M922" i="8" s="1"/>
  <c r="L923" i="8"/>
  <c r="M923" i="8" s="1"/>
  <c r="L911" i="8"/>
  <c r="M911" i="8" s="1"/>
  <c r="L865" i="8"/>
  <c r="M865" i="8" s="1"/>
  <c r="L870" i="8"/>
  <c r="M870" i="8" s="1"/>
  <c r="L877" i="8"/>
  <c r="L907" i="8"/>
  <c r="M907" i="8" s="1"/>
  <c r="L889" i="8"/>
  <c r="M889" i="8" s="1"/>
  <c r="L891" i="8"/>
  <c r="M891" i="8" s="1"/>
  <c r="L884" i="8"/>
  <c r="M884" i="8" s="1"/>
  <c r="L876" i="8"/>
  <c r="M876" i="8" s="1"/>
  <c r="L878" i="8"/>
  <c r="M878" i="8" s="1"/>
  <c r="L864" i="8"/>
  <c r="M864" i="8" s="1"/>
  <c r="L866" i="8"/>
  <c r="M866" i="8" s="1"/>
  <c r="L849" i="8"/>
  <c r="M849" i="8" s="1"/>
  <c r="L852" i="8"/>
  <c r="M852" i="8" s="1"/>
  <c r="L832" i="8"/>
  <c r="M832" i="8" s="1"/>
  <c r="L836" i="8"/>
  <c r="L815" i="8"/>
  <c r="M815" i="8" s="1"/>
  <c r="L819" i="8"/>
  <c r="M819" i="8" s="1"/>
  <c r="L812" i="8"/>
  <c r="M812" i="8" s="1"/>
  <c r="L814" i="8"/>
  <c r="M814" i="8" s="1"/>
  <c r="L816" i="8"/>
  <c r="M816" i="8" s="1"/>
  <c r="L818" i="8"/>
  <c r="M818" i="8" s="1"/>
  <c r="L798" i="8"/>
  <c r="M798" i="8" s="1"/>
  <c r="L789" i="8"/>
  <c r="M789" i="8" s="1"/>
  <c r="L780" i="8"/>
  <c r="M780" i="8" s="1"/>
  <c r="L784" i="8"/>
  <c r="M784" i="8" s="1"/>
  <c r="L779" i="8"/>
  <c r="M779" i="8" s="1"/>
  <c r="L781" i="8"/>
  <c r="M781" i="8" s="1"/>
  <c r="L783" i="8"/>
  <c r="M783" i="8" s="1"/>
  <c r="L752" i="8"/>
  <c r="M752" i="8" s="1"/>
  <c r="L767" i="8"/>
  <c r="M767" i="8" s="1"/>
  <c r="L753" i="8"/>
  <c r="M753" i="8" s="1"/>
  <c r="L755" i="8"/>
  <c r="M755" i="8" s="1"/>
  <c r="L737" i="8"/>
  <c r="M1081" i="8" l="1"/>
  <c r="M1106" i="8"/>
  <c r="M1126" i="8"/>
  <c r="M1119" i="8"/>
  <c r="M1101" i="8"/>
  <c r="M1052" i="8"/>
  <c r="M1091" i="8"/>
  <c r="M1097" i="8"/>
  <c r="M1085" i="8"/>
  <c r="M1029" i="8"/>
  <c r="M1076" i="8"/>
  <c r="M1068" i="8"/>
  <c r="M1058" i="8"/>
  <c r="M1048" i="8"/>
  <c r="M1039" i="8"/>
  <c r="M1025" i="8"/>
  <c r="M1008" i="8"/>
  <c r="M1019" i="8"/>
  <c r="M1014" i="8"/>
  <c r="M997" i="8"/>
  <c r="M903" i="8"/>
  <c r="M1002" i="8"/>
  <c r="M990" i="8"/>
  <c r="M984" i="8"/>
  <c r="M977" i="8"/>
  <c r="M970" i="8"/>
  <c r="M962" i="8"/>
  <c r="M955" i="8"/>
  <c r="M948" i="8"/>
  <c r="M941" i="8"/>
  <c r="M933" i="8"/>
  <c r="M925" i="8"/>
  <c r="M917" i="8"/>
  <c r="M867" i="8"/>
  <c r="M887" i="8"/>
  <c r="M909" i="8"/>
  <c r="M895" i="8"/>
  <c r="M879" i="8"/>
  <c r="M873" i="8"/>
  <c r="M860" i="8"/>
  <c r="M853" i="8"/>
  <c r="M846" i="8"/>
  <c r="M837" i="8"/>
  <c r="M820" i="8"/>
  <c r="M810" i="8"/>
  <c r="M801" i="8"/>
  <c r="M792" i="8"/>
  <c r="M785" i="8"/>
  <c r="M777" i="8"/>
  <c r="M739" i="8"/>
  <c r="M770" i="8"/>
  <c r="M756" i="8"/>
  <c r="M749" i="8"/>
  <c r="M744" i="8"/>
  <c r="M734" i="8"/>
  <c r="M729" i="8"/>
  <c r="J722" i="8" l="1"/>
  <c r="J721" i="8"/>
  <c r="J720" i="8"/>
  <c r="J719" i="8"/>
  <c r="J718" i="8"/>
  <c r="J717" i="8"/>
  <c r="J716" i="8"/>
  <c r="J715" i="8"/>
  <c r="J709" i="8"/>
  <c r="J708" i="8"/>
  <c r="J712" i="8"/>
  <c r="J711" i="8"/>
  <c r="J710" i="8"/>
  <c r="J707" i="8"/>
  <c r="J706" i="8"/>
  <c r="J705" i="8"/>
  <c r="J701" i="8"/>
  <c r="J700" i="8"/>
  <c r="J699" i="8"/>
  <c r="J698" i="8"/>
  <c r="J697" i="8"/>
  <c r="J696" i="8"/>
  <c r="J693" i="8"/>
  <c r="J692" i="8"/>
  <c r="J691" i="8"/>
  <c r="J690" i="8"/>
  <c r="J689" i="8"/>
  <c r="J688" i="8"/>
  <c r="J685" i="8"/>
  <c r="J682" i="8"/>
  <c r="J679" i="8"/>
  <c r="J676" i="8"/>
  <c r="J672" i="8"/>
  <c r="J667" i="8"/>
  <c r="J666" i="8"/>
  <c r="J659" i="8"/>
  <c r="J658" i="8"/>
  <c r="J657" i="8"/>
  <c r="J656" i="8"/>
  <c r="J655" i="8"/>
  <c r="J654" i="8"/>
  <c r="J653" i="8"/>
  <c r="J652" i="8"/>
  <c r="J651" i="8"/>
  <c r="J650" i="8"/>
  <c r="J669" i="8"/>
  <c r="J668" i="8"/>
  <c r="J665" i="8"/>
  <c r="J664" i="8"/>
  <c r="J661" i="8"/>
  <c r="J660" i="8"/>
  <c r="J649" i="8"/>
  <c r="J648" i="8"/>
  <c r="J645" i="8"/>
  <c r="J642" i="8"/>
  <c r="J639" i="8"/>
  <c r="J636" i="8"/>
  <c r="J633" i="8"/>
  <c r="J630" i="8"/>
  <c r="J627" i="8"/>
  <c r="J624" i="8"/>
  <c r="J621" i="8"/>
  <c r="J618" i="8"/>
  <c r="J615" i="8"/>
  <c r="J612" i="8"/>
  <c r="J609" i="8"/>
  <c r="J606" i="8"/>
  <c r="J603" i="8"/>
  <c r="J600" i="8"/>
  <c r="J597" i="8"/>
  <c r="J594" i="8"/>
  <c r="J591" i="8"/>
  <c r="J588" i="8"/>
  <c r="J585" i="8"/>
  <c r="J584" i="8"/>
  <c r="J583" i="8"/>
  <c r="J582" i="8"/>
  <c r="J581" i="8"/>
  <c r="J580" i="8"/>
  <c r="J577" i="8"/>
  <c r="J574" i="8"/>
  <c r="J571" i="8"/>
  <c r="J568" i="8"/>
  <c r="J565" i="8"/>
  <c r="J562" i="8"/>
  <c r="J559" i="8"/>
  <c r="J556" i="8"/>
  <c r="J553" i="8"/>
  <c r="J550" i="8"/>
  <c r="J547" i="8"/>
  <c r="J544" i="8"/>
  <c r="J541" i="8"/>
  <c r="J538" i="8"/>
  <c r="J535" i="8"/>
  <c r="J532" i="8"/>
  <c r="J529" i="8"/>
  <c r="J526" i="8"/>
  <c r="J523" i="8"/>
  <c r="J520" i="8"/>
  <c r="J517" i="8"/>
  <c r="J514" i="8"/>
  <c r="J511" i="8"/>
  <c r="J508" i="8"/>
  <c r="J505" i="8"/>
  <c r="J502" i="8"/>
  <c r="L541" i="8" l="1"/>
  <c r="M541" i="8"/>
  <c r="M542" i="8" s="1"/>
  <c r="L553" i="8"/>
  <c r="M553" i="8" s="1"/>
  <c r="M554" i="8" s="1"/>
  <c r="L591" i="8"/>
  <c r="M591" i="8"/>
  <c r="L603" i="8"/>
  <c r="M603" i="8" s="1"/>
  <c r="M604" i="8" s="1"/>
  <c r="L627" i="8"/>
  <c r="M627" i="8"/>
  <c r="L639" i="8"/>
  <c r="M639" i="8" s="1"/>
  <c r="M640" i="8" s="1"/>
  <c r="L676" i="8"/>
  <c r="M676" i="8" s="1"/>
  <c r="M677" i="8" s="1"/>
  <c r="L688" i="8"/>
  <c r="M688" i="8"/>
  <c r="L692" i="8"/>
  <c r="M692" i="8" s="1"/>
  <c r="L698" i="8"/>
  <c r="M698" i="8"/>
  <c r="L705" i="8"/>
  <c r="M705" i="8" s="1"/>
  <c r="L711" i="8"/>
  <c r="M711" i="8"/>
  <c r="L715" i="8"/>
  <c r="M715" i="8" s="1"/>
  <c r="L719" i="8"/>
  <c r="M719" i="8"/>
  <c r="L532" i="8"/>
  <c r="M532" i="8" s="1"/>
  <c r="M533" i="8" s="1"/>
  <c r="L568" i="8"/>
  <c r="M568" i="8" s="1"/>
  <c r="M569" i="8" s="1"/>
  <c r="L580" i="8"/>
  <c r="M580" i="8"/>
  <c r="L584" i="8"/>
  <c r="M584" i="8" s="1"/>
  <c r="L594" i="8"/>
  <c r="M594" i="8"/>
  <c r="L630" i="8"/>
  <c r="M630" i="8"/>
  <c r="L642" i="8"/>
  <c r="M642" i="8" s="1"/>
  <c r="M643" i="8" s="1"/>
  <c r="L660" i="8"/>
  <c r="M660" i="8"/>
  <c r="L666" i="8"/>
  <c r="M666" i="8" s="1"/>
  <c r="L679" i="8"/>
  <c r="M679" i="8" s="1"/>
  <c r="M680" i="8" s="1"/>
  <c r="L689" i="8"/>
  <c r="M689" i="8" s="1"/>
  <c r="L693" i="8"/>
  <c r="M693" i="8" s="1"/>
  <c r="L699" i="8"/>
  <c r="M699" i="8" s="1"/>
  <c r="L706" i="8"/>
  <c r="M706" i="8" s="1"/>
  <c r="L712" i="8"/>
  <c r="M712" i="8" s="1"/>
  <c r="L716" i="8"/>
  <c r="M716" i="8" s="1"/>
  <c r="L720" i="8"/>
  <c r="M720" i="8" s="1"/>
  <c r="L505" i="8"/>
  <c r="M505" i="8" s="1"/>
  <c r="M506" i="8" s="1"/>
  <c r="L520" i="8"/>
  <c r="M520" i="8" s="1"/>
  <c r="M521" i="8" s="1"/>
  <c r="L544" i="8"/>
  <c r="M544" i="8" s="1"/>
  <c r="M545" i="8" s="1"/>
  <c r="L511" i="8"/>
  <c r="M511" i="8" s="1"/>
  <c r="M512" i="8" s="1"/>
  <c r="L523" i="8"/>
  <c r="M523" i="8" s="1"/>
  <c r="M524" i="8" s="1"/>
  <c r="L535" i="8"/>
  <c r="M535" i="8" s="1"/>
  <c r="M536" i="8" s="1"/>
  <c r="L547" i="8"/>
  <c r="M547" i="8" s="1"/>
  <c r="M548" i="8" s="1"/>
  <c r="L559" i="8"/>
  <c r="M559" i="8" s="1"/>
  <c r="M560" i="8" s="1"/>
  <c r="L571" i="8"/>
  <c r="M571" i="8" s="1"/>
  <c r="M572" i="8" s="1"/>
  <c r="L597" i="8"/>
  <c r="M597" i="8" s="1"/>
  <c r="M598" i="8" s="1"/>
  <c r="L609" i="8"/>
  <c r="M609" i="8" s="1"/>
  <c r="M610" i="8" s="1"/>
  <c r="L633" i="8"/>
  <c r="M633" i="8"/>
  <c r="L682" i="8"/>
  <c r="M682" i="8"/>
  <c r="L690" i="8"/>
  <c r="M690" i="8" s="1"/>
  <c r="L696" i="8"/>
  <c r="M696" i="8"/>
  <c r="L700" i="8"/>
  <c r="M700" i="8" s="1"/>
  <c r="L707" i="8"/>
  <c r="M707" i="8"/>
  <c r="L708" i="8"/>
  <c r="M708" i="8" s="1"/>
  <c r="L717" i="8"/>
  <c r="M717" i="8"/>
  <c r="L721" i="8"/>
  <c r="M721" i="8" s="1"/>
  <c r="L508" i="8"/>
  <c r="M508" i="8"/>
  <c r="L502" i="8"/>
  <c r="M502" i="8" s="1"/>
  <c r="M503" i="8" s="1"/>
  <c r="L514" i="8"/>
  <c r="M514" i="8"/>
  <c r="L526" i="8"/>
  <c r="M526" i="8" s="1"/>
  <c r="M527" i="8" s="1"/>
  <c r="L574" i="8"/>
  <c r="M574" i="8" s="1"/>
  <c r="M575" i="8" s="1"/>
  <c r="L588" i="8"/>
  <c r="M588" i="8" s="1"/>
  <c r="M589" i="8" s="1"/>
  <c r="L612" i="8"/>
  <c r="M612" i="8" s="1"/>
  <c r="M613" i="8" s="1"/>
  <c r="L636" i="8"/>
  <c r="M636" i="8"/>
  <c r="M637" i="8" s="1"/>
  <c r="L648" i="8"/>
  <c r="M648" i="8" s="1"/>
  <c r="L664" i="8"/>
  <c r="M664" i="8"/>
  <c r="L650" i="8"/>
  <c r="M650" i="8" s="1"/>
  <c r="L654" i="8"/>
  <c r="M654" i="8"/>
  <c r="L658" i="8"/>
  <c r="M658" i="8" s="1"/>
  <c r="L672" i="8"/>
  <c r="M672" i="8"/>
  <c r="L685" i="8"/>
  <c r="M685" i="8" s="1"/>
  <c r="M686" i="8" s="1"/>
  <c r="L691" i="8"/>
  <c r="M691" i="8"/>
  <c r="L697" i="8"/>
  <c r="M697" i="8" s="1"/>
  <c r="L701" i="8"/>
  <c r="M701" i="8"/>
  <c r="L710" i="8"/>
  <c r="M710" i="8" s="1"/>
  <c r="L718" i="8"/>
  <c r="M718" i="8" s="1"/>
  <c r="L722" i="8"/>
  <c r="M722" i="8" s="1"/>
  <c r="L582" i="8"/>
  <c r="M582" i="8" s="1"/>
  <c r="L652" i="8"/>
  <c r="M652" i="8" s="1"/>
  <c r="L656" i="8"/>
  <c r="M656" i="8" s="1"/>
  <c r="L709" i="8"/>
  <c r="M709" i="8" s="1"/>
  <c r="M683" i="8"/>
  <c r="M673" i="8"/>
  <c r="L667" i="8"/>
  <c r="M667" i="8" s="1"/>
  <c r="L668" i="8"/>
  <c r="M668" i="8" s="1"/>
  <c r="L651" i="8"/>
  <c r="M651" i="8" s="1"/>
  <c r="L653" i="8"/>
  <c r="M653" i="8" s="1"/>
  <c r="L655" i="8"/>
  <c r="M655" i="8" s="1"/>
  <c r="L657" i="8"/>
  <c r="M657" i="8" s="1"/>
  <c r="L659" i="8"/>
  <c r="M659" i="8" s="1"/>
  <c r="L665" i="8"/>
  <c r="M665" i="8" s="1"/>
  <c r="L669" i="8"/>
  <c r="M669" i="8" s="1"/>
  <c r="L649" i="8"/>
  <c r="M649" i="8" s="1"/>
  <c r="L661" i="8"/>
  <c r="M661" i="8" s="1"/>
  <c r="L645" i="8"/>
  <c r="M645" i="8" s="1"/>
  <c r="M634" i="8"/>
  <c r="M631" i="8"/>
  <c r="M628" i="8"/>
  <c r="L624" i="8"/>
  <c r="M624" i="8" s="1"/>
  <c r="L621" i="8"/>
  <c r="M621" i="8" s="1"/>
  <c r="L618" i="8"/>
  <c r="M618" i="8" s="1"/>
  <c r="L615" i="8"/>
  <c r="L606" i="8"/>
  <c r="L600" i="8"/>
  <c r="M595" i="8"/>
  <c r="M592" i="8"/>
  <c r="L581" i="8"/>
  <c r="M581" i="8" s="1"/>
  <c r="L583" i="8"/>
  <c r="M583" i="8" s="1"/>
  <c r="L585" i="8"/>
  <c r="M585" i="8" s="1"/>
  <c r="L577" i="8"/>
  <c r="M577" i="8" s="1"/>
  <c r="L565" i="8"/>
  <c r="M565" i="8" s="1"/>
  <c r="L562" i="8"/>
  <c r="M562" i="8" s="1"/>
  <c r="L556" i="8"/>
  <c r="L550" i="8"/>
  <c r="L538" i="8"/>
  <c r="L529" i="8"/>
  <c r="L517" i="8"/>
  <c r="M517" i="8" s="1"/>
  <c r="M515" i="8"/>
  <c r="M509" i="8"/>
  <c r="M622" i="8" l="1"/>
  <c r="M619" i="8"/>
  <c r="M606" i="8"/>
  <c r="M607" i="8" s="1"/>
  <c r="M646" i="8"/>
  <c r="M550" i="8"/>
  <c r="M551" i="8" s="1"/>
  <c r="M556" i="8"/>
  <c r="M557" i="8" s="1"/>
  <c r="M563" i="8"/>
  <c r="M518" i="8"/>
  <c r="M566" i="8"/>
  <c r="M578" i="8"/>
  <c r="M625" i="8"/>
  <c r="M600" i="8"/>
  <c r="M601" i="8" s="1"/>
  <c r="M538" i="8"/>
  <c r="M539" i="8" s="1"/>
  <c r="M615" i="8"/>
  <c r="M616" i="8" s="1"/>
  <c r="M529" i="8"/>
  <c r="M530" i="8" s="1"/>
  <c r="M662" i="8"/>
  <c r="M586" i="8"/>
  <c r="M702" i="8"/>
  <c r="M723" i="8"/>
  <c r="M713" i="8"/>
  <c r="M694" i="8"/>
  <c r="M670" i="8"/>
  <c r="J499" i="8" l="1"/>
  <c r="J496" i="8"/>
  <c r="J490" i="8"/>
  <c r="J487" i="8"/>
  <c r="J484" i="8"/>
  <c r="J481" i="8"/>
  <c r="J478" i="8"/>
  <c r="J475" i="8"/>
  <c r="J472" i="8"/>
  <c r="J469" i="8"/>
  <c r="J466" i="8"/>
  <c r="J463" i="8"/>
  <c r="J460" i="8"/>
  <c r="J457" i="8"/>
  <c r="J762" i="8"/>
  <c r="J761" i="8"/>
  <c r="J760" i="8"/>
  <c r="J759" i="8"/>
  <c r="J758" i="8"/>
  <c r="J454" i="8"/>
  <c r="J453" i="8"/>
  <c r="J452" i="8"/>
  <c r="J451" i="8"/>
  <c r="J450" i="8"/>
  <c r="J449" i="8"/>
  <c r="J446" i="8"/>
  <c r="J445" i="8"/>
  <c r="J444" i="8"/>
  <c r="J443" i="8"/>
  <c r="J442" i="8"/>
  <c r="J441" i="8"/>
  <c r="J438" i="8"/>
  <c r="J437" i="8"/>
  <c r="J436" i="8"/>
  <c r="J435" i="8"/>
  <c r="J434" i="8"/>
  <c r="J433" i="8"/>
  <c r="J430" i="8"/>
  <c r="J429" i="8"/>
  <c r="J428" i="8"/>
  <c r="J427" i="8"/>
  <c r="J426" i="8"/>
  <c r="J425" i="8"/>
  <c r="J422" i="8"/>
  <c r="J421" i="8"/>
  <c r="J420" i="8"/>
  <c r="J419" i="8"/>
  <c r="J418" i="8"/>
  <c r="J417" i="8"/>
  <c r="J414" i="8"/>
  <c r="J413" i="8"/>
  <c r="J412" i="8"/>
  <c r="J411" i="8"/>
  <c r="J410" i="8"/>
  <c r="J409" i="8"/>
  <c r="J406" i="8"/>
  <c r="J405" i="8"/>
  <c r="J404" i="8"/>
  <c r="J403" i="8"/>
  <c r="J402" i="8"/>
  <c r="J401" i="8"/>
  <c r="J398" i="8"/>
  <c r="J397" i="8"/>
  <c r="J396" i="8"/>
  <c r="J395" i="8"/>
  <c r="J394" i="8"/>
  <c r="J393" i="8"/>
  <c r="J390" i="8"/>
  <c r="J389" i="8"/>
  <c r="J388" i="8"/>
  <c r="J387" i="8"/>
  <c r="J386" i="8"/>
  <c r="J385" i="8"/>
  <c r="J382" i="8"/>
  <c r="J381" i="8"/>
  <c r="J380" i="8"/>
  <c r="J379" i="8"/>
  <c r="J378" i="8"/>
  <c r="J377" i="8"/>
  <c r="J374" i="8"/>
  <c r="J373" i="8"/>
  <c r="J372" i="8"/>
  <c r="J371" i="8"/>
  <c r="J370" i="8"/>
  <c r="J369" i="8"/>
  <c r="J366" i="8"/>
  <c r="J365" i="8"/>
  <c r="J364" i="8"/>
  <c r="J363" i="8"/>
  <c r="J362" i="8"/>
  <c r="J361" i="8"/>
  <c r="J358" i="8"/>
  <c r="J357" i="8"/>
  <c r="J356" i="8"/>
  <c r="J355" i="8"/>
  <c r="J354" i="8"/>
  <c r="J353" i="8"/>
  <c r="J350" i="8"/>
  <c r="J349" i="8"/>
  <c r="J348" i="8"/>
  <c r="J347" i="8"/>
  <c r="J346" i="8"/>
  <c r="J345" i="8"/>
  <c r="J342" i="8"/>
  <c r="J341" i="8"/>
  <c r="J340" i="8"/>
  <c r="J339" i="8"/>
  <c r="J338" i="8"/>
  <c r="J337" i="8"/>
  <c r="J334" i="8"/>
  <c r="J333" i="8"/>
  <c r="J332" i="8"/>
  <c r="J331" i="8"/>
  <c r="J330" i="8"/>
  <c r="J329" i="8"/>
  <c r="J326" i="8"/>
  <c r="J325" i="8"/>
  <c r="J324" i="8"/>
  <c r="J323" i="8"/>
  <c r="J322" i="8"/>
  <c r="J321" i="8"/>
  <c r="J317" i="8"/>
  <c r="J316" i="8"/>
  <c r="J315" i="8"/>
  <c r="J314" i="8"/>
  <c r="J313" i="8"/>
  <c r="J312" i="8"/>
  <c r="L315" i="8" l="1"/>
  <c r="M315" i="8"/>
  <c r="L322" i="8"/>
  <c r="M322" i="8" s="1"/>
  <c r="L326" i="8"/>
  <c r="M326" i="8"/>
  <c r="L332" i="8"/>
  <c r="M332" i="8" s="1"/>
  <c r="L338" i="8"/>
  <c r="M338" i="8"/>
  <c r="L342" i="8"/>
  <c r="M342" i="8" s="1"/>
  <c r="L348" i="8"/>
  <c r="M348" i="8"/>
  <c r="L354" i="8"/>
  <c r="M354" i="8" s="1"/>
  <c r="L358" i="8"/>
  <c r="M358" i="8"/>
  <c r="L364" i="8"/>
  <c r="M364" i="8" s="1"/>
  <c r="L370" i="8"/>
  <c r="M370" i="8"/>
  <c r="L374" i="8"/>
  <c r="M374" i="8" s="1"/>
  <c r="L386" i="8"/>
  <c r="M386" i="8" s="1"/>
  <c r="L390" i="8"/>
  <c r="M390" i="8"/>
  <c r="L396" i="8"/>
  <c r="M396" i="8" s="1"/>
  <c r="L402" i="8"/>
  <c r="M402" i="8"/>
  <c r="L406" i="8"/>
  <c r="M406" i="8" s="1"/>
  <c r="L412" i="8"/>
  <c r="M412" i="8"/>
  <c r="L418" i="8"/>
  <c r="M418" i="8" s="1"/>
  <c r="L422" i="8"/>
  <c r="M422" i="8"/>
  <c r="L428" i="8"/>
  <c r="M428" i="8" s="1"/>
  <c r="L434" i="8"/>
  <c r="M434" i="8"/>
  <c r="L438" i="8"/>
  <c r="M438" i="8" s="1"/>
  <c r="L444" i="8"/>
  <c r="M444" i="8"/>
  <c r="L450" i="8"/>
  <c r="M450" i="8" s="1"/>
  <c r="L454" i="8"/>
  <c r="M454" i="8"/>
  <c r="L761" i="8"/>
  <c r="M761" i="8" s="1"/>
  <c r="L463" i="8"/>
  <c r="M463" i="8"/>
  <c r="L475" i="8"/>
  <c r="M475" i="8" s="1"/>
  <c r="M476" i="8" s="1"/>
  <c r="L487" i="8"/>
  <c r="M487" i="8"/>
  <c r="L316" i="8"/>
  <c r="M316" i="8" s="1"/>
  <c r="L323" i="8"/>
  <c r="M323" i="8"/>
  <c r="L333" i="8"/>
  <c r="M333" i="8" s="1"/>
  <c r="L339" i="8"/>
  <c r="M339" i="8" s="1"/>
  <c r="L345" i="8"/>
  <c r="M345" i="8" s="1"/>
  <c r="L349" i="8"/>
  <c r="M349" i="8" s="1"/>
  <c r="L355" i="8"/>
  <c r="M355" i="8" s="1"/>
  <c r="L361" i="8"/>
  <c r="M361" i="8" s="1"/>
  <c r="L365" i="8"/>
  <c r="M365" i="8" s="1"/>
  <c r="L371" i="8"/>
  <c r="M371" i="8" s="1"/>
  <c r="L393" i="8"/>
  <c r="M393" i="8" s="1"/>
  <c r="L397" i="8"/>
  <c r="M397" i="8"/>
  <c r="L403" i="8"/>
  <c r="M403" i="8" s="1"/>
  <c r="L409" i="8"/>
  <c r="M409" i="8"/>
  <c r="L413" i="8"/>
  <c r="M413" i="8" s="1"/>
  <c r="L419" i="8"/>
  <c r="M419" i="8"/>
  <c r="L425" i="8"/>
  <c r="M425" i="8" s="1"/>
  <c r="L429" i="8"/>
  <c r="M429" i="8"/>
  <c r="L441" i="8"/>
  <c r="M441" i="8" s="1"/>
  <c r="L445" i="8"/>
  <c r="M445" i="8" s="1"/>
  <c r="L451" i="8"/>
  <c r="M451" i="8" s="1"/>
  <c r="L758" i="8"/>
  <c r="M758" i="8" s="1"/>
  <c r="L762" i="8"/>
  <c r="M762" i="8" s="1"/>
  <c r="L466" i="8"/>
  <c r="M466" i="8" s="1"/>
  <c r="M467" i="8" s="1"/>
  <c r="L490" i="8"/>
  <c r="M490" i="8"/>
  <c r="L312" i="8"/>
  <c r="M312" i="8" s="1"/>
  <c r="L313" i="8"/>
  <c r="M313" i="8"/>
  <c r="L317" i="8"/>
  <c r="M317" i="8" s="1"/>
  <c r="L324" i="8"/>
  <c r="M324" i="8"/>
  <c r="L330" i="8"/>
  <c r="M330" i="8" s="1"/>
  <c r="L334" i="8"/>
  <c r="M334" i="8"/>
  <c r="L340" i="8"/>
  <c r="M340" i="8" s="1"/>
  <c r="L346" i="8"/>
  <c r="M346" i="8"/>
  <c r="L350" i="8"/>
  <c r="M350" i="8" s="1"/>
  <c r="L356" i="8"/>
  <c r="M356" i="8"/>
  <c r="L362" i="8"/>
  <c r="M362" i="8" s="1"/>
  <c r="L366" i="8"/>
  <c r="M366" i="8"/>
  <c r="L372" i="8"/>
  <c r="M372" i="8" s="1"/>
  <c r="L378" i="8"/>
  <c r="M378" i="8"/>
  <c r="L382" i="8"/>
  <c r="M382" i="8" s="1"/>
  <c r="L388" i="8"/>
  <c r="M388" i="8"/>
  <c r="L394" i="8"/>
  <c r="M394" i="8" s="1"/>
  <c r="L398" i="8"/>
  <c r="M398" i="8"/>
  <c r="L404" i="8"/>
  <c r="M404" i="8" s="1"/>
  <c r="L410" i="8"/>
  <c r="M410" i="8"/>
  <c r="L414" i="8"/>
  <c r="M414" i="8" s="1"/>
  <c r="L420" i="8"/>
  <c r="M420" i="8"/>
  <c r="L426" i="8"/>
  <c r="M426" i="8" s="1"/>
  <c r="L430" i="8"/>
  <c r="M430" i="8"/>
  <c r="L436" i="8"/>
  <c r="M436" i="8" s="1"/>
  <c r="L442" i="8"/>
  <c r="M442" i="8"/>
  <c r="L446" i="8"/>
  <c r="M446" i="8" s="1"/>
  <c r="L452" i="8"/>
  <c r="M452" i="8"/>
  <c r="L759" i="8"/>
  <c r="M759" i="8" s="1"/>
  <c r="L457" i="8"/>
  <c r="M457" i="8"/>
  <c r="L469" i="8"/>
  <c r="M469" i="8" s="1"/>
  <c r="M470" i="8" s="1"/>
  <c r="M496" i="8"/>
  <c r="L314" i="8"/>
  <c r="M314" i="8" s="1"/>
  <c r="L325" i="8"/>
  <c r="M325" i="8"/>
  <c r="L331" i="8"/>
  <c r="M331" i="8" s="1"/>
  <c r="L337" i="8"/>
  <c r="M337" i="8"/>
  <c r="L341" i="8"/>
  <c r="M341" i="8" s="1"/>
  <c r="L347" i="8"/>
  <c r="M347" i="8"/>
  <c r="L353" i="8"/>
  <c r="M353" i="8" s="1"/>
  <c r="L357" i="8"/>
  <c r="M357" i="8"/>
  <c r="L369" i="8"/>
  <c r="M369" i="8" s="1"/>
  <c r="L373" i="8"/>
  <c r="M373" i="8" s="1"/>
  <c r="L385" i="8"/>
  <c r="M385" i="8"/>
  <c r="L395" i="8"/>
  <c r="M395" i="8" s="1"/>
  <c r="L401" i="8"/>
  <c r="M401" i="8" s="1"/>
  <c r="L405" i="8"/>
  <c r="M405" i="8" s="1"/>
  <c r="L411" i="8"/>
  <c r="M411" i="8" s="1"/>
  <c r="L417" i="8"/>
  <c r="M417" i="8" s="1"/>
  <c r="L421" i="8"/>
  <c r="M421" i="8" s="1"/>
  <c r="L433" i="8"/>
  <c r="M433" i="8"/>
  <c r="L437" i="8"/>
  <c r="M437" i="8" s="1"/>
  <c r="L443" i="8"/>
  <c r="M443" i="8"/>
  <c r="L449" i="8"/>
  <c r="M449" i="8" s="1"/>
  <c r="L453" i="8"/>
  <c r="M453" i="8"/>
  <c r="L760" i="8"/>
  <c r="M760" i="8" s="1"/>
  <c r="L460" i="8"/>
  <c r="M460" i="8"/>
  <c r="M461" i="8" s="1"/>
  <c r="L472" i="8"/>
  <c r="M472" i="8" s="1"/>
  <c r="M473" i="8" s="1"/>
  <c r="L484" i="8"/>
  <c r="M484" i="8"/>
  <c r="M485" i="8" s="1"/>
  <c r="L499" i="8"/>
  <c r="M499" i="8" s="1"/>
  <c r="M500" i="8" s="1"/>
  <c r="L387" i="8"/>
  <c r="M387" i="8" s="1"/>
  <c r="M458" i="8"/>
  <c r="L496" i="8"/>
  <c r="M491" i="8"/>
  <c r="M488" i="8"/>
  <c r="L481" i="8"/>
  <c r="L478" i="8"/>
  <c r="M478" i="8" s="1"/>
  <c r="M464" i="8"/>
  <c r="L435" i="8"/>
  <c r="M435" i="8" s="1"/>
  <c r="L427" i="8"/>
  <c r="M427" i="8" s="1"/>
  <c r="L389" i="8"/>
  <c r="M389" i="8" s="1"/>
  <c r="L380" i="8"/>
  <c r="M380" i="8" s="1"/>
  <c r="L377" i="8"/>
  <c r="M377" i="8" s="1"/>
  <c r="L379" i="8"/>
  <c r="M379" i="8" s="1"/>
  <c r="L381" i="8"/>
  <c r="M381" i="8" s="1"/>
  <c r="L363" i="8"/>
  <c r="M363" i="8" s="1"/>
  <c r="L329" i="8"/>
  <c r="M329" i="8" s="1"/>
  <c r="L321" i="8"/>
  <c r="M321" i="8" s="1"/>
  <c r="M497" i="8" l="1"/>
  <c r="M479" i="8"/>
  <c r="M481" i="8"/>
  <c r="M482" i="8" s="1"/>
  <c r="M351" i="8"/>
  <c r="M399" i="8"/>
  <c r="M447" i="8"/>
  <c r="M763" i="8"/>
  <c r="M455" i="8"/>
  <c r="M439" i="8"/>
  <c r="M431" i="8"/>
  <c r="M423" i="8"/>
  <c r="M415" i="8"/>
  <c r="M407" i="8"/>
  <c r="M391" i="8"/>
  <c r="M383" i="8"/>
  <c r="M375" i="8"/>
  <c r="M367" i="8"/>
  <c r="M359" i="8"/>
  <c r="M343" i="8"/>
  <c r="M335" i="8"/>
  <c r="M327" i="8"/>
  <c r="M318" i="8"/>
  <c r="J301" i="8" l="1"/>
  <c r="J300" i="8"/>
  <c r="J299" i="8"/>
  <c r="J298" i="8"/>
  <c r="J297" i="8"/>
  <c r="J296" i="8"/>
  <c r="J292" i="8"/>
  <c r="J291" i="8"/>
  <c r="J290" i="8"/>
  <c r="J289" i="8"/>
  <c r="J288" i="8"/>
  <c r="J287" i="8"/>
  <c r="J187" i="8"/>
  <c r="J184" i="8"/>
  <c r="J183" i="8"/>
  <c r="J180" i="8"/>
  <c r="J179" i="8"/>
  <c r="J176" i="8"/>
  <c r="J175" i="8"/>
  <c r="J172" i="8"/>
  <c r="J171" i="8"/>
  <c r="J168" i="8"/>
  <c r="J167" i="8"/>
  <c r="J164" i="8"/>
  <c r="J160" i="8"/>
  <c r="J159" i="8"/>
  <c r="J158" i="8"/>
  <c r="J157" i="8"/>
  <c r="J153" i="8"/>
  <c r="J152" i="8"/>
  <c r="J151" i="8"/>
  <c r="J150" i="8"/>
  <c r="J149" i="8"/>
  <c r="J148" i="8"/>
  <c r="J145" i="8"/>
  <c r="J144" i="8"/>
  <c r="J143" i="8"/>
  <c r="J142" i="8"/>
  <c r="J135" i="8"/>
  <c r="J138" i="8"/>
  <c r="J137" i="8"/>
  <c r="J136" i="8"/>
  <c r="J134" i="8"/>
  <c r="J133" i="8"/>
  <c r="J130" i="8"/>
  <c r="J129" i="8"/>
  <c r="J126" i="8"/>
  <c r="J123" i="8"/>
  <c r="J120" i="8"/>
  <c r="J117" i="8"/>
  <c r="Q507" i="7"/>
  <c r="Q506" i="7"/>
  <c r="Q505" i="7"/>
  <c r="Q504" i="7"/>
  <c r="Q503" i="7"/>
  <c r="Q502" i="7"/>
  <c r="Q501" i="7"/>
  <c r="Q500" i="7"/>
  <c r="Q499" i="7"/>
  <c r="Q498" i="7"/>
  <c r="Q497" i="7"/>
  <c r="Q496" i="7"/>
  <c r="Q495" i="7"/>
  <c r="Q494" i="7"/>
  <c r="Q493" i="7"/>
  <c r="Q492" i="7"/>
  <c r="Q491" i="7"/>
  <c r="Q490" i="7"/>
  <c r="Q489" i="7"/>
  <c r="Q488" i="7"/>
  <c r="Q487" i="7"/>
  <c r="Q486" i="7"/>
  <c r="Q485" i="7"/>
  <c r="Q484" i="7"/>
  <c r="Q483" i="7"/>
  <c r="Q482" i="7"/>
  <c r="Q481" i="7"/>
  <c r="Q480" i="7"/>
  <c r="Q479" i="7"/>
  <c r="Q477" i="7"/>
  <c r="Q476" i="7"/>
  <c r="Q475" i="7"/>
  <c r="Q474" i="7"/>
  <c r="Q473" i="7"/>
  <c r="Q472" i="7"/>
  <c r="Q471" i="7"/>
  <c r="Q470" i="7"/>
  <c r="Q469" i="7"/>
  <c r="Q468" i="7"/>
  <c r="Q467" i="7"/>
  <c r="Q466" i="7"/>
  <c r="Q465" i="7"/>
  <c r="Q464" i="7"/>
  <c r="Q463" i="7"/>
  <c r="Q462" i="7"/>
  <c r="Q461" i="7"/>
  <c r="Q460" i="7"/>
  <c r="Q459" i="7"/>
  <c r="Q458" i="7"/>
  <c r="Q457" i="7"/>
  <c r="Q456" i="7"/>
  <c r="Q455" i="7"/>
  <c r="Q454" i="7"/>
  <c r="Q453" i="7"/>
  <c r="Q452" i="7"/>
  <c r="Q451" i="7"/>
  <c r="Q450" i="7"/>
  <c r="Q449" i="7"/>
  <c r="Q448" i="7"/>
  <c r="Q447" i="7"/>
  <c r="Q445" i="7"/>
  <c r="Q444" i="7"/>
  <c r="Q443" i="7"/>
  <c r="Q442" i="7"/>
  <c r="Q441" i="7"/>
  <c r="Q440" i="7"/>
  <c r="Q439" i="7"/>
  <c r="Q438" i="7"/>
  <c r="Q437" i="7"/>
  <c r="Q436" i="7"/>
  <c r="Q435" i="7"/>
  <c r="Q434" i="7"/>
  <c r="Q433" i="7"/>
  <c r="Q432" i="7"/>
  <c r="Q431" i="7"/>
  <c r="Q430" i="7"/>
  <c r="Q429" i="7"/>
  <c r="Q428" i="7"/>
  <c r="Q427" i="7"/>
  <c r="Q426" i="7"/>
  <c r="Q425" i="7"/>
  <c r="Q424" i="7"/>
  <c r="Q423" i="7"/>
  <c r="Q422" i="7"/>
  <c r="Q421" i="7"/>
  <c r="Q420" i="7"/>
  <c r="Q419" i="7"/>
  <c r="Q418" i="7"/>
  <c r="Q417" i="7"/>
  <c r="Q416" i="7"/>
  <c r="Q415" i="7"/>
  <c r="Q414" i="7"/>
  <c r="Q413" i="7"/>
  <c r="Q412" i="7"/>
  <c r="Q411" i="7"/>
  <c r="Q410" i="7"/>
  <c r="Q409" i="7"/>
  <c r="Q408" i="7"/>
  <c r="Q407" i="7"/>
  <c r="Q406" i="7"/>
  <c r="Q405" i="7"/>
  <c r="Q404" i="7"/>
  <c r="Q403" i="7"/>
  <c r="Q402" i="7"/>
  <c r="Q401" i="7"/>
  <c r="Q400" i="7"/>
  <c r="Q399" i="7"/>
  <c r="Q398" i="7"/>
  <c r="Q397" i="7"/>
  <c r="Q396" i="7"/>
  <c r="Q395" i="7"/>
  <c r="Q394" i="7"/>
  <c r="Q393" i="7"/>
  <c r="Q392" i="7"/>
  <c r="Q391" i="7"/>
  <c r="Q390" i="7"/>
  <c r="Q389" i="7"/>
  <c r="Q388" i="7"/>
  <c r="Q387" i="7"/>
  <c r="Q386" i="7"/>
  <c r="Q385" i="7"/>
  <c r="Q384" i="7"/>
  <c r="Q383" i="7"/>
  <c r="Q382" i="7"/>
  <c r="Q381" i="7"/>
  <c r="Q380" i="7"/>
  <c r="Q379" i="7"/>
  <c r="Q378" i="7"/>
  <c r="Q377" i="7"/>
  <c r="Q376" i="7"/>
  <c r="Q375" i="7"/>
  <c r="Q374" i="7"/>
  <c r="Q373" i="7"/>
  <c r="Q372" i="7"/>
  <c r="Q371" i="7"/>
  <c r="Q370" i="7"/>
  <c r="Q369" i="7"/>
  <c r="Q368" i="7"/>
  <c r="Q367" i="7"/>
  <c r="Q366" i="7"/>
  <c r="Q365" i="7"/>
  <c r="Q364" i="7"/>
  <c r="Q363" i="7"/>
  <c r="Q362" i="7"/>
  <c r="Q361" i="7"/>
  <c r="Q360" i="7"/>
  <c r="Q359" i="7"/>
  <c r="Q358" i="7"/>
  <c r="Q357" i="7"/>
  <c r="Q356" i="7"/>
  <c r="Q355" i="7"/>
  <c r="Q354" i="7"/>
  <c r="Q353" i="7"/>
  <c r="Q352" i="7"/>
  <c r="Q351" i="7"/>
  <c r="Q350" i="7"/>
  <c r="Q349" i="7"/>
  <c r="Q348" i="7"/>
  <c r="Q347" i="7"/>
  <c r="Q346" i="7"/>
  <c r="Q345" i="7"/>
  <c r="Q344" i="7"/>
  <c r="Q343" i="7"/>
  <c r="Q342" i="7"/>
  <c r="Q341" i="7"/>
  <c r="Q340" i="7"/>
  <c r="Q339" i="7"/>
  <c r="Q338" i="7"/>
  <c r="Q337" i="7"/>
  <c r="Q336" i="7"/>
  <c r="Q335" i="7"/>
  <c r="Q334" i="7"/>
  <c r="Q333" i="7"/>
  <c r="Q332" i="7"/>
  <c r="Q331" i="7"/>
  <c r="Q330" i="7"/>
  <c r="Q329" i="7"/>
  <c r="Q328" i="7"/>
  <c r="Q327" i="7"/>
  <c r="Q326" i="7"/>
  <c r="Q325" i="7"/>
  <c r="Q324" i="7"/>
  <c r="Q323" i="7"/>
  <c r="Q322" i="7"/>
  <c r="Q318" i="7"/>
  <c r="Q317" i="7"/>
  <c r="Q316" i="7"/>
  <c r="Q321" i="7"/>
  <c r="Q320" i="7"/>
  <c r="Q319" i="7"/>
  <c r="Q315" i="7"/>
  <c r="Q314" i="7"/>
  <c r="Q312" i="7"/>
  <c r="Q311" i="7"/>
  <c r="Q310" i="7"/>
  <c r="Q309" i="7"/>
  <c r="Q308" i="7"/>
  <c r="Q307" i="7"/>
  <c r="Q306" i="7"/>
  <c r="Q305" i="7"/>
  <c r="Q304" i="7"/>
  <c r="Q303" i="7"/>
  <c r="Q302" i="7"/>
  <c r="Q301" i="7"/>
  <c r="Q300" i="7"/>
  <c r="Q299" i="7"/>
  <c r="Q298" i="7"/>
  <c r="Q297" i="7"/>
  <c r="Q296" i="7"/>
  <c r="Q295" i="7"/>
  <c r="Q294" i="7"/>
  <c r="Q293" i="7"/>
  <c r="Q292" i="7"/>
  <c r="Q291" i="7"/>
  <c r="Q290" i="7"/>
  <c r="Q289" i="7"/>
  <c r="Q288" i="7"/>
  <c r="Q287" i="7"/>
  <c r="Q286" i="7"/>
  <c r="Q285" i="7"/>
  <c r="Q284" i="7"/>
  <c r="Q283" i="7"/>
  <c r="Q282" i="7"/>
  <c r="Q281" i="7"/>
  <c r="Q280" i="7"/>
  <c r="Q279" i="7"/>
  <c r="Q278" i="7"/>
  <c r="Q277" i="7"/>
  <c r="Q276" i="7"/>
  <c r="Q275" i="7"/>
  <c r="Q274" i="7"/>
  <c r="Q273" i="7"/>
  <c r="Q272" i="7"/>
  <c r="Q271" i="7"/>
  <c r="Q270" i="7"/>
  <c r="Q269" i="7"/>
  <c r="Q268" i="7"/>
  <c r="Q267" i="7"/>
  <c r="Q266" i="7"/>
  <c r="Q265" i="7"/>
  <c r="Q264" i="7"/>
  <c r="Q263" i="7"/>
  <c r="Q262" i="7"/>
  <c r="Q261" i="7"/>
  <c r="Q260" i="7"/>
  <c r="Q259" i="7"/>
  <c r="Q258" i="7"/>
  <c r="Q257" i="7"/>
  <c r="Q256" i="7"/>
  <c r="Q255" i="7"/>
  <c r="Q254" i="7"/>
  <c r="Q251" i="7"/>
  <c r="Q253" i="7"/>
  <c r="Q252" i="7"/>
  <c r="Q250" i="7"/>
  <c r="Q249" i="7"/>
  <c r="Q248" i="7"/>
  <c r="Q247" i="7"/>
  <c r="Q246" i="7"/>
  <c r="Q245" i="7"/>
  <c r="Q244" i="7"/>
  <c r="Q243" i="7"/>
  <c r="Q242" i="7"/>
  <c r="Q241" i="7"/>
  <c r="Q240" i="7"/>
  <c r="Q239" i="7"/>
  <c r="Q238" i="7"/>
  <c r="Q237" i="7"/>
  <c r="Q235" i="7"/>
  <c r="Q234" i="7"/>
  <c r="Q233" i="7"/>
  <c r="Q232" i="7"/>
  <c r="Q231" i="7"/>
  <c r="Q230" i="7"/>
  <c r="Q229" i="7"/>
  <c r="Q228" i="7"/>
  <c r="Q227" i="7"/>
  <c r="Q226" i="7"/>
  <c r="Q225" i="7"/>
  <c r="Q224" i="7"/>
  <c r="Q223" i="7"/>
  <c r="Q222" i="7"/>
  <c r="Q221" i="7"/>
  <c r="Q220" i="7"/>
  <c r="Q219" i="7"/>
  <c r="Q218" i="7"/>
  <c r="Q216" i="7"/>
  <c r="Q215" i="7"/>
  <c r="Q214" i="7"/>
  <c r="I213" i="5" s="1"/>
  <c r="Q217" i="7"/>
  <c r="Q213" i="7"/>
  <c r="I212" i="5" s="1"/>
  <c r="Q212" i="7"/>
  <c r="Q211" i="7"/>
  <c r="Q210" i="7"/>
  <c r="Q209" i="7"/>
  <c r="Q207" i="7"/>
  <c r="Q206" i="7"/>
  <c r="Q205" i="7"/>
  <c r="Q204" i="7"/>
  <c r="Q203" i="7"/>
  <c r="Q202" i="7"/>
  <c r="Q201" i="7"/>
  <c r="Q200" i="7"/>
  <c r="Q199" i="7"/>
  <c r="Q198" i="7"/>
  <c r="Q194" i="7"/>
  <c r="Q193" i="7"/>
  <c r="Q192" i="7"/>
  <c r="Q191" i="7"/>
  <c r="Q190" i="7"/>
  <c r="Q189" i="7"/>
  <c r="Q188" i="7"/>
  <c r="Q187" i="7"/>
  <c r="Q186" i="7"/>
  <c r="Q185" i="7"/>
  <c r="Q184" i="7"/>
  <c r="Q183" i="7"/>
  <c r="Q182" i="7"/>
  <c r="Q181" i="7"/>
  <c r="Q180" i="7"/>
  <c r="Q179" i="7"/>
  <c r="Q178" i="7"/>
  <c r="Q176" i="7"/>
  <c r="Q175" i="7"/>
  <c r="Q173" i="7"/>
  <c r="Q172" i="7"/>
  <c r="Q171" i="7"/>
  <c r="Q170" i="7"/>
  <c r="Q169" i="7"/>
  <c r="Q168" i="7"/>
  <c r="Q167" i="7"/>
  <c r="Q166" i="7"/>
  <c r="Q165" i="7"/>
  <c r="Q164" i="7"/>
  <c r="Q163" i="7"/>
  <c r="Q162" i="7"/>
  <c r="Q161" i="7"/>
  <c r="Q160" i="7"/>
  <c r="Q159" i="7"/>
  <c r="Q158" i="7"/>
  <c r="Q157" i="7"/>
  <c r="Q156" i="7"/>
  <c r="Q155" i="7"/>
  <c r="Q154" i="7"/>
  <c r="Q153" i="7"/>
  <c r="Q152" i="7"/>
  <c r="Q151" i="7"/>
  <c r="Q150" i="7"/>
  <c r="Q149" i="7"/>
  <c r="Q148" i="7"/>
  <c r="Q147" i="7"/>
  <c r="Q146" i="7"/>
  <c r="Q145" i="7"/>
  <c r="Q144" i="7"/>
  <c r="Q143" i="7"/>
  <c r="Q142" i="7"/>
  <c r="Q141" i="7"/>
  <c r="Q140" i="7"/>
  <c r="Q139" i="7"/>
  <c r="Q138" i="7"/>
  <c r="Q137" i="7"/>
  <c r="Q136" i="7"/>
  <c r="Q135" i="7"/>
  <c r="Q134" i="7"/>
  <c r="Q133" i="7"/>
  <c r="Q132" i="7"/>
  <c r="Q131" i="7"/>
  <c r="Q130" i="7"/>
  <c r="Q129" i="7"/>
  <c r="Q128" i="7"/>
  <c r="Q127" i="7"/>
  <c r="Q126" i="7"/>
  <c r="Q125" i="7"/>
  <c r="Q124" i="7"/>
  <c r="Q123" i="7"/>
  <c r="Q122" i="7"/>
  <c r="Q121" i="7"/>
  <c r="I120" i="5" s="1"/>
  <c r="Q120" i="7"/>
  <c r="Q119" i="7"/>
  <c r="Q118" i="7"/>
  <c r="Q117" i="7"/>
  <c r="Q116" i="7"/>
  <c r="Q115" i="7"/>
  <c r="Q114" i="7"/>
  <c r="Q113" i="7"/>
  <c r="Q112" i="7"/>
  <c r="Q111" i="7"/>
  <c r="Q110" i="7"/>
  <c r="Q109" i="7"/>
  <c r="Q108" i="7"/>
  <c r="Q107" i="7"/>
  <c r="Q106" i="7"/>
  <c r="Q105" i="7"/>
  <c r="Q104" i="7"/>
  <c r="Q103" i="7"/>
  <c r="Q102" i="7"/>
  <c r="Q101" i="7"/>
  <c r="Q100" i="7"/>
  <c r="Q99" i="7"/>
  <c r="Q98" i="7"/>
  <c r="Q97" i="7"/>
  <c r="Q96" i="7"/>
  <c r="Q95" i="7"/>
  <c r="Q94" i="7"/>
  <c r="Q93" i="7"/>
  <c r="Q92" i="7"/>
  <c r="Q91" i="7"/>
  <c r="Q90" i="7"/>
  <c r="Q89" i="7"/>
  <c r="Q88" i="7"/>
  <c r="Q87" i="7"/>
  <c r="Q86" i="7"/>
  <c r="Q85" i="7"/>
  <c r="Q84" i="7"/>
  <c r="Q83" i="7"/>
  <c r="Q82" i="7"/>
  <c r="Q80" i="7"/>
  <c r="Q79" i="7"/>
  <c r="Q78" i="7"/>
  <c r="Q77" i="7"/>
  <c r="Q76" i="7"/>
  <c r="Q74" i="7"/>
  <c r="Q73" i="7"/>
  <c r="Q72" i="7"/>
  <c r="Q70" i="7"/>
  <c r="Q69" i="7"/>
  <c r="Q68" i="7"/>
  <c r="Q67" i="7"/>
  <c r="Q66" i="7"/>
  <c r="Q65" i="7"/>
  <c r="Q64" i="7"/>
  <c r="Q63" i="7"/>
  <c r="Q62" i="7"/>
  <c r="Q61" i="7"/>
  <c r="Q60" i="7"/>
  <c r="Q59" i="7"/>
  <c r="Q57" i="7"/>
  <c r="Q58" i="7"/>
  <c r="Q56" i="7"/>
  <c r="Q55" i="7"/>
  <c r="Q54" i="7"/>
  <c r="Q53" i="7"/>
  <c r="Q52" i="7"/>
  <c r="Q51" i="7"/>
  <c r="Q50" i="7"/>
  <c r="Q48" i="7"/>
  <c r="Q47" i="7"/>
  <c r="Q46" i="7"/>
  <c r="Q45" i="7"/>
  <c r="Q44" i="7"/>
  <c r="Q43" i="7"/>
  <c r="Q42" i="7"/>
  <c r="Q41" i="7"/>
  <c r="L133" i="8" l="1"/>
  <c r="M133" i="8"/>
  <c r="L138" i="8"/>
  <c r="M138" i="8" s="1"/>
  <c r="L144" i="8"/>
  <c r="M144" i="8"/>
  <c r="L150" i="8"/>
  <c r="M150" i="8" s="1"/>
  <c r="L157" i="8"/>
  <c r="M157" i="8"/>
  <c r="L287" i="8"/>
  <c r="M287" i="8"/>
  <c r="L291" i="8"/>
  <c r="M291" i="8" s="1"/>
  <c r="L298" i="8"/>
  <c r="M298" i="8"/>
  <c r="L134" i="8"/>
  <c r="M134" i="8"/>
  <c r="L145" i="8"/>
  <c r="M145" i="8" s="1"/>
  <c r="L151" i="8"/>
  <c r="M151" i="8"/>
  <c r="L158" i="8"/>
  <c r="M158" i="8" s="1"/>
  <c r="L167" i="8"/>
  <c r="M167" i="8"/>
  <c r="L288" i="8"/>
  <c r="M288" i="8"/>
  <c r="L292" i="8"/>
  <c r="M292" i="8" s="1"/>
  <c r="L299" i="8"/>
  <c r="M299" i="8"/>
  <c r="L129" i="8"/>
  <c r="M129" i="8"/>
  <c r="L136" i="8"/>
  <c r="M136" i="8" s="1"/>
  <c r="L142" i="8"/>
  <c r="M142" i="8"/>
  <c r="L148" i="8"/>
  <c r="M148" i="8" s="1"/>
  <c r="L152" i="8"/>
  <c r="M152" i="8"/>
  <c r="L159" i="8"/>
  <c r="M159" i="8" s="1"/>
  <c r="M176" i="8"/>
  <c r="M184" i="8"/>
  <c r="L289" i="8"/>
  <c r="M289" i="8" s="1"/>
  <c r="L296" i="8"/>
  <c r="M296" i="8"/>
  <c r="L300" i="8"/>
  <c r="M300" i="8" s="1"/>
  <c r="M130" i="8"/>
  <c r="L137" i="8"/>
  <c r="M137" i="8" s="1"/>
  <c r="L143" i="8"/>
  <c r="M143" i="8"/>
  <c r="L149" i="8"/>
  <c r="M149" i="8" s="1"/>
  <c r="L153" i="8"/>
  <c r="M153" i="8"/>
  <c r="L160" i="8"/>
  <c r="M160" i="8" s="1"/>
  <c r="L171" i="8"/>
  <c r="M171" i="8"/>
  <c r="L187" i="8"/>
  <c r="M187" i="8"/>
  <c r="M188" i="8" s="1"/>
  <c r="L290" i="8"/>
  <c r="M290" i="8" s="1"/>
  <c r="L297" i="8"/>
  <c r="M297" i="8"/>
  <c r="L301" i="8"/>
  <c r="M301" i="8" s="1"/>
  <c r="L168" i="8"/>
  <c r="M168" i="8" s="1"/>
  <c r="L175" i="8"/>
  <c r="M175" i="8" s="1"/>
  <c r="L183" i="8"/>
  <c r="M183" i="8" s="1"/>
  <c r="L184" i="8"/>
  <c r="L179" i="8"/>
  <c r="M179" i="8" s="1"/>
  <c r="L180" i="8"/>
  <c r="M180" i="8" s="1"/>
  <c r="L176" i="8"/>
  <c r="L172" i="8"/>
  <c r="M172" i="8" s="1"/>
  <c r="L164" i="8"/>
  <c r="M164" i="8" s="1"/>
  <c r="L135" i="8"/>
  <c r="M135" i="8" s="1"/>
  <c r="L130" i="8"/>
  <c r="L126" i="8"/>
  <c r="L123" i="8"/>
  <c r="L120" i="8"/>
  <c r="L117" i="8"/>
  <c r="M120" i="8" l="1"/>
  <c r="M121" i="8" s="1"/>
  <c r="M165" i="8"/>
  <c r="M117" i="8"/>
  <c r="M118" i="8" s="1"/>
  <c r="M126" i="8"/>
  <c r="M127" i="8" s="1"/>
  <c r="M123" i="8"/>
  <c r="M124" i="8" s="1"/>
  <c r="M185" i="8"/>
  <c r="M177" i="8"/>
  <c r="M169" i="8"/>
  <c r="M173" i="8"/>
  <c r="M293" i="8"/>
  <c r="M302" i="8"/>
  <c r="M181" i="8"/>
  <c r="M131" i="8"/>
  <c r="M161" i="8"/>
  <c r="M154" i="8"/>
  <c r="M146" i="8"/>
  <c r="M139" i="8"/>
  <c r="Q38" i="7" l="1"/>
  <c r="Q37" i="7"/>
  <c r="Q36" i="7"/>
  <c r="J102" i="8"/>
  <c r="Q34" i="7"/>
  <c r="J99" i="8"/>
  <c r="J98" i="8"/>
  <c r="J97" i="8"/>
  <c r="J96" i="8"/>
  <c r="J95" i="8"/>
  <c r="Q33" i="7"/>
  <c r="Q32" i="7"/>
  <c r="Q31" i="7"/>
  <c r="Q30" i="7"/>
  <c r="Q28" i="7"/>
  <c r="J65" i="8"/>
  <c r="Q27" i="7"/>
  <c r="J62" i="8"/>
  <c r="Q26" i="7"/>
  <c r="Q25" i="7"/>
  <c r="J59" i="8"/>
  <c r="J58" i="8"/>
  <c r="J57" i="8"/>
  <c r="J56" i="8"/>
  <c r="J55" i="8"/>
  <c r="J54" i="8"/>
  <c r="J53" i="8"/>
  <c r="J52" i="8"/>
  <c r="J49" i="8"/>
  <c r="J46" i="8"/>
  <c r="Q23" i="7"/>
  <c r="Q22" i="7"/>
  <c r="J43" i="8"/>
  <c r="J40" i="8"/>
  <c r="Q21" i="7"/>
  <c r="J37" i="8"/>
  <c r="J36" i="8"/>
  <c r="J35" i="8"/>
  <c r="J34" i="8"/>
  <c r="J33" i="8"/>
  <c r="J32" i="8"/>
  <c r="J31" i="8"/>
  <c r="J30" i="8"/>
  <c r="Q20" i="7"/>
  <c r="J27" i="8"/>
  <c r="J26" i="8"/>
  <c r="J25" i="8"/>
  <c r="J24" i="8"/>
  <c r="J23" i="8"/>
  <c r="J22" i="8"/>
  <c r="J21" i="8"/>
  <c r="J20" i="8"/>
  <c r="J19" i="8"/>
  <c r="Q19" i="7"/>
  <c r="J15" i="8"/>
  <c r="J14" i="8"/>
  <c r="J13" i="8"/>
  <c r="Q17" i="7"/>
  <c r="Q16" i="7"/>
  <c r="Q15" i="7"/>
  <c r="Q14" i="7"/>
  <c r="Q13" i="7"/>
  <c r="I471" i="5"/>
  <c r="I470" i="5"/>
  <c r="I469" i="5"/>
  <c r="I468" i="5"/>
  <c r="I467" i="5"/>
  <c r="I466" i="5"/>
  <c r="I465" i="5"/>
  <c r="I464" i="5"/>
  <c r="I463" i="5"/>
  <c r="I462" i="5"/>
  <c r="I461" i="5"/>
  <c r="I460" i="5"/>
  <c r="I459" i="5"/>
  <c r="I458" i="5"/>
  <c r="I457" i="5"/>
  <c r="I456" i="5"/>
  <c r="I455" i="5"/>
  <c r="I454" i="5"/>
  <c r="I453" i="5"/>
  <c r="I452" i="5"/>
  <c r="I451" i="5"/>
  <c r="I450" i="5"/>
  <c r="I449" i="5"/>
  <c r="I448" i="5"/>
  <c r="I447" i="5"/>
  <c r="I446" i="5"/>
  <c r="I436" i="5"/>
  <c r="I435" i="5"/>
  <c r="I434" i="5"/>
  <c r="I433" i="5"/>
  <c r="I432" i="5"/>
  <c r="I431" i="5"/>
  <c r="I430" i="5"/>
  <c r="I429" i="5"/>
  <c r="I428" i="5"/>
  <c r="I427" i="5"/>
  <c r="I426" i="5"/>
  <c r="I425" i="5"/>
  <c r="I424" i="5"/>
  <c r="I423" i="5"/>
  <c r="I422" i="5"/>
  <c r="I421" i="5"/>
  <c r="I420" i="5"/>
  <c r="I419" i="5"/>
  <c r="I418" i="5"/>
  <c r="I417" i="5"/>
  <c r="I416" i="5"/>
  <c r="I415" i="5"/>
  <c r="I414" i="5"/>
  <c r="I413" i="5"/>
  <c r="I412" i="5"/>
  <c r="I411" i="5"/>
  <c r="I410" i="5"/>
  <c r="I409" i="5"/>
  <c r="I408" i="5"/>
  <c r="I407" i="5"/>
  <c r="I406" i="5"/>
  <c r="I405" i="5"/>
  <c r="I404" i="5"/>
  <c r="I403" i="5"/>
  <c r="I402" i="5"/>
  <c r="I401" i="5"/>
  <c r="I400" i="5"/>
  <c r="I399" i="5"/>
  <c r="I398" i="5"/>
  <c r="I397" i="5"/>
  <c r="I396" i="5"/>
  <c r="I395" i="5"/>
  <c r="I394" i="5"/>
  <c r="I393" i="5"/>
  <c r="I392" i="5"/>
  <c r="I391" i="5"/>
  <c r="I390" i="5"/>
  <c r="I389" i="5"/>
  <c r="I388" i="5"/>
  <c r="I387" i="5"/>
  <c r="I386" i="5"/>
  <c r="I385" i="5"/>
  <c r="I384" i="5"/>
  <c r="I383" i="5"/>
  <c r="I382" i="5"/>
  <c r="I381" i="5"/>
  <c r="I380" i="5"/>
  <c r="I379" i="5"/>
  <c r="I378" i="5"/>
  <c r="I377" i="5"/>
  <c r="I376" i="5"/>
  <c r="I375" i="5"/>
  <c r="I374" i="5"/>
  <c r="I373" i="5"/>
  <c r="I372" i="5"/>
  <c r="I371" i="5"/>
  <c r="I370" i="5"/>
  <c r="I369" i="5"/>
  <c r="I368" i="5"/>
  <c r="I367" i="5"/>
  <c r="I366" i="5"/>
  <c r="I365" i="5"/>
  <c r="I364" i="5"/>
  <c r="I363" i="5"/>
  <c r="I362" i="5"/>
  <c r="I361" i="5"/>
  <c r="I360" i="5"/>
  <c r="I359" i="5"/>
  <c r="I358" i="5"/>
  <c r="I357" i="5"/>
  <c r="I356" i="5"/>
  <c r="I355" i="5"/>
  <c r="I354" i="5"/>
  <c r="I353" i="5"/>
  <c r="I352" i="5"/>
  <c r="I351" i="5"/>
  <c r="I350" i="5"/>
  <c r="I349" i="5"/>
  <c r="I348" i="5"/>
  <c r="I347" i="5"/>
  <c r="I346" i="5"/>
  <c r="I345" i="5"/>
  <c r="I344" i="5"/>
  <c r="I343" i="5"/>
  <c r="I342" i="5"/>
  <c r="I341" i="5"/>
  <c r="I340" i="5"/>
  <c r="I339" i="5"/>
  <c r="I338" i="5"/>
  <c r="I337" i="5"/>
  <c r="I336" i="5"/>
  <c r="I335" i="5"/>
  <c r="I332" i="5"/>
  <c r="I331" i="5"/>
  <c r="I330" i="5"/>
  <c r="I329" i="5"/>
  <c r="I328" i="5"/>
  <c r="I327" i="5"/>
  <c r="I326" i="5"/>
  <c r="I325" i="5"/>
  <c r="I324" i="5"/>
  <c r="I323" i="5"/>
  <c r="I322" i="5"/>
  <c r="I321" i="5"/>
  <c r="I320" i="5"/>
  <c r="I319" i="5"/>
  <c r="I318" i="5"/>
  <c r="I317" i="5"/>
  <c r="I316" i="5"/>
  <c r="I315" i="5"/>
  <c r="I314" i="5"/>
  <c r="I313" i="5"/>
  <c r="I311" i="5"/>
  <c r="I310" i="5"/>
  <c r="I309" i="5"/>
  <c r="I308" i="5"/>
  <c r="I306" i="5"/>
  <c r="I305" i="5"/>
  <c r="I304" i="5"/>
  <c r="I303" i="5"/>
  <c r="I302" i="5"/>
  <c r="I301" i="5"/>
  <c r="I300" i="5"/>
  <c r="I299" i="5"/>
  <c r="I298" i="5"/>
  <c r="I297" i="5"/>
  <c r="I296" i="5"/>
  <c r="I295" i="5"/>
  <c r="I294" i="5"/>
  <c r="I293" i="5"/>
  <c r="I292" i="5"/>
  <c r="I291" i="5"/>
  <c r="I290" i="5"/>
  <c r="I289" i="5"/>
  <c r="I288" i="5"/>
  <c r="I287" i="5"/>
  <c r="I286" i="5"/>
  <c r="I285" i="5"/>
  <c r="I284" i="5"/>
  <c r="I283" i="5"/>
  <c r="I282" i="5"/>
  <c r="I281" i="5"/>
  <c r="I280" i="5"/>
  <c r="I279" i="5"/>
  <c r="I278" i="5"/>
  <c r="I277" i="5"/>
  <c r="I276" i="5"/>
  <c r="I275" i="5"/>
  <c r="I274" i="5"/>
  <c r="I273" i="5"/>
  <c r="I272" i="5"/>
  <c r="I271" i="5"/>
  <c r="I270" i="5"/>
  <c r="I269" i="5"/>
  <c r="I268" i="5"/>
  <c r="I267" i="5"/>
  <c r="I266" i="5"/>
  <c r="I265" i="5"/>
  <c r="I264" i="5"/>
  <c r="I263" i="5"/>
  <c r="I262" i="5"/>
  <c r="I261" i="5"/>
  <c r="I260" i="5"/>
  <c r="I259" i="5"/>
  <c r="I258" i="5"/>
  <c r="I257" i="5"/>
  <c r="I256" i="5"/>
  <c r="I255" i="5"/>
  <c r="I234" i="5"/>
  <c r="I233" i="5"/>
  <c r="I232" i="5"/>
  <c r="I231" i="5"/>
  <c r="I230" i="5"/>
  <c r="I229" i="5"/>
  <c r="I228" i="5"/>
  <c r="I227" i="5"/>
  <c r="I226" i="5"/>
  <c r="I225" i="5"/>
  <c r="I224" i="5"/>
  <c r="I223" i="5"/>
  <c r="I222" i="5"/>
  <c r="I221" i="5"/>
  <c r="I220" i="5"/>
  <c r="I219" i="5"/>
  <c r="I218" i="5"/>
  <c r="I217" i="5"/>
  <c r="I216" i="5"/>
  <c r="I215" i="5"/>
  <c r="I214" i="5"/>
  <c r="I211" i="5"/>
  <c r="I210" i="5"/>
  <c r="I209" i="5"/>
  <c r="I208" i="5"/>
  <c r="I206" i="5"/>
  <c r="I205" i="5"/>
  <c r="I204" i="5"/>
  <c r="I203" i="5"/>
  <c r="I192" i="5"/>
  <c r="I191" i="5"/>
  <c r="I190" i="5"/>
  <c r="I189" i="5"/>
  <c r="I188" i="5"/>
  <c r="I187" i="5"/>
  <c r="I186" i="5"/>
  <c r="I185" i="5"/>
  <c r="I184" i="5"/>
  <c r="I183" i="5"/>
  <c r="I182" i="5"/>
  <c r="I181" i="5"/>
  <c r="I180" i="5"/>
  <c r="I179" i="5"/>
  <c r="I178" i="5"/>
  <c r="I172" i="5"/>
  <c r="I171" i="5"/>
  <c r="I170" i="5"/>
  <c r="I169" i="5"/>
  <c r="I168" i="5"/>
  <c r="I167" i="5"/>
  <c r="I166" i="5"/>
  <c r="I165" i="5"/>
  <c r="I164" i="5"/>
  <c r="I163" i="5"/>
  <c r="I162" i="5"/>
  <c r="I161" i="5"/>
  <c r="I160" i="5"/>
  <c r="I159" i="5"/>
  <c r="I158" i="5"/>
  <c r="I157" i="5"/>
  <c r="I156" i="5"/>
  <c r="I155" i="5"/>
  <c r="I154" i="5"/>
  <c r="I153" i="5"/>
  <c r="I152" i="5"/>
  <c r="I151" i="5"/>
  <c r="I150" i="5"/>
  <c r="I149" i="5"/>
  <c r="I148" i="5"/>
  <c r="I147" i="5"/>
  <c r="I146" i="5"/>
  <c r="I145" i="5"/>
  <c r="I144" i="5"/>
  <c r="I143" i="5"/>
  <c r="I142" i="5"/>
  <c r="I141" i="5"/>
  <c r="I140" i="5"/>
  <c r="I139" i="5"/>
  <c r="I138" i="5"/>
  <c r="I137" i="5"/>
  <c r="I136" i="5"/>
  <c r="I135" i="5"/>
  <c r="I134" i="5"/>
  <c r="I133" i="5"/>
  <c r="I132" i="5"/>
  <c r="I131" i="5"/>
  <c r="I130" i="5"/>
  <c r="I129" i="5"/>
  <c r="I128" i="5"/>
  <c r="I127" i="5"/>
  <c r="I126" i="5"/>
  <c r="I125" i="5"/>
  <c r="I124" i="5"/>
  <c r="I123" i="5"/>
  <c r="I122" i="5"/>
  <c r="I121" i="5"/>
  <c r="I119" i="5"/>
  <c r="I118" i="5"/>
  <c r="I117" i="5"/>
  <c r="I116" i="5"/>
  <c r="I115" i="5"/>
  <c r="I114" i="5"/>
  <c r="I113" i="5"/>
  <c r="I112" i="5"/>
  <c r="I111" i="5"/>
  <c r="I110" i="5"/>
  <c r="I109" i="5"/>
  <c r="I108" i="5"/>
  <c r="I107" i="5"/>
  <c r="I106" i="5"/>
  <c r="I105" i="5"/>
  <c r="I104" i="5"/>
  <c r="I103" i="5"/>
  <c r="I102" i="5"/>
  <c r="I101" i="5"/>
  <c r="I100" i="5"/>
  <c r="I99" i="5"/>
  <c r="I98" i="5"/>
  <c r="I97" i="5"/>
  <c r="I96" i="5"/>
  <c r="I95" i="5"/>
  <c r="I94" i="5"/>
  <c r="I93" i="5"/>
  <c r="I92" i="5"/>
  <c r="I91" i="5"/>
  <c r="I90" i="5"/>
  <c r="I89" i="5"/>
  <c r="I88" i="5"/>
  <c r="I87" i="5"/>
  <c r="I86" i="5"/>
  <c r="I85" i="5"/>
  <c r="I84" i="5"/>
  <c r="I83" i="5"/>
  <c r="I79" i="5"/>
  <c r="I78" i="5"/>
  <c r="I77" i="5"/>
  <c r="I76" i="5"/>
  <c r="I75" i="5"/>
  <c r="I74" i="5"/>
  <c r="I73" i="5"/>
  <c r="I72" i="5"/>
  <c r="I71" i="5"/>
  <c r="I70" i="5"/>
  <c r="I69" i="5"/>
  <c r="I68" i="5"/>
  <c r="I67" i="5"/>
  <c r="I66" i="5"/>
  <c r="I65" i="5"/>
  <c r="I64" i="5"/>
  <c r="I63" i="5"/>
  <c r="I62" i="5"/>
  <c r="K62" i="5" s="1"/>
  <c r="L62" i="5" s="1"/>
  <c r="I61" i="5"/>
  <c r="I60" i="5"/>
  <c r="I59" i="5"/>
  <c r="I58" i="5"/>
  <c r="I57" i="5"/>
  <c r="I56" i="5"/>
  <c r="I55" i="5"/>
  <c r="I54" i="5"/>
  <c r="I53" i="5"/>
  <c r="I52" i="5"/>
  <c r="I45" i="5"/>
  <c r="I43" i="5"/>
  <c r="I42" i="5"/>
  <c r="I41" i="5"/>
  <c r="L15" i="8" l="1"/>
  <c r="M15" i="8"/>
  <c r="L21" i="8"/>
  <c r="M21" i="8"/>
  <c r="L25" i="8"/>
  <c r="M25" i="8"/>
  <c r="L30" i="8"/>
  <c r="M30" i="8"/>
  <c r="L34" i="8"/>
  <c r="M34" i="8"/>
  <c r="L52" i="8"/>
  <c r="M52" i="8"/>
  <c r="L56" i="8"/>
  <c r="M56" i="8"/>
  <c r="L65" i="8"/>
  <c r="M65" i="8"/>
  <c r="M66" i="8" s="1"/>
  <c r="I26" i="5" s="1"/>
  <c r="L102" i="8"/>
  <c r="M102" i="8" s="1"/>
  <c r="L22" i="8"/>
  <c r="M22" i="8" s="1"/>
  <c r="L26" i="8"/>
  <c r="M26" i="8" s="1"/>
  <c r="L40" i="8"/>
  <c r="M40" i="8" s="1"/>
  <c r="M41" i="8" s="1"/>
  <c r="M46" i="8"/>
  <c r="L57" i="8"/>
  <c r="M57" i="8" s="1"/>
  <c r="L98" i="8"/>
  <c r="M98" i="8" s="1"/>
  <c r="L19" i="8"/>
  <c r="M19" i="8"/>
  <c r="L23" i="8"/>
  <c r="M23" i="8"/>
  <c r="L27" i="8"/>
  <c r="M27" i="8"/>
  <c r="L32" i="8"/>
  <c r="M32" i="8"/>
  <c r="L36" i="8"/>
  <c r="M36" i="8"/>
  <c r="L43" i="8"/>
  <c r="M43" i="8"/>
  <c r="L54" i="8"/>
  <c r="M54" i="8"/>
  <c r="L58" i="8"/>
  <c r="M58" i="8"/>
  <c r="M14" i="8"/>
  <c r="L20" i="8"/>
  <c r="M20" i="8"/>
  <c r="L24" i="8"/>
  <c r="M24" i="8"/>
  <c r="M37" i="8"/>
  <c r="L49" i="8"/>
  <c r="M49" i="8"/>
  <c r="L55" i="8"/>
  <c r="M55" i="8"/>
  <c r="L59" i="8"/>
  <c r="M59" i="8"/>
  <c r="L96" i="8"/>
  <c r="M96" i="8"/>
  <c r="I207" i="5"/>
  <c r="L95" i="8"/>
  <c r="M95" i="8" s="1"/>
  <c r="L97" i="8"/>
  <c r="M97" i="8" s="1"/>
  <c r="L99" i="8"/>
  <c r="M99" i="8" s="1"/>
  <c r="L62" i="8"/>
  <c r="M62" i="8" s="1"/>
  <c r="L53" i="8"/>
  <c r="M53" i="8" s="1"/>
  <c r="M50" i="8"/>
  <c r="L46" i="8"/>
  <c r="M44" i="8"/>
  <c r="L31" i="8"/>
  <c r="M31" i="8" s="1"/>
  <c r="L33" i="8"/>
  <c r="M33" i="8" s="1"/>
  <c r="L35" i="8"/>
  <c r="M35" i="8" s="1"/>
  <c r="L37" i="8"/>
  <c r="I15" i="5"/>
  <c r="L14" i="8"/>
  <c r="L13" i="8"/>
  <c r="I50" i="18"/>
  <c r="I162" i="18"/>
  <c r="I450" i="18"/>
  <c r="I179" i="18"/>
  <c r="I71" i="18"/>
  <c r="I94" i="18"/>
  <c r="I455" i="18"/>
  <c r="I392" i="18"/>
  <c r="I405" i="18"/>
  <c r="I251" i="18"/>
  <c r="I336" i="18"/>
  <c r="I471" i="18"/>
  <c r="I376" i="18"/>
  <c r="I65" i="18"/>
  <c r="I337" i="18"/>
  <c r="I382" i="18"/>
  <c r="I368" i="18"/>
  <c r="I421" i="18"/>
  <c r="I478" i="18"/>
  <c r="I91" i="18"/>
  <c r="I367" i="18"/>
  <c r="I55" i="18"/>
  <c r="I350" i="18"/>
  <c r="I83" i="18"/>
  <c r="I302" i="18"/>
  <c r="I370" i="18"/>
  <c r="I423" i="18"/>
  <c r="I73" i="18"/>
  <c r="I417" i="18"/>
  <c r="I354" i="18"/>
  <c r="I61" i="18"/>
  <c r="I254" i="18"/>
  <c r="I186" i="18"/>
  <c r="I92" i="18"/>
  <c r="I464" i="18"/>
  <c r="I410" i="18"/>
  <c r="I420" i="18"/>
  <c r="I491" i="18"/>
  <c r="I375" i="18"/>
  <c r="I250" i="18"/>
  <c r="I89" i="18"/>
  <c r="I79" i="18"/>
  <c r="I454" i="18"/>
  <c r="I196" i="18"/>
  <c r="I259" i="18"/>
  <c r="I157" i="18"/>
  <c r="I316" i="18"/>
  <c r="I13" i="18"/>
  <c r="I51" i="18"/>
  <c r="I158" i="18"/>
  <c r="I466" i="18"/>
  <c r="I351" i="18"/>
  <c r="I146" i="18"/>
  <c r="I53" i="18"/>
  <c r="I57" i="18"/>
  <c r="I35" i="18"/>
  <c r="I469" i="18"/>
  <c r="I396" i="18"/>
  <c r="I58" i="18"/>
  <c r="I263" i="18"/>
  <c r="I463" i="18"/>
  <c r="I68" i="18"/>
  <c r="I461" i="18"/>
  <c r="I324" i="18"/>
  <c r="I379" i="18"/>
  <c r="I487" i="18"/>
  <c r="I172" i="18"/>
  <c r="I40" i="18"/>
  <c r="I442" i="18"/>
  <c r="I206" i="18"/>
  <c r="I436" i="18"/>
  <c r="I364" i="18"/>
  <c r="I374" i="18"/>
  <c r="I443" i="18"/>
  <c r="I124" i="18"/>
  <c r="I41" i="18"/>
  <c r="I407" i="18"/>
  <c r="I369" i="18"/>
  <c r="I187" i="18"/>
  <c r="I86" i="18"/>
  <c r="I411" i="18"/>
  <c r="I221" i="18"/>
  <c r="I52" i="18"/>
  <c r="I470" i="18"/>
  <c r="I258" i="18"/>
  <c r="I232" i="18"/>
  <c r="I333" i="18"/>
  <c r="I362" i="18"/>
  <c r="I468" i="18"/>
  <c r="I318" i="18"/>
  <c r="I256" i="18"/>
  <c r="I338" i="18"/>
  <c r="I131" i="18"/>
  <c r="I23" i="18"/>
  <c r="I34" i="18"/>
  <c r="I484" i="18"/>
  <c r="I329" i="18"/>
  <c r="I458" i="18"/>
  <c r="I483" i="18"/>
  <c r="I77" i="18"/>
  <c r="I427" i="18"/>
  <c r="I475" i="18"/>
  <c r="I24" i="18"/>
  <c r="I449" i="18"/>
  <c r="I325" i="18"/>
  <c r="I473" i="18"/>
  <c r="I474" i="18"/>
  <c r="I373" i="18"/>
  <c r="I358" i="18"/>
  <c r="I299" i="18"/>
  <c r="I113" i="18"/>
  <c r="I39" i="18"/>
  <c r="I406" i="18"/>
  <c r="I48" i="18"/>
  <c r="I99" i="18"/>
  <c r="I331" i="18"/>
  <c r="I320" i="18"/>
  <c r="I267" i="18"/>
  <c r="I447" i="18"/>
  <c r="I25" i="18"/>
  <c r="I460" i="18"/>
  <c r="I278" i="18"/>
  <c r="I399" i="18"/>
  <c r="I343" i="18"/>
  <c r="I467" i="18"/>
  <c r="I105" i="18"/>
  <c r="I56" i="18"/>
  <c r="I147" i="18"/>
  <c r="I15" i="18"/>
  <c r="I118" i="18"/>
  <c r="I445" i="18"/>
  <c r="I425" i="18"/>
  <c r="I63" i="18"/>
  <c r="I45" i="18"/>
  <c r="I75" i="18"/>
  <c r="I404" i="18"/>
  <c r="I293" i="18"/>
  <c r="I130" i="18"/>
  <c r="I26" i="18"/>
  <c r="I419" i="18"/>
  <c r="I49" i="18"/>
  <c r="I448" i="18"/>
  <c r="I243" i="18"/>
  <c r="I246" i="18"/>
  <c r="I70" i="18"/>
  <c r="I456" i="18"/>
  <c r="I46" i="18"/>
  <c r="I481" i="18"/>
  <c r="I253" i="18"/>
  <c r="I291" i="18"/>
  <c r="I315" i="18"/>
  <c r="I47" i="18"/>
  <c r="I384" i="18"/>
  <c r="I486" i="18"/>
  <c r="I136" i="18"/>
  <c r="I16" i="18"/>
  <c r="I12" i="18"/>
  <c r="I181" i="18"/>
  <c r="I312" i="18"/>
  <c r="I477" i="18"/>
  <c r="I109" i="18"/>
  <c r="I490" i="18"/>
  <c r="I418" i="18"/>
  <c r="I489" i="18"/>
  <c r="I479" i="18"/>
  <c r="I390" i="18"/>
  <c r="I482" i="18"/>
  <c r="I334" i="18"/>
  <c r="I19" i="18"/>
  <c r="I192" i="18"/>
  <c r="I168" i="18"/>
  <c r="I252" i="18"/>
  <c r="I365" i="18"/>
  <c r="I307" i="18"/>
  <c r="I305" i="18"/>
  <c r="I18" i="18"/>
  <c r="I54" i="18"/>
  <c r="I341" i="18"/>
  <c r="I74" i="18"/>
  <c r="I62" i="18"/>
  <c r="I104" i="18"/>
  <c r="I199" i="18"/>
  <c r="I330" i="18"/>
  <c r="I426" i="18"/>
  <c r="I444" i="18"/>
  <c r="I414" i="18"/>
  <c r="I142" i="18"/>
  <c r="I154" i="18"/>
  <c r="I33" i="18"/>
  <c r="I235" i="18"/>
  <c r="I139" i="18"/>
  <c r="M63" i="8" l="1"/>
  <c r="I25" i="5" s="1"/>
  <c r="M13" i="8"/>
  <c r="I13" i="5" s="1"/>
  <c r="I14" i="5"/>
  <c r="M47" i="8"/>
  <c r="O11" i="18"/>
  <c r="M100" i="8"/>
  <c r="I32" i="5" s="1"/>
  <c r="M38" i="8"/>
  <c r="M28" i="8"/>
  <c r="J209" i="18" l="1"/>
  <c r="J97" i="18"/>
  <c r="J108" i="18"/>
  <c r="J38" i="18"/>
  <c r="J294" i="18"/>
  <c r="J216" i="18"/>
  <c r="J386" i="18"/>
  <c r="J138" i="18"/>
  <c r="J126" i="18"/>
  <c r="J244" i="18"/>
  <c r="J282" i="18"/>
  <c r="J210" i="18"/>
  <c r="J72" i="18"/>
  <c r="J213" i="18"/>
  <c r="J240" i="18"/>
  <c r="J82" i="18"/>
  <c r="J191" i="18"/>
  <c r="J371" i="18"/>
  <c r="J78" i="18"/>
  <c r="J112" i="18"/>
  <c r="J349" i="18"/>
  <c r="J363" i="18"/>
  <c r="J189" i="18"/>
  <c r="J176" i="18"/>
  <c r="J21" i="18"/>
  <c r="J214" i="18"/>
  <c r="J327" i="18"/>
  <c r="J269" i="18"/>
  <c r="J151" i="18"/>
  <c r="J44" i="18"/>
  <c r="J60" i="18"/>
  <c r="J37" i="18"/>
  <c r="J125" i="18"/>
  <c r="J311" i="18"/>
  <c r="J90" i="18"/>
  <c r="J132" i="18"/>
  <c r="J217" i="18"/>
  <c r="J98" i="18"/>
  <c r="J264" i="18"/>
  <c r="J122" i="18"/>
  <c r="J197" i="18"/>
  <c r="J248" i="18"/>
  <c r="J84" i="18"/>
  <c r="J81" i="18"/>
  <c r="J286" i="18"/>
  <c r="J203" i="18"/>
  <c r="J273" i="18"/>
  <c r="J161" i="18"/>
  <c r="J171" i="18"/>
  <c r="J249" i="18"/>
  <c r="J234" i="18"/>
  <c r="J298" i="18"/>
  <c r="J211" i="18"/>
  <c r="J144" i="18"/>
  <c r="J87" i="18"/>
  <c r="J346" i="18"/>
  <c r="J342" i="18"/>
  <c r="J339" i="18"/>
  <c r="J268" i="18"/>
  <c r="J277" i="18"/>
  <c r="J400" i="18"/>
  <c r="J383" i="18"/>
  <c r="J413" i="18"/>
  <c r="J391" i="18"/>
  <c r="J295" i="18"/>
  <c r="J440" i="18"/>
  <c r="J241" i="18"/>
  <c r="J271" i="18"/>
  <c r="J314" i="18"/>
  <c r="J422" i="18"/>
  <c r="J446" i="18"/>
  <c r="J397" i="18"/>
  <c r="J428" i="18"/>
  <c r="J236" i="18"/>
  <c r="J415" i="18"/>
  <c r="J296" i="18"/>
  <c r="J231" i="18"/>
  <c r="J36" i="18"/>
  <c r="J239" i="18"/>
  <c r="J14" i="18"/>
  <c r="J177" i="18"/>
  <c r="J270" i="18"/>
  <c r="J476" i="18"/>
  <c r="J167" i="18"/>
  <c r="J96" i="18"/>
  <c r="J245" i="18"/>
  <c r="J432" i="18"/>
  <c r="J85" i="18"/>
  <c r="J303" i="18"/>
  <c r="J159" i="18"/>
  <c r="J255" i="18"/>
  <c r="J166" i="18"/>
  <c r="J184" i="18"/>
  <c r="J247" i="18"/>
  <c r="J100" i="18"/>
  <c r="J412" i="18"/>
  <c r="J275" i="18"/>
  <c r="J388" i="18"/>
  <c r="J429" i="18"/>
  <c r="J372" i="18"/>
  <c r="J434" i="18"/>
  <c r="J242" i="18"/>
  <c r="J437" i="18"/>
  <c r="J335" i="18"/>
  <c r="J287" i="18"/>
  <c r="J110" i="18"/>
  <c r="J322" i="18"/>
  <c r="J137" i="18"/>
  <c r="J116" i="18"/>
  <c r="J272" i="18"/>
  <c r="J309" i="18"/>
  <c r="J119" i="18"/>
  <c r="J317" i="18"/>
  <c r="J194" i="18"/>
  <c r="J344" i="18"/>
  <c r="J340" i="18"/>
  <c r="J403" i="18"/>
  <c r="J389" i="18"/>
  <c r="J359" i="18"/>
  <c r="J459" i="18"/>
  <c r="J135" i="18"/>
  <c r="J313" i="18"/>
  <c r="J67" i="18"/>
  <c r="J301" i="18"/>
  <c r="J175" i="18"/>
  <c r="J20" i="18"/>
  <c r="J69" i="18"/>
  <c r="J27" i="18"/>
  <c r="J173" i="18"/>
  <c r="J193" i="18"/>
  <c r="J304" i="18"/>
  <c r="J261" i="18"/>
  <c r="J433" i="18"/>
  <c r="J439" i="18"/>
  <c r="J169" i="18"/>
  <c r="J401" i="18"/>
  <c r="J485" i="18"/>
  <c r="J115" i="18"/>
  <c r="J279" i="18"/>
  <c r="J357" i="18"/>
  <c r="J106" i="18"/>
  <c r="J201" i="18"/>
  <c r="J416" i="18"/>
  <c r="J93" i="18"/>
  <c r="J262" i="18"/>
  <c r="J222" i="18"/>
  <c r="J150" i="18"/>
  <c r="J319" i="18"/>
  <c r="J43" i="18"/>
  <c r="J102" i="18"/>
  <c r="J133" i="18"/>
  <c r="J121" i="18"/>
  <c r="J103" i="18"/>
  <c r="J332" i="18"/>
  <c r="J310" i="18"/>
  <c r="J227" i="18"/>
  <c r="J381" i="18"/>
  <c r="J95" i="18"/>
  <c r="J226" i="18"/>
  <c r="J80" i="18"/>
  <c r="J29" i="18"/>
  <c r="J274" i="18"/>
  <c r="J328" i="18"/>
  <c r="J306" i="18"/>
  <c r="J353" i="18"/>
  <c r="J290" i="18"/>
  <c r="J143" i="18"/>
  <c r="J120" i="18"/>
  <c r="J195" i="18"/>
  <c r="J230" i="18"/>
  <c r="J200" i="18"/>
  <c r="J292" i="18"/>
  <c r="J285" i="18"/>
  <c r="J182" i="18"/>
  <c r="J107" i="18"/>
  <c r="J123" i="18"/>
  <c r="J361" i="18"/>
  <c r="J297" i="18"/>
  <c r="J283" i="18"/>
  <c r="J356" i="18"/>
  <c r="J409" i="18"/>
  <c r="J394" i="18"/>
  <c r="J393" i="18"/>
  <c r="J366" i="18"/>
  <c r="J360" i="18"/>
  <c r="J348" i="18"/>
  <c r="J281" i="18"/>
  <c r="J145" i="18"/>
  <c r="J190" i="18"/>
  <c r="J451" i="18"/>
  <c r="J164" i="18"/>
  <c r="J430" i="18"/>
  <c r="J398" i="18"/>
  <c r="J265" i="18"/>
  <c r="J441" i="18"/>
  <c r="J453" i="18"/>
  <c r="J30" i="18"/>
  <c r="J11" i="18"/>
  <c r="K11" i="18" s="1"/>
  <c r="J32" i="18"/>
  <c r="J148" i="18"/>
  <c r="J129" i="18"/>
  <c r="J59" i="18"/>
  <c r="J170" i="18"/>
  <c r="J266" i="18"/>
  <c r="J284" i="18"/>
  <c r="J233" i="18"/>
  <c r="J165" i="18"/>
  <c r="J207" i="18"/>
  <c r="J155" i="18"/>
  <c r="J352" i="18"/>
  <c r="J185" i="18"/>
  <c r="J260" i="18"/>
  <c r="J198" i="18"/>
  <c r="J183" i="18"/>
  <c r="J228" i="18"/>
  <c r="J127" i="18"/>
  <c r="J308" i="18"/>
  <c r="J347" i="18"/>
  <c r="J380" i="18"/>
  <c r="J402" i="18"/>
  <c r="J156" i="18"/>
  <c r="J218" i="18"/>
  <c r="J288" i="18"/>
  <c r="J488" i="18"/>
  <c r="J387" i="18"/>
  <c r="J408" i="18"/>
  <c r="J238" i="18"/>
  <c r="J141" i="18"/>
  <c r="J22" i="18"/>
  <c r="J153" i="18"/>
  <c r="J280" i="18"/>
  <c r="J101" i="18"/>
  <c r="J140" i="18"/>
  <c r="J323" i="18"/>
  <c r="J111" i="18"/>
  <c r="J431" i="18"/>
  <c r="J321" i="18"/>
  <c r="J395" i="18"/>
  <c r="J385" i="18"/>
  <c r="J149" i="18"/>
  <c r="J205" i="18"/>
  <c r="J276" i="18"/>
  <c r="J457" i="18"/>
  <c r="J438" i="18"/>
  <c r="J128" i="18"/>
  <c r="J462" i="18"/>
  <c r="J180" i="18"/>
  <c r="J117" i="18"/>
  <c r="J208" i="18"/>
  <c r="J134" i="18"/>
  <c r="J257" i="18"/>
  <c r="J224" i="18"/>
  <c r="J345" i="18"/>
  <c r="J452" i="18"/>
  <c r="J435" i="18"/>
  <c r="J300" i="18"/>
  <c r="J480" i="18"/>
  <c r="J88" i="18"/>
  <c r="J219" i="18"/>
  <c r="J355" i="18"/>
  <c r="J377" i="18"/>
  <c r="J202" i="18"/>
  <c r="J223" i="18"/>
  <c r="J424" i="18"/>
  <c r="J378" i="18"/>
  <c r="J465" i="18"/>
  <c r="J178" i="18"/>
  <c r="J66" i="18"/>
  <c r="J220" i="18"/>
  <c r="J160" i="18"/>
  <c r="J31" i="18"/>
  <c r="J64" i="18"/>
  <c r="J188" i="18"/>
  <c r="J174" i="18"/>
  <c r="J42" i="18"/>
  <c r="J76" i="18"/>
  <c r="J289" i="18"/>
  <c r="J114" i="18"/>
  <c r="J212" i="18"/>
  <c r="J152" i="18"/>
  <c r="J215" i="18"/>
  <c r="J225" i="18"/>
  <c r="J472" i="18"/>
  <c r="J326" i="18"/>
  <c r="J204" i="18"/>
  <c r="J17" i="18"/>
  <c r="J163" i="18"/>
  <c r="J28" i="18"/>
  <c r="J237" i="18"/>
  <c r="J229" i="18"/>
  <c r="D39" i="9"/>
  <c r="D39" i="6"/>
  <c r="D37" i="9" s="1"/>
  <c r="D37" i="6"/>
  <c r="D35" i="9" s="1"/>
  <c r="D35" i="6"/>
  <c r="D33" i="9" s="1"/>
  <c r="D33" i="6"/>
  <c r="D31" i="9" s="1"/>
  <c r="D31" i="6"/>
  <c r="D29" i="9" s="1"/>
  <c r="D29" i="6"/>
  <c r="D27" i="9" s="1"/>
  <c r="D27" i="6"/>
  <c r="D25" i="9" s="1"/>
  <c r="D25" i="6"/>
  <c r="D23" i="9" s="1"/>
  <c r="D23" i="6"/>
  <c r="D21" i="9" s="1"/>
  <c r="D21" i="6"/>
  <c r="D19" i="9" s="1"/>
  <c r="D19" i="6"/>
  <c r="D17" i="9" s="1"/>
  <c r="D17" i="6"/>
  <c r="D15" i="9" s="1"/>
  <c r="D15" i="6"/>
  <c r="D13" i="9" s="1"/>
  <c r="D13" i="6"/>
  <c r="D11" i="9" s="1"/>
  <c r="I478" i="5" l="1"/>
  <c r="I479" i="5"/>
  <c r="I480" i="5" l="1"/>
  <c r="I482" i="5"/>
  <c r="I481" i="5"/>
  <c r="I495" i="5"/>
  <c r="J1209" i="8" l="1"/>
  <c r="J1208" i="8"/>
  <c r="J1207" i="8"/>
  <c r="J1206" i="8"/>
  <c r="J1205" i="8"/>
  <c r="J1202" i="8"/>
  <c r="J1201" i="8"/>
  <c r="J1200" i="8"/>
  <c r="J1199" i="8"/>
  <c r="J1198" i="8"/>
  <c r="J1195" i="8"/>
  <c r="J1194" i="8"/>
  <c r="J1193" i="8"/>
  <c r="J1192" i="8"/>
  <c r="J1191" i="8"/>
  <c r="J113" i="8"/>
  <c r="J110" i="8"/>
  <c r="J107" i="8"/>
  <c r="J92" i="8"/>
  <c r="J91" i="8"/>
  <c r="J88" i="8"/>
  <c r="J87" i="8"/>
  <c r="J86" i="8"/>
  <c r="J85" i="8"/>
  <c r="J82" i="8"/>
  <c r="J81" i="8"/>
  <c r="J80" i="8"/>
  <c r="J16" i="8"/>
  <c r="J12" i="8"/>
  <c r="L113" i="8" l="1"/>
  <c r="M113" i="8"/>
  <c r="L1194" i="8"/>
  <c r="M1194" i="8"/>
  <c r="M91" i="8"/>
  <c r="L107" i="8"/>
  <c r="M107" i="8"/>
  <c r="L1192" i="8"/>
  <c r="M1192" i="8"/>
  <c r="L1198" i="8"/>
  <c r="M1198" i="8"/>
  <c r="L1202" i="8"/>
  <c r="M1202" i="8"/>
  <c r="L85" i="8"/>
  <c r="M85" i="8"/>
  <c r="L86" i="8"/>
  <c r="M86" i="8"/>
  <c r="L92" i="8"/>
  <c r="M92" i="8" s="1"/>
  <c r="L12" i="8"/>
  <c r="M12" i="8" s="1"/>
  <c r="L82" i="8"/>
  <c r="M82" i="8"/>
  <c r="M88" i="8"/>
  <c r="L1193" i="8"/>
  <c r="M1193" i="8"/>
  <c r="L1199" i="8"/>
  <c r="M1199" i="8"/>
  <c r="L1205" i="8"/>
  <c r="M1205" i="8" s="1"/>
  <c r="L1209" i="8"/>
  <c r="M1209" i="8" s="1"/>
  <c r="L1206" i="8"/>
  <c r="M1206" i="8" s="1"/>
  <c r="L1207" i="8"/>
  <c r="M1207" i="8" s="1"/>
  <c r="L1208" i="8"/>
  <c r="M1208" i="8" s="1"/>
  <c r="L1201" i="8"/>
  <c r="M1201" i="8" s="1"/>
  <c r="L1200" i="8"/>
  <c r="M1200" i="8" s="1"/>
  <c r="L1191" i="8"/>
  <c r="M1191" i="8" s="1"/>
  <c r="L1195" i="8"/>
  <c r="M1195" i="8" s="1"/>
  <c r="L110" i="8"/>
  <c r="M110" i="8" s="1"/>
  <c r="L91" i="8"/>
  <c r="L88" i="8"/>
  <c r="L87" i="8"/>
  <c r="M87" i="8" s="1"/>
  <c r="L81" i="8"/>
  <c r="M81" i="8" s="1"/>
  <c r="L80" i="8"/>
  <c r="M80" i="8" s="1"/>
  <c r="L16" i="8"/>
  <c r="M16" i="8" l="1"/>
  <c r="M93" i="8"/>
  <c r="I31" i="5" s="1"/>
  <c r="M89" i="8"/>
  <c r="M83" i="8"/>
  <c r="I441" i="5" l="1"/>
  <c r="I236" i="5"/>
  <c r="I202" i="5"/>
  <c r="I198" i="5"/>
  <c r="I197" i="5"/>
  <c r="I29" i="5"/>
  <c r="I24" i="5" l="1"/>
  <c r="I22" i="5"/>
  <c r="I20" i="5"/>
  <c r="I16" i="5" l="1"/>
  <c r="I11" i="5" l="1"/>
  <c r="I13" i="6" l="1"/>
  <c r="R11" i="9" s="1"/>
  <c r="P12" i="9" l="1"/>
  <c r="N12" i="9"/>
  <c r="L12" i="9"/>
  <c r="J12" i="9"/>
  <c r="O12" i="9"/>
  <c r="M12" i="9"/>
  <c r="K12" i="9"/>
  <c r="F12" i="9"/>
  <c r="G12" i="9"/>
  <c r="I8" i="18" l="1"/>
  <c r="I7" i="18"/>
  <c r="E7" i="18"/>
  <c r="I6" i="18"/>
  <c r="E6" i="18"/>
  <c r="I5" i="18"/>
  <c r="E5" i="18"/>
  <c r="G45" i="17"/>
  <c r="F45" i="17"/>
  <c r="G41" i="17"/>
  <c r="F41" i="17"/>
  <c r="G34" i="17"/>
  <c r="F34" i="17"/>
  <c r="G22" i="17"/>
  <c r="F22" i="17"/>
  <c r="G46" i="17" l="1"/>
  <c r="F46" i="17"/>
  <c r="J73" i="18" l="1"/>
  <c r="J417" i="18"/>
  <c r="J354" i="18"/>
  <c r="J61" i="18"/>
  <c r="J254" i="18"/>
  <c r="J186" i="18"/>
  <c r="J92" i="18"/>
  <c r="J464" i="18"/>
  <c r="J410" i="18"/>
  <c r="J420" i="18"/>
  <c r="J491" i="18"/>
  <c r="J375" i="18"/>
  <c r="J250" i="18"/>
  <c r="J89" i="18"/>
  <c r="J79" i="18"/>
  <c r="J454" i="18"/>
  <c r="J196" i="18"/>
  <c r="J259" i="18"/>
  <c r="J157" i="18"/>
  <c r="J316" i="18"/>
  <c r="J13" i="18"/>
  <c r="J51" i="18"/>
  <c r="J158" i="18"/>
  <c r="J466" i="18"/>
  <c r="J351" i="18"/>
  <c r="J146" i="18"/>
  <c r="J53" i="18"/>
  <c r="J57" i="18"/>
  <c r="J35" i="18"/>
  <c r="J469" i="18"/>
  <c r="J396" i="18"/>
  <c r="J58" i="18"/>
  <c r="J263" i="18"/>
  <c r="J463" i="18"/>
  <c r="J68" i="18"/>
  <c r="J461" i="18"/>
  <c r="J324" i="18"/>
  <c r="J379" i="18"/>
  <c r="J487" i="18"/>
  <c r="J172" i="18"/>
  <c r="J40" i="18"/>
  <c r="J442" i="18"/>
  <c r="J206" i="18"/>
  <c r="J436" i="18"/>
  <c r="J364" i="18"/>
  <c r="J374" i="18"/>
  <c r="J443" i="18"/>
  <c r="J124" i="18"/>
  <c r="J41" i="18"/>
  <c r="J407" i="18"/>
  <c r="J369" i="18"/>
  <c r="J187" i="18"/>
  <c r="J86" i="18"/>
  <c r="J411" i="18"/>
  <c r="J221" i="18"/>
  <c r="J52" i="18"/>
  <c r="J470" i="18"/>
  <c r="J258" i="18"/>
  <c r="J232" i="18"/>
  <c r="J333" i="18"/>
  <c r="J362" i="18"/>
  <c r="J468" i="18"/>
  <c r="J318" i="18"/>
  <c r="J256" i="18"/>
  <c r="J338" i="18"/>
  <c r="J131" i="18"/>
  <c r="J23" i="18"/>
  <c r="J34" i="18"/>
  <c r="J484" i="18"/>
  <c r="J329" i="18"/>
  <c r="J458" i="18"/>
  <c r="J483" i="18"/>
  <c r="J77" i="18"/>
  <c r="J427" i="18"/>
  <c r="J475" i="18"/>
  <c r="J24" i="18"/>
  <c r="J449" i="18"/>
  <c r="J325" i="18"/>
  <c r="J473" i="18"/>
  <c r="J474" i="18"/>
  <c r="J373" i="18"/>
  <c r="J358" i="18"/>
  <c r="J299" i="18"/>
  <c r="J113" i="18"/>
  <c r="J39" i="18"/>
  <c r="J406" i="18"/>
  <c r="J48" i="18"/>
  <c r="J99" i="18"/>
  <c r="J331" i="18"/>
  <c r="J320" i="18"/>
  <c r="J267" i="18"/>
  <c r="J447" i="18"/>
  <c r="J25" i="18"/>
  <c r="J460" i="18"/>
  <c r="J278" i="18"/>
  <c r="J399" i="18"/>
  <c r="J343" i="18"/>
  <c r="J467" i="18"/>
  <c r="J105" i="18"/>
  <c r="J56" i="18"/>
  <c r="J147" i="18"/>
  <c r="J15" i="18"/>
  <c r="J118" i="18"/>
  <c r="J139" i="18"/>
  <c r="J444" i="18"/>
  <c r="J54" i="18"/>
  <c r="J168" i="18"/>
  <c r="J479" i="18"/>
  <c r="J109" i="18"/>
  <c r="J235" i="18"/>
  <c r="J414" i="18"/>
  <c r="J199" i="18"/>
  <c r="J341" i="18"/>
  <c r="J307" i="18"/>
  <c r="J192" i="18"/>
  <c r="J390" i="18"/>
  <c r="J490" i="18"/>
  <c r="J330" i="18"/>
  <c r="J312" i="18"/>
  <c r="J291" i="18"/>
  <c r="J448" i="18"/>
  <c r="J45" i="18"/>
  <c r="J315" i="18"/>
  <c r="J26" i="18"/>
  <c r="J445" i="18"/>
  <c r="J91" i="18"/>
  <c r="J471" i="18"/>
  <c r="J423" i="18"/>
  <c r="J478" i="18"/>
  <c r="J336" i="18"/>
  <c r="J33" i="18"/>
  <c r="J104" i="18"/>
  <c r="J365" i="18"/>
  <c r="J482" i="18"/>
  <c r="J418" i="18"/>
  <c r="J12" i="18"/>
  <c r="J154" i="18"/>
  <c r="J426" i="18"/>
  <c r="J62" i="18"/>
  <c r="J18" i="18"/>
  <c r="J252" i="18"/>
  <c r="J334" i="18"/>
  <c r="J489" i="18"/>
  <c r="J477" i="18"/>
  <c r="J142" i="18"/>
  <c r="J74" i="18"/>
  <c r="J19" i="18"/>
  <c r="J16" i="18"/>
  <c r="J47" i="18"/>
  <c r="J481" i="18"/>
  <c r="J246" i="18"/>
  <c r="J419" i="18"/>
  <c r="J404" i="18"/>
  <c r="J425" i="18"/>
  <c r="J384" i="18"/>
  <c r="J253" i="18"/>
  <c r="J70" i="18"/>
  <c r="J49" i="18"/>
  <c r="J293" i="18"/>
  <c r="J63" i="18"/>
  <c r="J370" i="18"/>
  <c r="J55" i="18"/>
  <c r="J421" i="18"/>
  <c r="J65" i="18"/>
  <c r="J251" i="18"/>
  <c r="J94" i="18"/>
  <c r="J162" i="18"/>
  <c r="J302" i="18"/>
  <c r="J367" i="18"/>
  <c r="J368" i="18"/>
  <c r="J376" i="18"/>
  <c r="J405" i="18"/>
  <c r="J71" i="18"/>
  <c r="J50" i="18"/>
  <c r="J181" i="18"/>
  <c r="J305" i="18"/>
  <c r="J486" i="18"/>
  <c r="J456" i="18"/>
  <c r="J130" i="18"/>
  <c r="J136" i="18"/>
  <c r="J46" i="18"/>
  <c r="J243" i="18"/>
  <c r="J75" i="18"/>
  <c r="J83" i="18"/>
  <c r="J382" i="18"/>
  <c r="J392" i="18"/>
  <c r="J179" i="18"/>
  <c r="J350" i="18"/>
  <c r="J337" i="18"/>
  <c r="J455" i="18"/>
  <c r="J450" i="18"/>
  <c r="J5" i="8"/>
  <c r="J4" i="8"/>
  <c r="J1603" i="8" l="1"/>
  <c r="J1602" i="8"/>
  <c r="J1601" i="8"/>
  <c r="J1600" i="8"/>
  <c r="L1601" i="8" l="1"/>
  <c r="M1601" i="8"/>
  <c r="I200" i="5"/>
  <c r="L1603" i="8"/>
  <c r="M1603" i="8" s="1"/>
  <c r="L1600" i="8"/>
  <c r="M1600" i="8" s="1"/>
  <c r="L1602" i="8"/>
  <c r="M1602" i="8" s="1"/>
  <c r="J75" i="8"/>
  <c r="J74" i="8"/>
  <c r="L74" i="8" l="1"/>
  <c r="M74" i="8"/>
  <c r="L75" i="8"/>
  <c r="M75" i="8" s="1"/>
  <c r="I505" i="5" l="1"/>
  <c r="I506" i="5" l="1"/>
  <c r="I504" i="5"/>
  <c r="I503" i="5"/>
  <c r="I502" i="5"/>
  <c r="I501" i="5"/>
  <c r="I500" i="5"/>
  <c r="I499" i="5"/>
  <c r="I498" i="5"/>
  <c r="J1599" i="8" l="1"/>
  <c r="J1746" i="8"/>
  <c r="J1748" i="8"/>
  <c r="J1749" i="8"/>
  <c r="J1752" i="8"/>
  <c r="J1753" i="8"/>
  <c r="J1754" i="8"/>
  <c r="J1755" i="8"/>
  <c r="I242" i="5"/>
  <c r="I246" i="5"/>
  <c r="I250" i="5"/>
  <c r="I251" i="5"/>
  <c r="I252" i="5"/>
  <c r="I253" i="5"/>
  <c r="I254" i="5"/>
  <c r="I437" i="5"/>
  <c r="I438" i="5"/>
  <c r="I439" i="5"/>
  <c r="I440" i="5"/>
  <c r="I442" i="5"/>
  <c r="I443" i="5"/>
  <c r="I444" i="5"/>
  <c r="I473" i="5"/>
  <c r="I483" i="5"/>
  <c r="I484" i="5"/>
  <c r="I485" i="5"/>
  <c r="I486" i="5"/>
  <c r="I487" i="5"/>
  <c r="H7" i="6"/>
  <c r="H6" i="6"/>
  <c r="H5" i="6"/>
  <c r="H4" i="6"/>
  <c r="G29" i="12"/>
  <c r="G28" i="12"/>
  <c r="G27" i="12"/>
  <c r="G26" i="12"/>
  <c r="G25" i="12"/>
  <c r="G24" i="12"/>
  <c r="G23" i="12"/>
  <c r="G22" i="12"/>
  <c r="G21" i="12"/>
  <c r="G20" i="12"/>
  <c r="G19" i="12"/>
  <c r="G18" i="12"/>
  <c r="G17" i="12"/>
  <c r="G16" i="12"/>
  <c r="G15" i="12"/>
  <c r="G14" i="12"/>
  <c r="G13" i="12"/>
  <c r="G12" i="12"/>
  <c r="G11" i="12"/>
  <c r="G10" i="12"/>
  <c r="G9" i="12"/>
  <c r="G8" i="12"/>
  <c r="G7" i="12"/>
  <c r="G6" i="12"/>
  <c r="G5" i="12"/>
  <c r="G4" i="12"/>
  <c r="J3" i="12"/>
  <c r="J2" i="12" s="1"/>
  <c r="E6" i="10"/>
  <c r="E5" i="10"/>
  <c r="E4" i="10"/>
  <c r="E6" i="17" s="1"/>
  <c r="E7" i="9"/>
  <c r="E6" i="9"/>
  <c r="E5" i="9"/>
  <c r="J103" i="8"/>
  <c r="J76" i="8"/>
  <c r="J73" i="8"/>
  <c r="J72" i="8"/>
  <c r="J71" i="8"/>
  <c r="J70" i="8"/>
  <c r="J69" i="8"/>
  <c r="J68" i="8"/>
  <c r="I496" i="5"/>
  <c r="I494" i="5"/>
  <c r="I493" i="5"/>
  <c r="I492" i="5"/>
  <c r="I491" i="5"/>
  <c r="I490" i="5"/>
  <c r="I489" i="5"/>
  <c r="I488" i="5"/>
  <c r="O8" i="7"/>
  <c r="J7" i="8" s="1"/>
  <c r="O7" i="7"/>
  <c r="J6" i="8" s="1"/>
  <c r="E7" i="7"/>
  <c r="O6" i="7"/>
  <c r="E6" i="7"/>
  <c r="O5" i="7"/>
  <c r="E5" i="7"/>
  <c r="E6" i="6"/>
  <c r="D6" i="6"/>
  <c r="E5" i="6"/>
  <c r="D5" i="6"/>
  <c r="E4" i="6"/>
  <c r="D4" i="6"/>
  <c r="L1754" i="8" l="1"/>
  <c r="M1754" i="8" s="1"/>
  <c r="L1748" i="8"/>
  <c r="M1748" i="8"/>
  <c r="L1755" i="8"/>
  <c r="M1755" i="8" s="1"/>
  <c r="L71" i="8"/>
  <c r="M71" i="8"/>
  <c r="L68" i="8"/>
  <c r="M68" i="8" s="1"/>
  <c r="L72" i="8"/>
  <c r="M72" i="8"/>
  <c r="L1753" i="8"/>
  <c r="M1753" i="8" s="1"/>
  <c r="M1756" i="8" s="1"/>
  <c r="I334" i="5" s="1"/>
  <c r="L1746" i="8"/>
  <c r="M1746" i="8"/>
  <c r="L70" i="8"/>
  <c r="M70" i="8" s="1"/>
  <c r="L1749" i="8"/>
  <c r="M1749" i="8" s="1"/>
  <c r="M1750" i="8" s="1"/>
  <c r="I333" i="5" s="1"/>
  <c r="L103" i="8"/>
  <c r="M103" i="8"/>
  <c r="L73" i="8"/>
  <c r="M73" i="8" s="1"/>
  <c r="L1752" i="8"/>
  <c r="M1752" i="8"/>
  <c r="L1599" i="8"/>
  <c r="M1599" i="8" s="1"/>
  <c r="M1604" i="8" s="1"/>
  <c r="I474" i="5"/>
  <c r="I476" i="5"/>
  <c r="I475" i="5"/>
  <c r="I472" i="5"/>
  <c r="I81" i="5"/>
  <c r="I18" i="5"/>
  <c r="I238" i="5"/>
  <c r="I244" i="5"/>
  <c r="I241" i="5"/>
  <c r="I245" i="5"/>
  <c r="I195" i="5"/>
  <c r="I201" i="5"/>
  <c r="I243" i="5"/>
  <c r="I240" i="5"/>
  <c r="I239" i="5"/>
  <c r="I237" i="5"/>
  <c r="I199" i="5"/>
  <c r="I194" i="5"/>
  <c r="I193" i="5"/>
  <c r="I175" i="5"/>
  <c r="I174" i="5"/>
  <c r="L76" i="8"/>
  <c r="M76" i="8" s="1"/>
  <c r="M104" i="8"/>
  <c r="I33" i="5" s="1"/>
  <c r="L69" i="8"/>
  <c r="M69" i="8" s="1"/>
  <c r="I312" i="5" l="1"/>
  <c r="I49" i="5"/>
  <c r="I307" i="5"/>
  <c r="I497" i="5"/>
  <c r="I477" i="5" s="1"/>
  <c r="I41" i="6" s="1"/>
  <c r="R39" i="9" s="1"/>
  <c r="I177" i="5"/>
  <c r="I82" i="5"/>
  <c r="I51" i="5"/>
  <c r="I19" i="5"/>
  <c r="I50" i="5"/>
  <c r="M1203" i="8"/>
  <c r="M114" i="8"/>
  <c r="M1196" i="8"/>
  <c r="I247" i="5" s="1"/>
  <c r="M1210" i="8"/>
  <c r="M111" i="8"/>
  <c r="I30" i="5"/>
  <c r="M77" i="8"/>
  <c r="I27" i="5" s="1"/>
  <c r="M108" i="8"/>
  <c r="I35" i="5" s="1"/>
  <c r="Q40" i="9" l="1"/>
  <c r="O40" i="9"/>
  <c r="M40" i="9"/>
  <c r="K40" i="9"/>
  <c r="I40" i="9"/>
  <c r="G40" i="9"/>
  <c r="P40" i="9"/>
  <c r="N40" i="9"/>
  <c r="L40" i="9"/>
  <c r="J40" i="9"/>
  <c r="H40" i="9"/>
  <c r="F40" i="9"/>
  <c r="I46" i="5"/>
  <c r="I249" i="5"/>
  <c r="I40" i="5"/>
  <c r="I248" i="5"/>
  <c r="I445" i="5"/>
  <c r="I80" i="5"/>
  <c r="I25" i="6" s="1"/>
  <c r="R23" i="9" s="1"/>
  <c r="I47" i="5"/>
  <c r="I37" i="5"/>
  <c r="I36" i="5"/>
  <c r="I21" i="5"/>
  <c r="I196" i="5"/>
  <c r="I31" i="6" s="1"/>
  <c r="R29" i="9" s="1"/>
  <c r="I33" i="6"/>
  <c r="R31" i="9" s="1"/>
  <c r="I39" i="6" l="1"/>
  <c r="R37" i="9" s="1"/>
  <c r="Q32" i="9"/>
  <c r="O32" i="9"/>
  <c r="M32" i="9"/>
  <c r="K32" i="9"/>
  <c r="I32" i="9"/>
  <c r="G32" i="9"/>
  <c r="P32" i="9"/>
  <c r="N32" i="9"/>
  <c r="L32" i="9"/>
  <c r="J32" i="9"/>
  <c r="H32" i="9"/>
  <c r="F32" i="9"/>
  <c r="Q30" i="9"/>
  <c r="O30" i="9"/>
  <c r="M30" i="9"/>
  <c r="K30" i="9"/>
  <c r="I30" i="9"/>
  <c r="G30" i="9"/>
  <c r="P30" i="9"/>
  <c r="N30" i="9"/>
  <c r="L30" i="9"/>
  <c r="J30" i="9"/>
  <c r="H30" i="9"/>
  <c r="F30" i="9"/>
  <c r="Q24" i="9"/>
  <c r="O24" i="9"/>
  <c r="M24" i="9"/>
  <c r="K24" i="9"/>
  <c r="I24" i="9"/>
  <c r="G24" i="9"/>
  <c r="P24" i="9"/>
  <c r="N24" i="9"/>
  <c r="L24" i="9"/>
  <c r="J24" i="9"/>
  <c r="H24" i="9"/>
  <c r="F24" i="9"/>
  <c r="I38" i="5"/>
  <c r="I21" i="6" s="1"/>
  <c r="R19" i="9" s="1"/>
  <c r="I48" i="5"/>
  <c r="I37" i="6"/>
  <c r="R35" i="9" s="1"/>
  <c r="I34" i="5"/>
  <c r="I19" i="6" s="1"/>
  <c r="R17" i="9" s="1"/>
  <c r="I17" i="5"/>
  <c r="I15" i="6" s="1"/>
  <c r="R13" i="9" s="1"/>
  <c r="I235" i="5"/>
  <c r="I35" i="6" s="1"/>
  <c r="R33" i="9" s="1"/>
  <c r="I28" i="5"/>
  <c r="I17" i="6" s="1"/>
  <c r="R15" i="9" s="1"/>
  <c r="I176" i="5"/>
  <c r="I29" i="6" s="1"/>
  <c r="R27" i="9" s="1"/>
  <c r="I173" i="5"/>
  <c r="P20" i="9" l="1"/>
  <c r="H20" i="9"/>
  <c r="O20" i="9"/>
  <c r="G20" i="9"/>
  <c r="N20" i="9"/>
  <c r="F20" i="9"/>
  <c r="M20" i="9"/>
  <c r="L20" i="9"/>
  <c r="K20" i="9"/>
  <c r="J20" i="9"/>
  <c r="Q20" i="9"/>
  <c r="I20" i="9"/>
  <c r="O16" i="9"/>
  <c r="N16" i="9"/>
  <c r="M16" i="9"/>
  <c r="L16" i="9"/>
  <c r="K16" i="9"/>
  <c r="J16" i="9"/>
  <c r="P16" i="9"/>
  <c r="O14" i="9"/>
  <c r="N14" i="9"/>
  <c r="M14" i="9"/>
  <c r="L14" i="9"/>
  <c r="K14" i="9"/>
  <c r="J14" i="9"/>
  <c r="Q14" i="9"/>
  <c r="P14" i="9"/>
  <c r="L18" i="9"/>
  <c r="K18" i="9"/>
  <c r="J18" i="9"/>
  <c r="Q18" i="9"/>
  <c r="I18" i="9"/>
  <c r="P18" i="9"/>
  <c r="H18" i="9"/>
  <c r="O18" i="9"/>
  <c r="G18" i="9"/>
  <c r="N18" i="9"/>
  <c r="F18" i="9"/>
  <c r="M18" i="9"/>
  <c r="Q38" i="9"/>
  <c r="O38" i="9"/>
  <c r="M38" i="9"/>
  <c r="K38" i="9"/>
  <c r="I38" i="9"/>
  <c r="G38" i="9"/>
  <c r="P38" i="9"/>
  <c r="N38" i="9"/>
  <c r="L38" i="9"/>
  <c r="J38" i="9"/>
  <c r="H38" i="9"/>
  <c r="F38" i="9"/>
  <c r="Q36" i="9"/>
  <c r="O36" i="9"/>
  <c r="M36" i="9"/>
  <c r="K36" i="9"/>
  <c r="I36" i="9"/>
  <c r="G36" i="9"/>
  <c r="P36" i="9"/>
  <c r="N36" i="9"/>
  <c r="L36" i="9"/>
  <c r="J36" i="9"/>
  <c r="H36" i="9"/>
  <c r="F36" i="9"/>
  <c r="Q34" i="9"/>
  <c r="O34" i="9"/>
  <c r="M34" i="9"/>
  <c r="K34" i="9"/>
  <c r="I34" i="9"/>
  <c r="G34" i="9"/>
  <c r="P34" i="9"/>
  <c r="N34" i="9"/>
  <c r="L34" i="9"/>
  <c r="J34" i="9"/>
  <c r="H34" i="9"/>
  <c r="F34" i="9"/>
  <c r="Q28" i="9"/>
  <c r="O28" i="9"/>
  <c r="M28" i="9"/>
  <c r="K28" i="9"/>
  <c r="I28" i="9"/>
  <c r="G28" i="9"/>
  <c r="P28" i="9"/>
  <c r="N28" i="9"/>
  <c r="L28" i="9"/>
  <c r="J28" i="9"/>
  <c r="H28" i="9"/>
  <c r="F28" i="9"/>
  <c r="I23" i="6"/>
  <c r="R21" i="9" s="1"/>
  <c r="I508" i="5"/>
  <c r="I510" i="5" s="1"/>
  <c r="F14" i="9"/>
  <c r="G14" i="9"/>
  <c r="F16" i="9"/>
  <c r="G16" i="9"/>
  <c r="I27" i="6"/>
  <c r="R25" i="9" s="1"/>
  <c r="I14" i="9"/>
  <c r="Q12" i="9"/>
  <c r="H16" i="9"/>
  <c r="I16" i="9"/>
  <c r="Q16" i="9"/>
  <c r="Q26" i="9" l="1"/>
  <c r="O26" i="9"/>
  <c r="M26" i="9"/>
  <c r="K26" i="9"/>
  <c r="I26" i="9"/>
  <c r="G26" i="9"/>
  <c r="P26" i="9"/>
  <c r="N26" i="9"/>
  <c r="L26" i="9"/>
  <c r="J26" i="9"/>
  <c r="H26" i="9"/>
  <c r="F26" i="9"/>
  <c r="Q22" i="9"/>
  <c r="O22" i="9"/>
  <c r="M22" i="9"/>
  <c r="M41" i="9" s="1"/>
  <c r="K22" i="9"/>
  <c r="K41" i="9" s="1"/>
  <c r="I22" i="9"/>
  <c r="G22" i="9"/>
  <c r="P22" i="9"/>
  <c r="N22" i="9"/>
  <c r="L22" i="9"/>
  <c r="J22" i="9"/>
  <c r="H22" i="9"/>
  <c r="F22" i="9"/>
  <c r="F41" i="9" s="1"/>
  <c r="I43" i="6"/>
  <c r="H14" i="9"/>
  <c r="H12" i="9"/>
  <c r="R41" i="9"/>
  <c r="I12" i="9"/>
  <c r="J41" i="9" l="1"/>
  <c r="J42" i="9" s="1"/>
  <c r="H41" i="9"/>
  <c r="H42" i="9" s="1"/>
  <c r="O41" i="9"/>
  <c r="O42" i="9" s="1"/>
  <c r="L41" i="9"/>
  <c r="L42" i="9" s="1"/>
  <c r="Q41" i="9"/>
  <c r="Q42" i="9" s="1"/>
  <c r="N41" i="9"/>
  <c r="N42" i="9" s="1"/>
  <c r="P41" i="9"/>
  <c r="P42" i="9" s="1"/>
  <c r="G41" i="9"/>
  <c r="G42" i="9" s="1"/>
  <c r="I41" i="9"/>
  <c r="I42" i="9" s="1"/>
  <c r="F42" i="9"/>
  <c r="K42" i="9"/>
  <c r="M42" i="9"/>
  <c r="J19" i="6"/>
  <c r="J41" i="6"/>
  <c r="J39" i="6"/>
  <c r="J21" i="6"/>
  <c r="J15" i="6"/>
  <c r="J27" i="6"/>
  <c r="J33" i="6"/>
  <c r="J23" i="6"/>
  <c r="J37" i="6"/>
  <c r="J31" i="6"/>
  <c r="J35" i="6"/>
  <c r="J25" i="6"/>
  <c r="J29" i="6"/>
  <c r="J13" i="6"/>
  <c r="J17" i="6"/>
  <c r="F43" i="9"/>
  <c r="G43" i="9" l="1"/>
  <c r="H43" i="9" s="1"/>
  <c r="I43" i="9" s="1"/>
  <c r="J43" i="9" l="1"/>
  <c r="K43" i="9" s="1"/>
  <c r="L43" i="9" s="1"/>
  <c r="M43" i="9" s="1"/>
  <c r="N43" i="9" s="1"/>
  <c r="O43" i="9" s="1"/>
  <c r="P43" i="9" s="1"/>
  <c r="Q43" i="9" s="1"/>
  <c r="R43" i="9" s="1"/>
  <c r="N44" i="9" l="1"/>
  <c r="I44" i="9"/>
  <c r="P44" i="9"/>
  <c r="H44" i="9"/>
  <c r="Q44" i="9"/>
  <c r="M44" i="9"/>
  <c r="L44" i="9"/>
  <c r="F44" i="9"/>
  <c r="G44" i="9"/>
  <c r="K44" i="9"/>
  <c r="O44" i="9"/>
  <c r="J44" i="9"/>
  <c r="K12" i="18" l="1"/>
  <c r="K13" i="18" s="1"/>
  <c r="K14" i="18" s="1"/>
  <c r="K15" i="18" s="1"/>
  <c r="K16" i="18" s="1"/>
  <c r="K17" i="18" s="1"/>
  <c r="K18" i="18" s="1"/>
  <c r="K19" i="18" s="1"/>
  <c r="K20" i="18" s="1"/>
  <c r="K21" i="18" s="1"/>
  <c r="K22" i="18" s="1"/>
  <c r="K23" i="18" s="1"/>
  <c r="K24" i="18" s="1"/>
  <c r="K25" i="18" s="1"/>
  <c r="K26" i="18" s="1"/>
  <c r="K27" i="18" s="1"/>
  <c r="K28" i="18" s="1"/>
  <c r="K29" i="18" s="1"/>
  <c r="K30" i="18" s="1"/>
  <c r="K31" i="18" s="1"/>
  <c r="K32" i="18" s="1"/>
  <c r="K33" i="18" s="1"/>
  <c r="K34" i="18" s="1"/>
  <c r="K35" i="18" s="1"/>
  <c r="K36" i="18" s="1"/>
  <c r="K37" i="18" s="1"/>
  <c r="K38" i="18" s="1"/>
  <c r="K39" i="18" s="1"/>
  <c r="K40" i="18" s="1"/>
  <c r="K41" i="18" s="1"/>
  <c r="K42" i="18" s="1"/>
  <c r="K43" i="18" s="1"/>
  <c r="K44" i="18" s="1"/>
  <c r="K45" i="18" s="1"/>
  <c r="K46" i="18" s="1"/>
  <c r="K47" i="18" s="1"/>
  <c r="K48" i="18" s="1"/>
  <c r="K49" i="18" s="1"/>
  <c r="K50" i="18" s="1"/>
  <c r="K51" i="18" s="1"/>
  <c r="K52" i="18" s="1"/>
  <c r="K53" i="18" s="1"/>
  <c r="K54" i="18" s="1"/>
  <c r="K55" i="18" s="1"/>
  <c r="K56" i="18" s="1"/>
  <c r="K57" i="18" s="1"/>
  <c r="K58" i="18" s="1"/>
  <c r="K59" i="18" s="1"/>
  <c r="K60" i="18" s="1"/>
  <c r="K61" i="18" s="1"/>
  <c r="K62" i="18" s="1"/>
  <c r="K63" i="18" s="1"/>
  <c r="K64" i="18" s="1"/>
  <c r="K65" i="18" s="1"/>
  <c r="K66" i="18" s="1"/>
  <c r="K67" i="18" s="1"/>
  <c r="K68" i="18" s="1"/>
  <c r="K69" i="18" s="1"/>
  <c r="K70" i="18" s="1"/>
  <c r="K71" i="18" s="1"/>
  <c r="K72" i="18" s="1"/>
  <c r="K73" i="18" s="1"/>
  <c r="K74" i="18" s="1"/>
  <c r="K75" i="18" s="1"/>
  <c r="K76" i="18" s="1"/>
  <c r="K77" i="18" s="1"/>
  <c r="K78" i="18" s="1"/>
  <c r="K79" i="18" s="1"/>
  <c r="K80" i="18" s="1"/>
  <c r="K81" i="18" s="1"/>
  <c r="K82" i="18" s="1"/>
  <c r="K83" i="18" s="1"/>
  <c r="K84" i="18" s="1"/>
  <c r="K85" i="18" s="1"/>
  <c r="K86" i="18" s="1"/>
  <c r="K87" i="18" s="1"/>
  <c r="K88" i="18" s="1"/>
  <c r="K89" i="18" s="1"/>
  <c r="K90" i="18" s="1"/>
  <c r="K91" i="18" s="1"/>
  <c r="K92" i="18" s="1"/>
  <c r="K93" i="18" s="1"/>
  <c r="K94" i="18" s="1"/>
  <c r="K95" i="18" s="1"/>
  <c r="K96" i="18" s="1"/>
  <c r="K97" i="18" s="1"/>
  <c r="K98" i="18" s="1"/>
  <c r="K99" i="18" s="1"/>
  <c r="K100" i="18" s="1"/>
  <c r="K101" i="18" s="1"/>
  <c r="K102" i="18" s="1"/>
  <c r="K103" i="18" s="1"/>
  <c r="K104" i="18" s="1"/>
  <c r="K105" i="18" s="1"/>
  <c r="K106" i="18" s="1"/>
  <c r="K107" i="18" s="1"/>
  <c r="K108" i="18" s="1"/>
  <c r="K109" i="18" s="1"/>
  <c r="K110" i="18" s="1"/>
  <c r="K111" i="18" s="1"/>
  <c r="K112" i="18" s="1"/>
  <c r="K113" i="18" s="1"/>
  <c r="K114" i="18" s="1"/>
  <c r="K115" i="18" s="1"/>
  <c r="K116" i="18" s="1"/>
  <c r="K117" i="18" s="1"/>
  <c r="K118" i="18" s="1"/>
  <c r="K119" i="18" s="1"/>
  <c r="K120" i="18" s="1"/>
  <c r="K121" i="18" s="1"/>
  <c r="K122" i="18" s="1"/>
  <c r="K123" i="18" s="1"/>
  <c r="K124" i="18" s="1"/>
  <c r="K125" i="18" s="1"/>
  <c r="K126" i="18" s="1"/>
  <c r="K127" i="18" s="1"/>
  <c r="K128" i="18" s="1"/>
  <c r="K129" i="18" s="1"/>
  <c r="K130" i="18" s="1"/>
  <c r="K131" i="18" s="1"/>
  <c r="K132" i="18" s="1"/>
  <c r="K133" i="18" s="1"/>
  <c r="K134" i="18" s="1"/>
  <c r="K135" i="18" s="1"/>
  <c r="K136" i="18" s="1"/>
  <c r="K137" i="18" s="1"/>
  <c r="K138" i="18" s="1"/>
  <c r="K139" i="18" s="1"/>
  <c r="K140" i="18" s="1"/>
  <c r="K141" i="18" s="1"/>
  <c r="K142" i="18" s="1"/>
  <c r="K143" i="18" s="1"/>
  <c r="K144" i="18" s="1"/>
  <c r="K145" i="18" s="1"/>
  <c r="K146" i="18" s="1"/>
  <c r="K147" i="18" s="1"/>
  <c r="K148" i="18" s="1"/>
  <c r="K149" i="18" s="1"/>
  <c r="K150" i="18" s="1"/>
  <c r="K151" i="18" s="1"/>
  <c r="K152" i="18" s="1"/>
  <c r="K153" i="18" s="1"/>
  <c r="K154" i="18" s="1"/>
  <c r="K155" i="18" s="1"/>
  <c r="K156" i="18" s="1"/>
  <c r="K157" i="18" s="1"/>
  <c r="K158" i="18" s="1"/>
  <c r="K159" i="18" s="1"/>
  <c r="K160" i="18" s="1"/>
  <c r="K161" i="18" s="1"/>
  <c r="K162" i="18" s="1"/>
  <c r="K163" i="18" s="1"/>
  <c r="K164" i="18" s="1"/>
  <c r="K165" i="18" s="1"/>
  <c r="K166" i="18" s="1"/>
  <c r="K167" i="18" s="1"/>
  <c r="K168" i="18" s="1"/>
  <c r="K169" i="18" s="1"/>
  <c r="K170" i="18" s="1"/>
  <c r="K171" i="18" s="1"/>
  <c r="K172" i="18" s="1"/>
  <c r="K173" i="18" s="1"/>
  <c r="K174" i="18" s="1"/>
  <c r="K175" i="18" s="1"/>
  <c r="K176" i="18" s="1"/>
  <c r="K177" i="18" s="1"/>
  <c r="K178" i="18" s="1"/>
  <c r="K179" i="18" s="1"/>
  <c r="K180" i="18" s="1"/>
  <c r="K181" i="18" s="1"/>
  <c r="K182" i="18" s="1"/>
  <c r="K183" i="18" s="1"/>
  <c r="K184" i="18" s="1"/>
  <c r="K185" i="18" s="1"/>
  <c r="K186" i="18" s="1"/>
  <c r="K187" i="18" s="1"/>
  <c r="K188" i="18" s="1"/>
  <c r="K189" i="18" s="1"/>
  <c r="K190" i="18" s="1"/>
  <c r="K191" i="18" s="1"/>
  <c r="K192" i="18" s="1"/>
  <c r="K193" i="18" s="1"/>
  <c r="K194" i="18" s="1"/>
  <c r="K195" i="18" s="1"/>
  <c r="K196" i="18" s="1"/>
  <c r="K197" i="18" s="1"/>
  <c r="K198" i="18" s="1"/>
  <c r="K199" i="18" s="1"/>
  <c r="K200" i="18" s="1"/>
  <c r="K201" i="18" s="1"/>
  <c r="K202" i="18" s="1"/>
  <c r="K203" i="18" s="1"/>
  <c r="K204" i="18" s="1"/>
  <c r="K205" i="18" s="1"/>
  <c r="K206" i="18" s="1"/>
  <c r="K207" i="18" s="1"/>
  <c r="K208" i="18" s="1"/>
  <c r="K209" i="18" s="1"/>
  <c r="K210" i="18" s="1"/>
  <c r="K211" i="18" s="1"/>
  <c r="K212" i="18" s="1"/>
  <c r="K213" i="18" s="1"/>
  <c r="K214" i="18" s="1"/>
  <c r="K215" i="18" s="1"/>
  <c r="K216" i="18" s="1"/>
  <c r="K217" i="18" s="1"/>
  <c r="K218" i="18" s="1"/>
  <c r="K219" i="18" s="1"/>
  <c r="K220" i="18" s="1"/>
  <c r="K221" i="18" s="1"/>
  <c r="K222" i="18" s="1"/>
  <c r="K223" i="18" s="1"/>
  <c r="K224" i="18" s="1"/>
  <c r="K225" i="18" s="1"/>
  <c r="K226" i="18" s="1"/>
  <c r="K227" i="18" s="1"/>
  <c r="K228" i="18" s="1"/>
  <c r="K229" i="18" s="1"/>
  <c r="K230" i="18" s="1"/>
  <c r="K231" i="18" s="1"/>
  <c r="K232" i="18" s="1"/>
  <c r="K233" i="18" s="1"/>
  <c r="K234" i="18" s="1"/>
  <c r="K235" i="18" s="1"/>
  <c r="K236" i="18" s="1"/>
  <c r="K237" i="18" s="1"/>
  <c r="K238" i="18" s="1"/>
  <c r="K239" i="18" s="1"/>
  <c r="K240" i="18" s="1"/>
  <c r="K241" i="18" s="1"/>
  <c r="K242" i="18" s="1"/>
  <c r="K243" i="18" s="1"/>
  <c r="K244" i="18" s="1"/>
  <c r="K245" i="18" s="1"/>
  <c r="K246" i="18" s="1"/>
  <c r="K247" i="18" s="1"/>
  <c r="K248" i="18" s="1"/>
  <c r="K249" i="18" s="1"/>
  <c r="K250" i="18" s="1"/>
  <c r="K251" i="18" s="1"/>
  <c r="K252" i="18" s="1"/>
  <c r="K253" i="18" s="1"/>
  <c r="K254" i="18" s="1"/>
  <c r="K255" i="18" s="1"/>
  <c r="K256" i="18" s="1"/>
  <c r="K257" i="18" s="1"/>
  <c r="K258" i="18" s="1"/>
  <c r="K259" i="18" s="1"/>
  <c r="K260" i="18" s="1"/>
  <c r="K261" i="18" s="1"/>
  <c r="K262" i="18" s="1"/>
  <c r="K263" i="18" s="1"/>
  <c r="K264" i="18" s="1"/>
  <c r="K265" i="18" s="1"/>
  <c r="K266" i="18" s="1"/>
  <c r="K267" i="18" s="1"/>
  <c r="K268" i="18" s="1"/>
  <c r="K269" i="18" s="1"/>
  <c r="K270" i="18" s="1"/>
  <c r="K271" i="18" s="1"/>
  <c r="K272" i="18" s="1"/>
  <c r="K273" i="18" s="1"/>
  <c r="K274" i="18" s="1"/>
  <c r="K275" i="18" s="1"/>
  <c r="K276" i="18" s="1"/>
  <c r="K277" i="18" s="1"/>
  <c r="K278" i="18" s="1"/>
  <c r="K279" i="18" s="1"/>
  <c r="K280" i="18" s="1"/>
  <c r="K281" i="18" s="1"/>
  <c r="K282" i="18" s="1"/>
  <c r="K283" i="18" s="1"/>
  <c r="K284" i="18" s="1"/>
  <c r="K285" i="18" s="1"/>
  <c r="K286" i="18" s="1"/>
  <c r="K287" i="18" s="1"/>
  <c r="K288" i="18" s="1"/>
  <c r="K289" i="18" s="1"/>
  <c r="K290" i="18" s="1"/>
  <c r="K291" i="18" s="1"/>
  <c r="K292" i="18" s="1"/>
  <c r="K293" i="18" s="1"/>
  <c r="K294" i="18" s="1"/>
  <c r="K295" i="18" s="1"/>
  <c r="K296" i="18" s="1"/>
  <c r="K297" i="18" s="1"/>
  <c r="K298" i="18" s="1"/>
  <c r="K299" i="18" s="1"/>
  <c r="K300" i="18" s="1"/>
  <c r="K301" i="18" s="1"/>
  <c r="K302" i="18" s="1"/>
  <c r="K303" i="18" s="1"/>
  <c r="K304" i="18" s="1"/>
  <c r="K305" i="18" s="1"/>
  <c r="K306" i="18" s="1"/>
  <c r="K307" i="18" s="1"/>
  <c r="K308" i="18" s="1"/>
  <c r="K309" i="18" s="1"/>
  <c r="K310" i="18" s="1"/>
  <c r="K311" i="18" s="1"/>
  <c r="K312" i="18" s="1"/>
  <c r="K313" i="18" s="1"/>
  <c r="K314" i="18" s="1"/>
  <c r="K315" i="18" s="1"/>
  <c r="K316" i="18" s="1"/>
  <c r="K317" i="18" s="1"/>
  <c r="K318" i="18" s="1"/>
  <c r="K319" i="18" s="1"/>
  <c r="K320" i="18" s="1"/>
  <c r="K321" i="18" s="1"/>
  <c r="K322" i="18" s="1"/>
  <c r="K323" i="18" s="1"/>
  <c r="K324" i="18" s="1"/>
  <c r="K325" i="18" s="1"/>
  <c r="K326" i="18" s="1"/>
  <c r="K327" i="18" s="1"/>
  <c r="K328" i="18" s="1"/>
  <c r="K329" i="18" s="1"/>
  <c r="K330" i="18" s="1"/>
  <c r="K331" i="18" s="1"/>
  <c r="K332" i="18" s="1"/>
  <c r="K333" i="18" s="1"/>
  <c r="K334" i="18" s="1"/>
  <c r="K335" i="18" s="1"/>
  <c r="K336" i="18" s="1"/>
  <c r="K337" i="18" s="1"/>
  <c r="K338" i="18" s="1"/>
  <c r="K339" i="18" s="1"/>
  <c r="K340" i="18" s="1"/>
  <c r="K341" i="18" s="1"/>
  <c r="K342" i="18" s="1"/>
  <c r="K343" i="18" s="1"/>
  <c r="K344" i="18" s="1"/>
  <c r="K345" i="18" s="1"/>
  <c r="K346" i="18" s="1"/>
  <c r="K347" i="18" s="1"/>
  <c r="K348" i="18" s="1"/>
  <c r="K349" i="18" s="1"/>
  <c r="K350" i="18" s="1"/>
  <c r="K351" i="18" s="1"/>
  <c r="K352" i="18" s="1"/>
  <c r="K353" i="18" s="1"/>
  <c r="K354" i="18" s="1"/>
  <c r="K355" i="18" s="1"/>
  <c r="K356" i="18" s="1"/>
  <c r="K357" i="18" s="1"/>
  <c r="K358" i="18" s="1"/>
  <c r="K359" i="18" s="1"/>
  <c r="K360" i="18" s="1"/>
  <c r="K361" i="18" s="1"/>
  <c r="K362" i="18" s="1"/>
  <c r="K363" i="18" s="1"/>
  <c r="K364" i="18" s="1"/>
  <c r="K365" i="18" s="1"/>
  <c r="K366" i="18" s="1"/>
  <c r="K367" i="18" s="1"/>
  <c r="K368" i="18" s="1"/>
  <c r="K369" i="18" s="1"/>
  <c r="K370" i="18" s="1"/>
  <c r="K371" i="18" s="1"/>
  <c r="K372" i="18" s="1"/>
  <c r="K373" i="18" s="1"/>
  <c r="K374" i="18" s="1"/>
  <c r="K375" i="18" s="1"/>
  <c r="K376" i="18" s="1"/>
  <c r="K377" i="18" s="1"/>
  <c r="K378" i="18" s="1"/>
  <c r="K379" i="18" s="1"/>
  <c r="K380" i="18" s="1"/>
  <c r="K381" i="18" s="1"/>
  <c r="K382" i="18" s="1"/>
  <c r="K383" i="18" s="1"/>
  <c r="K384" i="18" s="1"/>
  <c r="K385" i="18" s="1"/>
  <c r="K386" i="18" s="1"/>
  <c r="K387" i="18" s="1"/>
  <c r="K388" i="18" s="1"/>
  <c r="K389" i="18" s="1"/>
  <c r="K390" i="18" s="1"/>
  <c r="K391" i="18" s="1"/>
  <c r="K392" i="18" s="1"/>
  <c r="K393" i="18" s="1"/>
  <c r="K394" i="18" s="1"/>
  <c r="K395" i="18" s="1"/>
  <c r="K396" i="18" s="1"/>
  <c r="K397" i="18" s="1"/>
  <c r="K398" i="18" s="1"/>
  <c r="K399" i="18" s="1"/>
  <c r="K400" i="18" s="1"/>
  <c r="K401" i="18" s="1"/>
  <c r="K402" i="18" s="1"/>
  <c r="K403" i="18" s="1"/>
  <c r="K404" i="18" s="1"/>
  <c r="K405" i="18" s="1"/>
  <c r="K406" i="18" s="1"/>
  <c r="K407" i="18" s="1"/>
  <c r="K408" i="18" s="1"/>
  <c r="K409" i="18" s="1"/>
  <c r="K410" i="18" s="1"/>
  <c r="K411" i="18" s="1"/>
  <c r="K412" i="18" s="1"/>
  <c r="K413" i="18" s="1"/>
  <c r="K414" i="18" s="1"/>
  <c r="K415" i="18" s="1"/>
  <c r="K416" i="18" s="1"/>
  <c r="K417" i="18" s="1"/>
  <c r="K418" i="18" s="1"/>
  <c r="K419" i="18" s="1"/>
  <c r="K420" i="18" s="1"/>
  <c r="K421" i="18" s="1"/>
  <c r="K422" i="18" s="1"/>
  <c r="K423" i="18" s="1"/>
  <c r="K424" i="18" s="1"/>
  <c r="K425" i="18" s="1"/>
  <c r="K426" i="18" s="1"/>
  <c r="K427" i="18" s="1"/>
  <c r="K428" i="18" s="1"/>
  <c r="K429" i="18" s="1"/>
  <c r="K430" i="18" s="1"/>
  <c r="K431" i="18" s="1"/>
  <c r="K432" i="18" s="1"/>
  <c r="K433" i="18" s="1"/>
  <c r="K434" i="18" s="1"/>
  <c r="K435" i="18" s="1"/>
  <c r="K436" i="18" s="1"/>
  <c r="K437" i="18" s="1"/>
  <c r="K438" i="18" s="1"/>
  <c r="K439" i="18" s="1"/>
  <c r="K440" i="18" s="1"/>
  <c r="K441" i="18" s="1"/>
  <c r="K442" i="18" s="1"/>
  <c r="K443" i="18" s="1"/>
  <c r="K444" i="18" s="1"/>
  <c r="K445" i="18" s="1"/>
  <c r="K446" i="18" s="1"/>
  <c r="K447" i="18" s="1"/>
  <c r="K448" i="18" s="1"/>
  <c r="K449" i="18" s="1"/>
  <c r="K450" i="18" s="1"/>
  <c r="K451" i="18" s="1"/>
  <c r="K452" i="18" s="1"/>
  <c r="K453" i="18" s="1"/>
  <c r="K454" i="18" s="1"/>
  <c r="K455" i="18" s="1"/>
  <c r="K456" i="18" s="1"/>
  <c r="K457" i="18" s="1"/>
  <c r="K458" i="18" s="1"/>
  <c r="K459" i="18" s="1"/>
  <c r="K460" i="18" s="1"/>
  <c r="K461" i="18" s="1"/>
  <c r="K462" i="18" s="1"/>
  <c r="K463" i="18" s="1"/>
  <c r="K464" i="18" s="1"/>
  <c r="K465" i="18" s="1"/>
  <c r="K466" i="18" s="1"/>
  <c r="K467" i="18" s="1"/>
  <c r="K468" i="18" s="1"/>
  <c r="K469" i="18" s="1"/>
  <c r="K470" i="18" s="1"/>
  <c r="K471" i="18" s="1"/>
  <c r="K472" i="18" s="1"/>
  <c r="K473" i="18" s="1"/>
  <c r="K474" i="18" s="1"/>
  <c r="K475" i="18" s="1"/>
  <c r="K476" i="18" s="1"/>
  <c r="K477" i="18" s="1"/>
  <c r="K478" i="18" s="1"/>
  <c r="K479" i="18" s="1"/>
  <c r="K480" i="18" s="1"/>
  <c r="K481" i="18" s="1"/>
  <c r="K482" i="18" s="1"/>
  <c r="K483" i="18" s="1"/>
  <c r="K484" i="18" s="1"/>
  <c r="K485" i="18" s="1"/>
  <c r="K486" i="18" s="1"/>
  <c r="K487" i="18" s="1"/>
  <c r="K488" i="18" s="1"/>
  <c r="K489" i="18" s="1"/>
  <c r="K490" i="18" s="1"/>
  <c r="K491" i="18" s="1"/>
</calcChain>
</file>

<file path=xl/sharedStrings.xml><?xml version="1.0" encoding="utf-8"?>
<sst xmlns="http://schemas.openxmlformats.org/spreadsheetml/2006/main" count="17775" uniqueCount="4267">
  <si>
    <t>População residente, total, urbana total e urbana na sede municipal, em números absolutos e relativos, com indicação da área total e densidade demográfica, segundo as Unidades da Federação e os municípios – 2010</t>
  </si>
  <si>
    <t>Município</t>
  </si>
  <si>
    <t>Total</t>
  </si>
  <si>
    <t>AÇAILÂNDIA</t>
  </si>
  <si>
    <t>AFONSO CUNHA</t>
  </si>
  <si>
    <t>ÁGUA DOCE DO MARANHÃO</t>
  </si>
  <si>
    <t>ALCÂNTARA</t>
  </si>
  <si>
    <t>ALDEIAS ALTAS</t>
  </si>
  <si>
    <t>ALTAMIRA DO MARANHÃO</t>
  </si>
  <si>
    <t>ALTO ALEGRE DO MARANHÃO</t>
  </si>
  <si>
    <t>ALTO ALEGRE DO PINDARÉ</t>
  </si>
  <si>
    <t>ALTO PARNAÍBA</t>
  </si>
  <si>
    <t>AMAPÁ DO MARANHÃO</t>
  </si>
  <si>
    <t>AMARANTE DO MARANHÃO</t>
  </si>
  <si>
    <t>ANAJATUBA</t>
  </si>
  <si>
    <t>ANAPURUS</t>
  </si>
  <si>
    <t>APICUM-AÇU</t>
  </si>
  <si>
    <t>ARAGUANÃ</t>
  </si>
  <si>
    <t>ARAIOSES</t>
  </si>
  <si>
    <t>ARAME</t>
  </si>
  <si>
    <t>ARARI</t>
  </si>
  <si>
    <t>AXIXÁ</t>
  </si>
  <si>
    <t>BACABAL</t>
  </si>
  <si>
    <t>BACABEIRA</t>
  </si>
  <si>
    <t>BACURI</t>
  </si>
  <si>
    <t>BACURITUBA</t>
  </si>
  <si>
    <t>BALSAS</t>
  </si>
  <si>
    <t>BARÃO DE GRAJAÚ</t>
  </si>
  <si>
    <t>BARRA DO CORDA</t>
  </si>
  <si>
    <t>BARREIRINHAS</t>
  </si>
  <si>
    <t>BELA VISTA DO MARANHÃO</t>
  </si>
  <si>
    <t>BELÁGUA</t>
  </si>
  <si>
    <t>BENEDITO LEITE</t>
  </si>
  <si>
    <t>BEQUIMÃO</t>
  </si>
  <si>
    <t>BERNARDO DO MEARIM</t>
  </si>
  <si>
    <t>BOA VISTA DO GURUPI</t>
  </si>
  <si>
    <t>BOM JARDIM</t>
  </si>
  <si>
    <t>BOM JESUS DAS SELVAS</t>
  </si>
  <si>
    <t>BOM LUGAR</t>
  </si>
  <si>
    <t>BREJO</t>
  </si>
  <si>
    <t>BREJO DE AREIA</t>
  </si>
  <si>
    <t>BURITI</t>
  </si>
  <si>
    <t>BURITI BRAVO</t>
  </si>
  <si>
    <t>BURITICUPU</t>
  </si>
  <si>
    <t>BURITIRANA</t>
  </si>
  <si>
    <t>CACHOEIRA GRANDE</t>
  </si>
  <si>
    <t>CAJAPIÓ</t>
  </si>
  <si>
    <t>CAJARI</t>
  </si>
  <si>
    <t>CAMPESTRE DO MARANHÃO</t>
  </si>
  <si>
    <t>CÂNDIDO MENDES</t>
  </si>
  <si>
    <t>CANTANHEDE</t>
  </si>
  <si>
    <t>CAPINZAL DO NORTE</t>
  </si>
  <si>
    <t>CAROLINA</t>
  </si>
  <si>
    <t>CARUTAPERA</t>
  </si>
  <si>
    <t>CAXIAS</t>
  </si>
  <si>
    <t>CEDRAL</t>
  </si>
  <si>
    <t>CENTRAL DO MARANHÃO</t>
  </si>
  <si>
    <t>CENTRO DO GUILHERME</t>
  </si>
  <si>
    <t>CENTRO NOVO DO MARANHÃO</t>
  </si>
  <si>
    <t>CHAPADINHA</t>
  </si>
  <si>
    <t>CIDELÂNDIA</t>
  </si>
  <si>
    <t>CODÓ</t>
  </si>
  <si>
    <t>COELHO NETO</t>
  </si>
  <si>
    <t>COLINAS</t>
  </si>
  <si>
    <t>CONCEIÇÃO DO LAGO-AÇU</t>
  </si>
  <si>
    <t>COROATÁ</t>
  </si>
  <si>
    <t>CURURUPU</t>
  </si>
  <si>
    <t>DAVINÓPOLIS</t>
  </si>
  <si>
    <t>DOM PEDRO</t>
  </si>
  <si>
    <t>DUQUE BACELAR</t>
  </si>
  <si>
    <t>ESPERANTINÓPOLIS</t>
  </si>
  <si>
    <t>ESTREITO</t>
  </si>
  <si>
    <t>FEIRA NOVA DO MARANHÃO</t>
  </si>
  <si>
    <t>FERNANDO FALCÃO</t>
  </si>
  <si>
    <t>FORMOSA DA SERRA NEGRA</t>
  </si>
  <si>
    <t>FORTALEZA DOS NOGUEIRAS</t>
  </si>
  <si>
    <t>FORTUNA</t>
  </si>
  <si>
    <t>GODOFREDO VIANA</t>
  </si>
  <si>
    <t>GONÇALVES DIAS</t>
  </si>
  <si>
    <t>GOVERNADOR ARCHER</t>
  </si>
  <si>
    <t>GOVERNADOR EDISON LOBÃO</t>
  </si>
  <si>
    <t>GOVERNADOR EUGÊNIO BARROS</t>
  </si>
  <si>
    <t>GOVERNADOR LUIZ ROCHA</t>
  </si>
  <si>
    <t>GOVERNADOR NEWTON BELLO</t>
  </si>
  <si>
    <t>GOVERNADOR NUNES FREIRE</t>
  </si>
  <si>
    <t>GRAÇA ARANHA</t>
  </si>
  <si>
    <t>GRAJAÚ</t>
  </si>
  <si>
    <t>GUIMARÃES</t>
  </si>
  <si>
    <t>HUMBERTO DE CAMPOS</t>
  </si>
  <si>
    <t>ICATU</t>
  </si>
  <si>
    <t>IGARAPÉ DO MEIO</t>
  </si>
  <si>
    <t>IGARAPÉ GRANDE</t>
  </si>
  <si>
    <t>IMPERATRIZ</t>
  </si>
  <si>
    <t>ITAIPAVA DO GRAJAÚ</t>
  </si>
  <si>
    <t>ITAPECURU MIRIM</t>
  </si>
  <si>
    <t>ITINGA DO MARANHÃO</t>
  </si>
  <si>
    <t>JATOBÁ</t>
  </si>
  <si>
    <t>JENIPAPO DOS VIEIRAS</t>
  </si>
  <si>
    <t>JOÃO LISBOA</t>
  </si>
  <si>
    <t>JOSELÂNDIA</t>
  </si>
  <si>
    <t>JUNCO DO MARANHÃO</t>
  </si>
  <si>
    <t>LAGO DA PEDRA</t>
  </si>
  <si>
    <t>LAGO DO JUNCO</t>
  </si>
  <si>
    <t>LAGO DOS RODRIGUES</t>
  </si>
  <si>
    <t>LAGO VERDE</t>
  </si>
  <si>
    <t>LAGOA DO MATO</t>
  </si>
  <si>
    <t>LAGOA GRANDE DO MARANHÃO</t>
  </si>
  <si>
    <t>LAJEADO NOVO</t>
  </si>
  <si>
    <t>LIMA CAMPOS</t>
  </si>
  <si>
    <t>LORETO</t>
  </si>
  <si>
    <t>LUÍS DOMINGUES</t>
  </si>
  <si>
    <t>MAGALHÃES DE ALMEIDA</t>
  </si>
  <si>
    <t>MARACAÇUMÉ</t>
  </si>
  <si>
    <t>MARAJÁ DO SENA</t>
  </si>
  <si>
    <t>MARANHÃOZINHO</t>
  </si>
  <si>
    <t>MATA ROMA</t>
  </si>
  <si>
    <t>MATINHA</t>
  </si>
  <si>
    <t>MATÕES</t>
  </si>
  <si>
    <t>MATÕES DO NORTE</t>
  </si>
  <si>
    <t>MILAGRES DO MARANHÃO</t>
  </si>
  <si>
    <t>MIRADOR</t>
  </si>
  <si>
    <t>MIRANDA DO NORTE</t>
  </si>
  <si>
    <t>MIRINZAL</t>
  </si>
  <si>
    <t>MONÇÃO</t>
  </si>
  <si>
    <t>MONTES ALTOS</t>
  </si>
  <si>
    <t>MORROS</t>
  </si>
  <si>
    <t>NINA RODRIGUES</t>
  </si>
  <si>
    <t>NOVA COLINAS</t>
  </si>
  <si>
    <t>NOVA IORQUE</t>
  </si>
  <si>
    <t>NOVA OLINDA DO MARANHÃO</t>
  </si>
  <si>
    <t>OLHO D'ÁGUA DAS CUNHÃS</t>
  </si>
  <si>
    <t>OLINDA NOVA DO MARANHÃO</t>
  </si>
  <si>
    <t>PAÇO DO LUMIAR</t>
  </si>
  <si>
    <t>PALMEIRÂNDIA</t>
  </si>
  <si>
    <t>PARAIBANO</t>
  </si>
  <si>
    <t>PARNARAMA</t>
  </si>
  <si>
    <t>PASSAGEM FRANCA</t>
  </si>
  <si>
    <t>PASTOS BONS</t>
  </si>
  <si>
    <t>PAULINO NEVES</t>
  </si>
  <si>
    <t>PAULO RAMOS</t>
  </si>
  <si>
    <t>PEDREIRAS</t>
  </si>
  <si>
    <t>PEDRO DO ROSÁRIO</t>
  </si>
  <si>
    <t>PENALVA</t>
  </si>
  <si>
    <t>PERI MIRIM</t>
  </si>
  <si>
    <t>PERITORÓ</t>
  </si>
  <si>
    <t>PINDARÉ-MIRIM</t>
  </si>
  <si>
    <t>PINHEIRO</t>
  </si>
  <si>
    <t>PIO XII</t>
  </si>
  <si>
    <t>PIRAPEMAS</t>
  </si>
  <si>
    <t>POÇÃO DE PEDRAS</t>
  </si>
  <si>
    <t>PORTO FRANCO</t>
  </si>
  <si>
    <t>PORTO RICO DO MARANHÃO</t>
  </si>
  <si>
    <t>PRESIDENTE DUTRA</t>
  </si>
  <si>
    <t>PRESIDENTE JUSCELINO</t>
  </si>
  <si>
    <t>PRESIDENTE MÉDICI</t>
  </si>
  <si>
    <t>PRESIDENTE SARNEY</t>
  </si>
  <si>
    <t>PRESIDENTE VARGAS</t>
  </si>
  <si>
    <t>PRIMEIRA CRUZ</t>
  </si>
  <si>
    <t>RAPOSA</t>
  </si>
  <si>
    <t>RIACHÃO</t>
  </si>
  <si>
    <t>RIBAMAR FIQUENE</t>
  </si>
  <si>
    <t>ROSÁRIO</t>
  </si>
  <si>
    <t>SAMBAÍBA</t>
  </si>
  <si>
    <t>SANTA FILOMENA DO MARANHÃO</t>
  </si>
  <si>
    <t>SANTA HELENA</t>
  </si>
  <si>
    <t>SANTA INÊS</t>
  </si>
  <si>
    <t>SANTA LUZIA</t>
  </si>
  <si>
    <t>SANTA LUZIA DO PARUÁ</t>
  </si>
  <si>
    <t>SANTA QUITÉRIA DO MARANHÃO</t>
  </si>
  <si>
    <t>SANTA RITA</t>
  </si>
  <si>
    <t>SANTANA DO MARANHÃO</t>
  </si>
  <si>
    <t>SANTO AMARO DO MARANHÃO</t>
  </si>
  <si>
    <t>SANTO ANTÔNIO DOS LOPES</t>
  </si>
  <si>
    <t>SÃO BENEDITO DO RIO PRETO</t>
  </si>
  <si>
    <t>SÃO BENTO</t>
  </si>
  <si>
    <t>SÃO BERNARDO</t>
  </si>
  <si>
    <t>SÃO DOMINGOS DO AZEITÃO</t>
  </si>
  <si>
    <t>SÃO DOMINGOS DO MARANHÃO</t>
  </si>
  <si>
    <t>SÃO FÉLIX DE BALSAS</t>
  </si>
  <si>
    <t>SÃO FRANCISCO DO BREJÃO</t>
  </si>
  <si>
    <t>SÃO FRANCISCO DO MARANHÃO</t>
  </si>
  <si>
    <t>SÃO JOÃO BATISTA</t>
  </si>
  <si>
    <t>SÃO JOÃO DO CARÚ</t>
  </si>
  <si>
    <t>SÃO JOÃO DO PARAÍSO</t>
  </si>
  <si>
    <t>SÃO JOÃO DO SOTER</t>
  </si>
  <si>
    <t>SÃO JOÃO DOS PATOS</t>
  </si>
  <si>
    <t>SÃO JOSÉ DE RIBAMAR</t>
  </si>
  <si>
    <t>SÃO JOSÉ DOS BASÍLIOS</t>
  </si>
  <si>
    <t>SÃO LUÍS</t>
  </si>
  <si>
    <t>SÃO LUÍS GONZAGA DO MARANHÃO</t>
  </si>
  <si>
    <t>SÃO MATEUS DO MARANHÃO</t>
  </si>
  <si>
    <t>SÃO PEDRO DA ÁGUA BRANCA</t>
  </si>
  <si>
    <t>SÃO PEDRO DOS CRENTES</t>
  </si>
  <si>
    <t>SÃO RAIMUNDO DAS MANGABEIRAS</t>
  </si>
  <si>
    <t>SÃO RAIMUNDO DO DOCA BEZERRA</t>
  </si>
  <si>
    <t>SÃO ROBERTO</t>
  </si>
  <si>
    <t>SÃO VICENTE FERRER</t>
  </si>
  <si>
    <t>SATUBINHA</t>
  </si>
  <si>
    <t>SENADOR ALEXANDRE COSTA</t>
  </si>
  <si>
    <t>SENADOR LA ROCQUE</t>
  </si>
  <si>
    <t>SERRANO DO MARANHÃO</t>
  </si>
  <si>
    <t>SÍTIO NOVO</t>
  </si>
  <si>
    <t>SUCUPIRA DO NORTE</t>
  </si>
  <si>
    <t>SUCUPIRA DO RIACHÃO</t>
  </si>
  <si>
    <t>TASSO FRAGOSO</t>
  </si>
  <si>
    <t>TIMBIRAS</t>
  </si>
  <si>
    <t>TIMON</t>
  </si>
  <si>
    <t>TRIZIDELA DO VALE</t>
  </si>
  <si>
    <t>TUFILÂNDIA</t>
  </si>
  <si>
    <t>TUNTUM</t>
  </si>
  <si>
    <t>TURIAÇU</t>
  </si>
  <si>
    <t>TURILÂNDIA</t>
  </si>
  <si>
    <t>TUTÓIA</t>
  </si>
  <si>
    <t>URBANO SANTOS</t>
  </si>
  <si>
    <t>VARGEM GRANDE</t>
  </si>
  <si>
    <t>VIANA</t>
  </si>
  <si>
    <t>VILA NOVA DOS MARTÍRIOS</t>
  </si>
  <si>
    <t>VITÓRIA DO MEARIM</t>
  </si>
  <si>
    <t>VITORINO FREIRE</t>
  </si>
  <si>
    <t>ZÉ DOCA</t>
  </si>
  <si>
    <t>Fonte: IBGE, Censo Demográfico 2010.</t>
  </si>
  <si>
    <t>(1) Exclusive a população residente nas áreas urbanas isoladas. (2) Valores incluindo as águas interiores.</t>
  </si>
  <si>
    <t>Municípios</t>
  </si>
  <si>
    <t>População residente Total</t>
  </si>
  <si>
    <t>OLHO D`ÁGUA DAS CUNHÃS</t>
  </si>
  <si>
    <t>Área (km²)</t>
  </si>
  <si>
    <t>Açailândia</t>
  </si>
  <si>
    <t>Afonso Cunha</t>
  </si>
  <si>
    <t>Água Doce do Maranhão</t>
  </si>
  <si>
    <t>Alcântara</t>
  </si>
  <si>
    <t>Aldeias Altas</t>
  </si>
  <si>
    <t>Altamira do Maranhão</t>
  </si>
  <si>
    <t>Alto Alegre do Maranhão</t>
  </si>
  <si>
    <t>Alto Alegre do Pindaré</t>
  </si>
  <si>
    <t>Alto Parnaíba</t>
  </si>
  <si>
    <t>Amapá do Maranhão</t>
  </si>
  <si>
    <t>Amarante do Maranhão</t>
  </si>
  <si>
    <t>Anajatuba</t>
  </si>
  <si>
    <t>Anapurus</t>
  </si>
  <si>
    <t>Apicum-Açu</t>
  </si>
  <si>
    <t>Araguanã</t>
  </si>
  <si>
    <t>Araioses</t>
  </si>
  <si>
    <t>Arame</t>
  </si>
  <si>
    <t>Arari</t>
  </si>
  <si>
    <t>Axixá</t>
  </si>
  <si>
    <t>Bacabal</t>
  </si>
  <si>
    <t>Bacabeira</t>
  </si>
  <si>
    <t>Bacuri</t>
  </si>
  <si>
    <t>Bacurituba</t>
  </si>
  <si>
    <t>Balsas</t>
  </si>
  <si>
    <t>Barão de Grajaú</t>
  </si>
  <si>
    <t>Barra do Corda</t>
  </si>
  <si>
    <t>Barreirinhas</t>
  </si>
  <si>
    <t>Bela Vista do Maranhão</t>
  </si>
  <si>
    <t>Belágua</t>
  </si>
  <si>
    <t>Benedito Leite</t>
  </si>
  <si>
    <t>Bequimão</t>
  </si>
  <si>
    <t>Bernardo do Mearim</t>
  </si>
  <si>
    <t>Boa Vista do Gurupi</t>
  </si>
  <si>
    <t>Bom Jardim</t>
  </si>
  <si>
    <t>Bom Jesus das Selvas</t>
  </si>
  <si>
    <t>Bom Lugar</t>
  </si>
  <si>
    <t>Brejo</t>
  </si>
  <si>
    <t>Brejo de Areia</t>
  </si>
  <si>
    <t>Buriti</t>
  </si>
  <si>
    <t>Buriti Bravo</t>
  </si>
  <si>
    <t>Buriticupu</t>
  </si>
  <si>
    <t>Buritirana</t>
  </si>
  <si>
    <t>Cachoeira Grande</t>
  </si>
  <si>
    <t>Cajapió</t>
  </si>
  <si>
    <t>Cajari</t>
  </si>
  <si>
    <t>Campestre do Maranhão</t>
  </si>
  <si>
    <t>Cândido Mendes</t>
  </si>
  <si>
    <t>Cantanhede</t>
  </si>
  <si>
    <t>Capinzal do Norte</t>
  </si>
  <si>
    <t>Carolina</t>
  </si>
  <si>
    <t>Carutapera</t>
  </si>
  <si>
    <t>Caxias</t>
  </si>
  <si>
    <t>Cedral</t>
  </si>
  <si>
    <t>Central do Maranhão</t>
  </si>
  <si>
    <t>Centro do Guilherme</t>
  </si>
  <si>
    <t>Centro Novo do Maranhão</t>
  </si>
  <si>
    <t>Chapadinha</t>
  </si>
  <si>
    <t>Cidelândia</t>
  </si>
  <si>
    <t>Codó</t>
  </si>
  <si>
    <t>Coelho Neto</t>
  </si>
  <si>
    <t>Colinas</t>
  </si>
  <si>
    <t>Conceição do Lago-Açu</t>
  </si>
  <si>
    <t>Coroatá</t>
  </si>
  <si>
    <t>Cururupu</t>
  </si>
  <si>
    <t>Davinópolis</t>
  </si>
  <si>
    <t>Dom Pedro</t>
  </si>
  <si>
    <t>Duque Bacelar</t>
  </si>
  <si>
    <t>Esperantinópolis</t>
  </si>
  <si>
    <t>Estreito</t>
  </si>
  <si>
    <t>Feira Nova do Maranhão</t>
  </si>
  <si>
    <t>Fernando Falcão</t>
  </si>
  <si>
    <t>Formosa da Serra Negra</t>
  </si>
  <si>
    <t>Fortaleza dos Nogueiras</t>
  </si>
  <si>
    <t>Fortuna</t>
  </si>
  <si>
    <t>Godofredo Viana</t>
  </si>
  <si>
    <t>Gonçalves Dias</t>
  </si>
  <si>
    <t>Governador Archer</t>
  </si>
  <si>
    <t>Governador Edison Lobão</t>
  </si>
  <si>
    <t>Governador Eugênio Barros</t>
  </si>
  <si>
    <t>Governador Luiz Rocha</t>
  </si>
  <si>
    <t>Governador Newton Bello</t>
  </si>
  <si>
    <t>Governador Nunes Freire</t>
  </si>
  <si>
    <t>Graça Aranha</t>
  </si>
  <si>
    <t>Grajaú</t>
  </si>
  <si>
    <t>Guimarães</t>
  </si>
  <si>
    <t>Humberto de Campos</t>
  </si>
  <si>
    <t>Icatu</t>
  </si>
  <si>
    <t>Igarapé do Meio</t>
  </si>
  <si>
    <t>Igarapé Grande</t>
  </si>
  <si>
    <t>Imperatriz</t>
  </si>
  <si>
    <t>Itaipava do Grajaú</t>
  </si>
  <si>
    <t>Itapecuru Mirim</t>
  </si>
  <si>
    <t>Itinga do Maranhão</t>
  </si>
  <si>
    <t>Jatobá</t>
  </si>
  <si>
    <t>Jenipapo dos Vieiras</t>
  </si>
  <si>
    <t>João Lisboa</t>
  </si>
  <si>
    <t>Joselândia</t>
  </si>
  <si>
    <t>Junco do Maranhão</t>
  </si>
  <si>
    <t>Lago da Pedra</t>
  </si>
  <si>
    <t>Lago do Junco</t>
  </si>
  <si>
    <t>Lago dos Rodrigues</t>
  </si>
  <si>
    <t>Lago Verde</t>
  </si>
  <si>
    <t>Lagoa do Mato</t>
  </si>
  <si>
    <t>Lagoa Grande do Maranhão</t>
  </si>
  <si>
    <t>Lajeado Novo</t>
  </si>
  <si>
    <t>Lima Campos</t>
  </si>
  <si>
    <t>Loreto</t>
  </si>
  <si>
    <t>Luís Domingues</t>
  </si>
  <si>
    <t>Magalhães de Almeida</t>
  </si>
  <si>
    <t>Maracaçumé</t>
  </si>
  <si>
    <t>Marajá do Sena</t>
  </si>
  <si>
    <t>Maranhãozinho</t>
  </si>
  <si>
    <t>Mata Roma</t>
  </si>
  <si>
    <t>Matinha</t>
  </si>
  <si>
    <t>Matões</t>
  </si>
  <si>
    <t>Matões do Norte</t>
  </si>
  <si>
    <t>Milagres do Maranhão</t>
  </si>
  <si>
    <t>Mirador</t>
  </si>
  <si>
    <t>Miranda do Norte</t>
  </si>
  <si>
    <t>Mirinzal</t>
  </si>
  <si>
    <t>Monção</t>
  </si>
  <si>
    <t>Montes Altos</t>
  </si>
  <si>
    <t>Morros</t>
  </si>
  <si>
    <t>Nina Rodrigues</t>
  </si>
  <si>
    <t>Nova Colinas</t>
  </si>
  <si>
    <t>Nova Iorque</t>
  </si>
  <si>
    <t>Nova Olinda do Maranhão</t>
  </si>
  <si>
    <t>Olho d`Água das Cunhãs</t>
  </si>
  <si>
    <t>Olinda Nova do Maranhão</t>
  </si>
  <si>
    <t>Paço do Lumiar</t>
  </si>
  <si>
    <t>Palmeirândia</t>
  </si>
  <si>
    <t>Paraibano</t>
  </si>
  <si>
    <t>Parnarama</t>
  </si>
  <si>
    <t>Passagem Franca</t>
  </si>
  <si>
    <t>Pastos Bons</t>
  </si>
  <si>
    <t>Paulino Neves</t>
  </si>
  <si>
    <t>Paulo Ramos</t>
  </si>
  <si>
    <t>Pedreiras</t>
  </si>
  <si>
    <t>Pedro do Rosário</t>
  </si>
  <si>
    <t>Penalva</t>
  </si>
  <si>
    <t>Peri Mirim</t>
  </si>
  <si>
    <t>Peritoró</t>
  </si>
  <si>
    <t>Pindaré-Mirim</t>
  </si>
  <si>
    <t>Pinheiro</t>
  </si>
  <si>
    <t>Pio XII</t>
  </si>
  <si>
    <t>Pirapemas</t>
  </si>
  <si>
    <t>Poção de Pedras</t>
  </si>
  <si>
    <t>Porto Franco</t>
  </si>
  <si>
    <t>Porto Rico do Maranhão</t>
  </si>
  <si>
    <t>Presidente Dutra</t>
  </si>
  <si>
    <t>Presidente Juscelino</t>
  </si>
  <si>
    <t>Presidente Médici</t>
  </si>
  <si>
    <t>Presidente Sarney</t>
  </si>
  <si>
    <t>Presidente Vargas</t>
  </si>
  <si>
    <t>Primeira Cruz</t>
  </si>
  <si>
    <t>Raposa</t>
  </si>
  <si>
    <t>Riachão</t>
  </si>
  <si>
    <t>Ribamar Fiquene</t>
  </si>
  <si>
    <t>Rosário</t>
  </si>
  <si>
    <t>Sambaíba</t>
  </si>
  <si>
    <t>Santa Filomena do Maranhão</t>
  </si>
  <si>
    <t>Santa Helena</t>
  </si>
  <si>
    <t>Santa Inês</t>
  </si>
  <si>
    <t>Santa Luzia</t>
  </si>
  <si>
    <t>Santa Luzia do Paruá</t>
  </si>
  <si>
    <t>Santa Quitéria do Maranhão</t>
  </si>
  <si>
    <t>Santa Rita</t>
  </si>
  <si>
    <t>Santana do Maranhão</t>
  </si>
  <si>
    <t>Santo Amaro do Maranhão</t>
  </si>
  <si>
    <t>Santo Antônio dos Lopes</t>
  </si>
  <si>
    <t>São Benedito do Rio Preto</t>
  </si>
  <si>
    <t>São Bento</t>
  </si>
  <si>
    <t>São Bernardo</t>
  </si>
  <si>
    <t>São Domingos do Azeitão</t>
  </si>
  <si>
    <t>São Domingos do Maranhão</t>
  </si>
  <si>
    <t>São Félix de Balsas</t>
  </si>
  <si>
    <t>São Francisco do Brejão</t>
  </si>
  <si>
    <t>São Francisco do Maranhão</t>
  </si>
  <si>
    <t>São João Batista</t>
  </si>
  <si>
    <t>São João do Carú</t>
  </si>
  <si>
    <t>São João do Paraíso</t>
  </si>
  <si>
    <t>São João do Soter</t>
  </si>
  <si>
    <t>São João dos Patos</t>
  </si>
  <si>
    <t>São José de Ribamar</t>
  </si>
  <si>
    <t>São José dos Basílios</t>
  </si>
  <si>
    <t>São Luís</t>
  </si>
  <si>
    <t>São Luís Gonzaga do Maranhão</t>
  </si>
  <si>
    <t>São Mateus do Maranhão</t>
  </si>
  <si>
    <t>São Pedro da Água Branca</t>
  </si>
  <si>
    <t>São Pedro dos Crentes</t>
  </si>
  <si>
    <t>São Raimundo das Mangabeiras</t>
  </si>
  <si>
    <t>São Raimundo do Doca Bezerra</t>
  </si>
  <si>
    <t>São Roberto</t>
  </si>
  <si>
    <t>São Vicente Ferrer</t>
  </si>
  <si>
    <t>Satubinha</t>
  </si>
  <si>
    <t>Senador Alexandre Costa</t>
  </si>
  <si>
    <t>Senador La Rocque</t>
  </si>
  <si>
    <t>Serrano do Maranhão</t>
  </si>
  <si>
    <t>Sítio Novo</t>
  </si>
  <si>
    <t>Sucupira do Norte</t>
  </si>
  <si>
    <t>Sucupira do Riachão</t>
  </si>
  <si>
    <t>Tasso Fragoso</t>
  </si>
  <si>
    <t>Timbiras</t>
  </si>
  <si>
    <t>Timon</t>
  </si>
  <si>
    <t>Trizidela do Vale</t>
  </si>
  <si>
    <t>Tufilândia</t>
  </si>
  <si>
    <t>Tuntum</t>
  </si>
  <si>
    <t>Turiaçu</t>
  </si>
  <si>
    <t>Turilândia</t>
  </si>
  <si>
    <t>Tutóia</t>
  </si>
  <si>
    <t>Urbano Santos</t>
  </si>
  <si>
    <t>Vargem Grande</t>
  </si>
  <si>
    <t>Viana</t>
  </si>
  <si>
    <t>Vila Nova dos Martírios</t>
  </si>
  <si>
    <t>Vitória do Mearim</t>
  </si>
  <si>
    <t>Vitorino Freire</t>
  </si>
  <si>
    <t>Zé Doca</t>
  </si>
  <si>
    <t>Mesorregião</t>
  </si>
  <si>
    <t>Microrregião</t>
  </si>
  <si>
    <t>Oeste Maranhense</t>
  </si>
  <si>
    <t>Leste Maranhense</t>
  </si>
  <si>
    <t>Baixo Parnaíba Maranhense</t>
  </si>
  <si>
    <t>Norte Maranhense</t>
  </si>
  <si>
    <t>Litoral Ocidental Maranhense</t>
  </si>
  <si>
    <t>Pindaré</t>
  </si>
  <si>
    <t>Sul Maranhense</t>
  </si>
  <si>
    <t xml:space="preserve"> Gerais de Balsas</t>
  </si>
  <si>
    <t>Gurupi</t>
  </si>
  <si>
    <t>Baixada Maranhense</t>
  </si>
  <si>
    <t>Centro Maranhense</t>
  </si>
  <si>
    <t>Alto Mearim e Grajaú</t>
  </si>
  <si>
    <t>Médio Mearim</t>
  </si>
  <si>
    <t>Chapadas do Alto Itapecuru</t>
  </si>
  <si>
    <t>Lençóis Maranhenses</t>
  </si>
  <si>
    <t>Chapadas das Mangabeiras</t>
  </si>
  <si>
    <t>Itapecuru-Mirim</t>
  </si>
  <si>
    <t>Olho d'Água das Cunhãs</t>
  </si>
  <si>
    <t>Aglomeração Urbana de São Luís</t>
  </si>
  <si>
    <t>PREFEITURA MUNICIPAL DE SANTO ANTONIO DOS LOPES</t>
  </si>
  <si>
    <t>AÇÃO:</t>
  </si>
  <si>
    <t>Leis Sociais Mensalistas:</t>
  </si>
  <si>
    <t>MUNICÍPIO:</t>
  </si>
  <si>
    <t>SANTO ANTÔNIO DOS LOPES - MA</t>
  </si>
  <si>
    <t>Leis Sociais Horista:</t>
  </si>
  <si>
    <t>LOCALIDADE:</t>
  </si>
  <si>
    <t>Data Base:</t>
  </si>
  <si>
    <t>BDI:</t>
  </si>
  <si>
    <t>PLANILHA ORÇAMENTÁRIA</t>
  </si>
  <si>
    <t>ITEM</t>
  </si>
  <si>
    <t>REFERÊNCIA PREÇO</t>
  </si>
  <si>
    <t xml:space="preserve">DISCRIMINAÇÃO DETALHADA </t>
  </si>
  <si>
    <t>UNID.</t>
  </si>
  <si>
    <t>QUANT.</t>
  </si>
  <si>
    <t>P. UNIT C/ BDI</t>
  </si>
  <si>
    <t>TOTAL</t>
  </si>
  <si>
    <t>1.0</t>
  </si>
  <si>
    <t>1.1</t>
  </si>
  <si>
    <t>UND</t>
  </si>
  <si>
    <t>1.2</t>
  </si>
  <si>
    <t>1.3</t>
  </si>
  <si>
    <t>PLACA DE OBRA EM CHAPA DE ACO GALVANIZADO</t>
  </si>
  <si>
    <t>M²</t>
  </si>
  <si>
    <t>1.4</t>
  </si>
  <si>
    <t>M</t>
  </si>
  <si>
    <t>TAPUME COM COMPENSADO DE MADEIRA. AF_05/2018</t>
  </si>
  <si>
    <t>M2</t>
  </si>
  <si>
    <t>2.0</t>
  </si>
  <si>
    <t>MOVIMENTO DE TERRA</t>
  </si>
  <si>
    <t>2.1</t>
  </si>
  <si>
    <t>M³</t>
  </si>
  <si>
    <t>2.2</t>
  </si>
  <si>
    <t>2.3</t>
  </si>
  <si>
    <t>3.0</t>
  </si>
  <si>
    <t>4.0</t>
  </si>
  <si>
    <t>4.1</t>
  </si>
  <si>
    <t>4.2</t>
  </si>
  <si>
    <t>CHP</t>
  </si>
  <si>
    <t>4.3</t>
  </si>
  <si>
    <t>4.4</t>
  </si>
  <si>
    <t>KG</t>
  </si>
  <si>
    <t>5.0</t>
  </si>
  <si>
    <t>5.1</t>
  </si>
  <si>
    <t>5.2</t>
  </si>
  <si>
    <t>5.3</t>
  </si>
  <si>
    <t>5.4</t>
  </si>
  <si>
    <t>6.0</t>
  </si>
  <si>
    <t>6.1</t>
  </si>
  <si>
    <t>6.2</t>
  </si>
  <si>
    <t>6.3</t>
  </si>
  <si>
    <t>M3</t>
  </si>
  <si>
    <t>6.4</t>
  </si>
  <si>
    <t>7.0</t>
  </si>
  <si>
    <t>UN</t>
  </si>
  <si>
    <t>8.0</t>
  </si>
  <si>
    <t>8.1</t>
  </si>
  <si>
    <t>8.2</t>
  </si>
  <si>
    <t>9.0</t>
  </si>
  <si>
    <t>9.1</t>
  </si>
  <si>
    <t>9.2</t>
  </si>
  <si>
    <t>9.3</t>
  </si>
  <si>
    <t>9.4</t>
  </si>
  <si>
    <t>9.5</t>
  </si>
  <si>
    <t>10.0</t>
  </si>
  <si>
    <t>10.1</t>
  </si>
  <si>
    <t>10.2</t>
  </si>
  <si>
    <t>10.3</t>
  </si>
  <si>
    <t>10.4</t>
  </si>
  <si>
    <t>11.0</t>
  </si>
  <si>
    <t>11.2</t>
  </si>
  <si>
    <t>11.3</t>
  </si>
  <si>
    <t>JOELHO 45 GRAUS, PVC, SERIE NORMAL, ESGOTO PREDIAL, DN 100 MM, JUNTA ELÁSTICA, FORNECIDO E INSTALADO EM RAMAL DE DESCARGA OU RAMAL DE ESGOTO SANITÁRIO. AF_12/2014</t>
  </si>
  <si>
    <t>JOELHO 45 GRAUS, PVC, SERIE NORMAL, ESGOTO PREDIAL, DN 50 MM, JUNTA ELÁSTICA, FORNECIDO E INSTALADO EM RAMAL DE DESCARGA OU RAMAL DE ESGOTO SANITÁRIO. AF_12/2014</t>
  </si>
  <si>
    <t>JOELHO 90 GRAUS, PVC, SERIE NORMAL, ESGOTO PREDIAL, DN 100 MM, JUNTA ELÁSTICA, FORNECIDO E INSTALADO EM RAMAL DE DESCARGA OU RAMAL DE ESGOTO SANITÁRIO. AF_12/2014</t>
  </si>
  <si>
    <t>JOELHO 90 GRAUS, PVC, SERIE NORMAL, ESGOTO PREDIAL, DN 50 MM, JUNTA ELÁSTICA, FORNECIDO E INSTALADO EM RAMAL DE DESCARGA OU RAMAL DE ESGOTO SANITÁRIO. AF_12/2014</t>
  </si>
  <si>
    <t>LUVA SIMPLES, PVC, SERIE NORMAL, ESGOTO PREDIAL, DN 50 MM, JUNTA ELÁSTICA, FORNECIDO E INSTALADO EM RAMAL DE DESCARGA OU RAMAL DE ESGOTO SANITÁRIO. AF_12/2014</t>
  </si>
  <si>
    <t>TUBO PVC, SERIE NORMAL, ESGOTO PREDIAL, DN 40 MM, FORNECIDO E INSTALADO EM RAMAL DE DESCARGA OU RAMAL DE ESGOTO SANITÁRIO.AF_12/2014_P</t>
  </si>
  <si>
    <t>PINTURA</t>
  </si>
  <si>
    <t>12.1</t>
  </si>
  <si>
    <t>12.2</t>
  </si>
  <si>
    <t>12.3</t>
  </si>
  <si>
    <t>12.4</t>
  </si>
  <si>
    <t>PINTURA ESMALTE FOSCO, DUAS DEMAOS, SOBRE SUPERFICIE METALICA, INCLUSO UMA DEMAO DE FUNDO ANTICORROSIVO. UTILIZACAO DE REVOLVER ( AR-COMPRIMIDO).</t>
  </si>
  <si>
    <t>12.5</t>
  </si>
  <si>
    <t>12.6</t>
  </si>
  <si>
    <t>13.1</t>
  </si>
  <si>
    <t>14.0</t>
  </si>
  <si>
    <t>14.1</t>
  </si>
  <si>
    <t>14.2</t>
  </si>
  <si>
    <t>14.3</t>
  </si>
  <si>
    <t>14.4</t>
  </si>
  <si>
    <t>14.5</t>
  </si>
  <si>
    <t>14.6</t>
  </si>
  <si>
    <t>ESPELHO CRISTAL, ESPESSURA 4MM, COM PARAFUSOS DE FIXACAO, SEM MOLDURA</t>
  </si>
  <si>
    <t>14.7</t>
  </si>
  <si>
    <t>14.8</t>
  </si>
  <si>
    <t>14.9</t>
  </si>
  <si>
    <t>14.10</t>
  </si>
  <si>
    <t>14.11</t>
  </si>
  <si>
    <t>14.12</t>
  </si>
  <si>
    <t>14.13</t>
  </si>
  <si>
    <t>15.0</t>
  </si>
  <si>
    <t>15.1</t>
  </si>
  <si>
    <t>LIMPEZA FINAL DA OBRA</t>
  </si>
  <si>
    <t>TOTAL GERAL COM BDI</t>
  </si>
  <si>
    <t>Leis Sociais Mensalista:</t>
  </si>
  <si>
    <t>ORÇAMENTO SINTÉTICO</t>
  </si>
  <si>
    <t>DESCRIÇÃO DOS SERVIÇOS</t>
  </si>
  <si>
    <t>TOTAL                   (R$)</t>
  </si>
  <si>
    <t>PESO         (%)</t>
  </si>
  <si>
    <t>TOTAL GERAL</t>
  </si>
  <si>
    <t>PREFEITURA MUNICIPAL DE SANTO ANTONIO DOS LOPES - MA</t>
  </si>
  <si>
    <t>MEMORIA DE CÁLCULO</t>
  </si>
  <si>
    <t>COMP/UND</t>
  </si>
  <si>
    <t>LARG</t>
  </si>
  <si>
    <t>ALT/PROF</t>
  </si>
  <si>
    <t>ÁREA</t>
  </si>
  <si>
    <t>3.1</t>
  </si>
  <si>
    <t>3.2</t>
  </si>
  <si>
    <t>3.3</t>
  </si>
  <si>
    <t>COMPOSIÇÕES UNITÁRIAS</t>
  </si>
  <si>
    <t>CODIGO</t>
  </si>
  <si>
    <t>DESCRIÇÃO</t>
  </si>
  <si>
    <t>QUANT</t>
  </si>
  <si>
    <t>PRE UNT</t>
  </si>
  <si>
    <t>PREÇO TOTAL</t>
  </si>
  <si>
    <t>%</t>
  </si>
  <si>
    <t>VALOR BDI</t>
  </si>
  <si>
    <t>VALOR TOTAL</t>
  </si>
  <si>
    <t>SUBTOTAL</t>
  </si>
  <si>
    <t>CARPINTEIRO DE FORMAS COM ENCARGOS COMPLEMENTARES</t>
  </si>
  <si>
    <t>H</t>
  </si>
  <si>
    <t>SERVENTE COM ENCARGOS COMPLEMENTARES</t>
  </si>
  <si>
    <t>PREGO DE ACO POLIDO COM CABECA 17 X 21 (2 X 11)</t>
  </si>
  <si>
    <t>TINTA ACRILICA PREMIUM, COR BRANCO FOSCO</t>
  </si>
  <si>
    <t>L</t>
  </si>
  <si>
    <t>AJUDANTE DE CARPINTEIRO COM ENCARGOS COMPLEMENTARES</t>
  </si>
  <si>
    <t>SERRA CIRCULAR DE BANCADA COM MOTOR ELÉTRICO POTÊNCIA DE 5HP, COM COIFA PARA DISCO 10" - CHP DIURNO. AF_08/2015</t>
  </si>
  <si>
    <t>SERRA CIRCULAR DE BANCADA COM MOTOR ELÉTRICO POTÊNCIA DE 5HP, COM COIFA PARA DISCO 10" - CHI DIURNO. AF_08/2015</t>
  </si>
  <si>
    <t>CHI</t>
  </si>
  <si>
    <t>PEDREIRO COM ENCARGOS COMPLEMENTARES</t>
  </si>
  <si>
    <t>88316</t>
  </si>
  <si>
    <t>ESPACADOR / DISTANCIADOR CIRCULAR COM ENTRADA LATERAL, EM PLASTICO, PARA VERGALHAO *4,2 A 12,5* MM, COBRIMENTO 20 MM</t>
  </si>
  <si>
    <t>AJUDANTE DE ARMADOR COM ENCARGOS COMPLEMENTARES</t>
  </si>
  <si>
    <t>ARMADOR COM ENCARGOS COMPLEMENTARES</t>
  </si>
  <si>
    <t>CORTE E DOBRA DE AÇO CA-50, DIÂMETRO DE 12,5 MM, UTILIZADO EM ESTRUTURAS DIVERSAS, EXCETO LAJES. AF_12/2015</t>
  </si>
  <si>
    <t>ACO CA-60, 4,2 MM, OU 5,0 MM, OU 6,0 MM, OU 7,0 MM, VERGALHAO</t>
  </si>
  <si>
    <t>AREIA MEDIA - POSTO JAZIDA/FORNECEDOR (RETIRADO NA JAZIDA, SEM TRANSPORTE)</t>
  </si>
  <si>
    <t>CIMENTO PORTLAND COMPOSTO CP II-32</t>
  </si>
  <si>
    <t>PEDRA BRITADA N. 1 (9,5 a 19 MM) POSTO PEDREIRA/FORNECEDOR, SEM FRETE</t>
  </si>
  <si>
    <t>OPERADOR DE BETONEIRA ESTACIONÁRIA/MISTURADOR COM ENCARGOS COMPLEMENTARES</t>
  </si>
  <si>
    <t>BETONEIRA CAPACIDADE NOMINAL DE 400 L, CAPACIDADE DE MISTURA 280 L, MOTOR ELÉTRICO TRIFÁSICO POTÊNCIA DE 2 CV, SEM CARREGADOR - CHP DIURNO. AF_10/2014</t>
  </si>
  <si>
    <t>BETONEIRA CAPACIDADE NOMINAL DE 400 L, CAPACIDADE DE MISTURA 280 L, MOTOR ELÉTRICO TRIFÁSICO POTÊNCIA DE 2 CV, SEM CARREGADOR - CHI DIURNO. AF_10/2014</t>
  </si>
  <si>
    <t>VIBRADOR DE IMERSÃO, DIÂMETRO DE PONTEIRA 45MM, MOTOR ELÉTRICO TRIFÁSICO POTÊNCIA DE 2 CV - CHP DIURNO. AF_06/2015</t>
  </si>
  <si>
    <t>DESMOLDANTE PROTETOR PARA FORMAS DE MADEIRA, DE BASE OLEOSA EMULSIONADA EM AGUA</t>
  </si>
  <si>
    <t>CORTE E DOBRA DE AÇO CA-50, DIÂMETRO DE 8,0 MM, UTILIZADO EM ESTRUTURAS DIVERSAS, EXCETO LAJES. AF_12/2015</t>
  </si>
  <si>
    <t>CONCRETO FCK = 20MPA, TRAÇO 1:2,7:3 (CIMENTO/ AREIA MÉDIA/ BRITA 1)  - PREPARO MECÂNICO COM BETONEIRA 600 L. AF_07/2016</t>
  </si>
  <si>
    <t>TELA DE ACO SOLDADA GALVANIZADA/ZINCADA PARA ALVENARIA, FIO D = *1,20 A 1,70* MM, MALHA 15 X 15 MM, (C X L) *50 X 7,5* CM</t>
  </si>
  <si>
    <t>PINO DE ACO COM FURO, HASTE = 27 MM (ACAO DIRETA)</t>
  </si>
  <si>
    <t>CENTO</t>
  </si>
  <si>
    <t>PREGO DE ACO POLIDO COM CABECA 15 X 15 (1 1/4 X 13)</t>
  </si>
  <si>
    <t>TELHADISTA COM ENCARGOS COMPLEMENTARES</t>
  </si>
  <si>
    <t>ARGAMASSA COLANTE AC I PARA CERAMICAS</t>
  </si>
  <si>
    <t>AZULEJISTA OU LADRILHISTA COM ENCARGOS COMPLEMENTARES</t>
  </si>
  <si>
    <t>ADITIVO ADESIVO LIQUIDO PARA ARGAMASSAS DE REVESTIMENTOS CIMENTICIOS</t>
  </si>
  <si>
    <t>MARMORISTA/GRANITEIRO COM ENCARGOS COMPLEMENTARES</t>
  </si>
  <si>
    <t>SERRALHEIRO COM ENCARGOS COMPLEMENTARES</t>
  </si>
  <si>
    <t>CHAPA DE MADEIRA COMPENSADA RESINADA PARA FORMA DE CONCRETO, DE *2,2 X 1,1* M, E = 17 MM</t>
  </si>
  <si>
    <t>ELETRICISTA COM ENCARGOS COMPLEMENTARES</t>
  </si>
  <si>
    <t>AUXILIAR DE ELETRICISTA COM ENCARGOS COMPLEMENTARES</t>
  </si>
  <si>
    <t>PINTOR COM ENCARGOS COMPLEMENTARES</t>
  </si>
  <si>
    <t>Obs:</t>
  </si>
  <si>
    <t>CRONOGRAMA</t>
  </si>
  <si>
    <t>SERVIÇOS</t>
  </si>
  <si>
    <t>30 DIAS</t>
  </si>
  <si>
    <t>60 DIAS</t>
  </si>
  <si>
    <t>90 DIAS</t>
  </si>
  <si>
    <t>120 DIAS</t>
  </si>
  <si>
    <t>150 DIAS</t>
  </si>
  <si>
    <t>VALOR</t>
  </si>
  <si>
    <t>VALOR SIMPLES  COM BDI</t>
  </si>
  <si>
    <t xml:space="preserve">PERCENTUAL SIMPLES </t>
  </si>
  <si>
    <t>VALOR ACUMULADO</t>
  </si>
  <si>
    <t xml:space="preserve">PERCENTUAL ACUMULADO </t>
  </si>
  <si>
    <t>MUNICÍPO:</t>
  </si>
  <si>
    <t>COMPOSIÇÃO ANALÍTICA DA TAXA DE BONIFICAÇÃO E DESPESAS INDIRETAS (BDI)</t>
  </si>
  <si>
    <t>CUSTOS INDIRETOS</t>
  </si>
  <si>
    <t xml:space="preserve">Administração Central </t>
  </si>
  <si>
    <t xml:space="preserve">Seguros </t>
  </si>
  <si>
    <t>Riscos</t>
  </si>
  <si>
    <t>Garantia</t>
  </si>
  <si>
    <t>Despesas Financeiras</t>
  </si>
  <si>
    <t>LUCRO</t>
  </si>
  <si>
    <t>Lucro</t>
  </si>
  <si>
    <t>TRIBUTOS</t>
  </si>
  <si>
    <t>Pis</t>
  </si>
  <si>
    <t>Cofins</t>
  </si>
  <si>
    <t xml:space="preserve">ISSQN </t>
  </si>
  <si>
    <t>CPRB</t>
  </si>
  <si>
    <t>TAXA TOTAL DE BDI</t>
  </si>
  <si>
    <t>Segundo Acórdão 2622/2013 do Tribunal de Contas da União – TCU, o cálculo do BDI deve ser feito da seguinte maneira:</t>
  </si>
  <si>
    <t>limite do TCU</t>
  </si>
  <si>
    <t>AC  →  Administração Central</t>
  </si>
  <si>
    <t>S  →  Seguro</t>
  </si>
  <si>
    <t xml:space="preserve">R    →  Riscos </t>
  </si>
  <si>
    <t>G     →  Garantia</t>
  </si>
  <si>
    <t>DF    →  Despesas Financeiras</t>
  </si>
  <si>
    <t>L  →  Taxa de Lucro/Remuneração</t>
  </si>
  <si>
    <t>I  →  Incidência de Impostos (PIS(0,65%), COFINS(3%), ISS(MUN.) CPRB 2%)</t>
  </si>
  <si>
    <t>cprb a partir nov/15  - 4,50%</t>
  </si>
  <si>
    <t>BDI  PARA OBRAS RODOVIARIAS SEM CPRB</t>
  </si>
  <si>
    <t>BDI PARA OBRAS PREDIAIS SEM CPRB</t>
  </si>
  <si>
    <t>BDI PARA OBRAS DE SANEAMENTO SEM CPRB</t>
  </si>
  <si>
    <t>ENCARGOS SOCIAIS SOBRE PREÇOS DA MÃO DE OBRA HORISTA E MENSALISTA</t>
  </si>
  <si>
    <t>VIGÊNCIA A PARTIR DE 10/2018 - Fonte: SINAPI / Caixa Econômica Federal</t>
  </si>
  <si>
    <t>CÓDIGO</t>
  </si>
  <si>
    <t>HORISTA (%)</t>
  </si>
  <si>
    <t>MENSALISTA(%)</t>
  </si>
  <si>
    <t>GRUPO A - ENCARGOS SOCIAIS BÁSICOS</t>
  </si>
  <si>
    <t>A 1</t>
  </si>
  <si>
    <t>INSS - Artigo 22 Inciso I Lei 8.212/91</t>
  </si>
  <si>
    <t>A 2</t>
  </si>
  <si>
    <t>SESI ou SESC - Artigo 3° Lei 8.036/90</t>
  </si>
  <si>
    <t>A 3</t>
  </si>
  <si>
    <t>SENAI ou SENAC - Decreto 2.318/86</t>
  </si>
  <si>
    <t>A 4</t>
  </si>
  <si>
    <t>INCRA - Lei 7.787 de 30/06/89 e DL 1.146/70</t>
  </si>
  <si>
    <t>A 5</t>
  </si>
  <si>
    <t>SEBRAE - Artigo 8° Lei 8.029/90 e Lei 8.154 de 28/12/90</t>
  </si>
  <si>
    <t>A 6</t>
  </si>
  <si>
    <t>Salário Educação - Artigo 3° Inciso I Decreto 8.704/82</t>
  </si>
  <si>
    <t>A 7</t>
  </si>
  <si>
    <t>Seguro Acidente do Trabalho/SAT/INSS</t>
  </si>
  <si>
    <t>A 8</t>
  </si>
  <si>
    <t>FGTS - Artigo 15 Lei 8.030 e Artigo 7° Inciso III CF/88</t>
  </si>
  <si>
    <t>A 9</t>
  </si>
  <si>
    <t>SECONCI</t>
  </si>
  <si>
    <t>A</t>
  </si>
  <si>
    <t>GRUPO B - ENCARGOS QUE RECEBEM INCIDÊNCIA DO GRUPO A</t>
  </si>
  <si>
    <t>B 1</t>
  </si>
  <si>
    <t>Repouso Semanal Remunerado</t>
  </si>
  <si>
    <t>Não incide</t>
  </si>
  <si>
    <t>B 2</t>
  </si>
  <si>
    <t>Feriados</t>
  </si>
  <si>
    <t>B 3</t>
  </si>
  <si>
    <t>Auxílio-Enfermidade</t>
  </si>
  <si>
    <t>B 4</t>
  </si>
  <si>
    <t>13º Salário</t>
  </si>
  <si>
    <t>B 5</t>
  </si>
  <si>
    <t>Licença Paternidade</t>
  </si>
  <si>
    <t>B 6</t>
  </si>
  <si>
    <t>Faltas justificadas</t>
  </si>
  <si>
    <t>B 7</t>
  </si>
  <si>
    <t>Dias de Chuvas</t>
  </si>
  <si>
    <t>B 8</t>
  </si>
  <si>
    <t>Auxilio Acidente do Trabalho</t>
  </si>
  <si>
    <t>B 9</t>
  </si>
  <si>
    <t>Férias Gosadas</t>
  </si>
  <si>
    <t>B 10</t>
  </si>
  <si>
    <t>Salário Maternidade</t>
  </si>
  <si>
    <t>B</t>
  </si>
  <si>
    <t>GRUPO C - ENCARGOS QUE NÂO RECEBEM INCIDÊNCIA DO GRUPO B</t>
  </si>
  <si>
    <t>C 1</t>
  </si>
  <si>
    <t>Aviso Prévio indenizado</t>
  </si>
  <si>
    <t>C2</t>
  </si>
  <si>
    <t>Aviso Prévio Trabalhado</t>
  </si>
  <si>
    <t>C 3</t>
  </si>
  <si>
    <t xml:space="preserve">Férias  (indenizadas) </t>
  </si>
  <si>
    <t>C 4</t>
  </si>
  <si>
    <t>Depósito Rescisão Sem Justa Causa</t>
  </si>
  <si>
    <t>C 5</t>
  </si>
  <si>
    <t>Indenização Adicional</t>
  </si>
  <si>
    <t>C</t>
  </si>
  <si>
    <t>GRUPO D - INCIDÊNCIA DO GRUPO A SOBRE O GRUPO B</t>
  </si>
  <si>
    <t>D 1</t>
  </si>
  <si>
    <t xml:space="preserve"> Reincidência de A sobre B</t>
  </si>
  <si>
    <t>D 2</t>
  </si>
  <si>
    <t>Reincidência de A sobre Aviso Prévio Trabalhado e Reincidência do FGTS sobre Aviso Prévio Indenizado</t>
  </si>
  <si>
    <t>D</t>
  </si>
  <si>
    <t xml:space="preserve">TOTAL(A+B+C+D) </t>
  </si>
  <si>
    <t>Bomba</t>
  </si>
  <si>
    <t>Potência (CV)</t>
  </si>
  <si>
    <t>Termo a ser Buscado</t>
  </si>
  <si>
    <t>Descrição</t>
  </si>
  <si>
    <t>Tipo</t>
  </si>
  <si>
    <t>Valor (R$)</t>
  </si>
  <si>
    <t>Busca:</t>
  </si>
  <si>
    <t>Preço</t>
  </si>
  <si>
    <t>Frete</t>
  </si>
  <si>
    <t>Bomba Submersa Ebara OP4 4BPS3i (ou similar) 10 estágios 1CV monofásica 220V</t>
  </si>
  <si>
    <t>MONOFÁSICA</t>
  </si>
  <si>
    <t>Bomba Submersível Ebara OP4 4BPS3i  (ou similar) 10 estágios 1CV Trifásica 220V</t>
  </si>
  <si>
    <t>TRIFÁSICA</t>
  </si>
  <si>
    <t>Bomba para poço Submersa Leão 4R5IB  (ou similar) 10 estágios 2CV monofásica 220V</t>
  </si>
  <si>
    <t>Bomba para poço Submersa Leão 4R5IB  (ou similar) 10 estágios 2CV trifásica 380V</t>
  </si>
  <si>
    <t xml:space="preserve">Bomba para poço Submersa Leão 4R4IA (ou similar) 22 3CV monofásica 220V </t>
  </si>
  <si>
    <t>Bomba para poço Submersa Leão 4R4IA-22  (ou similar) 3CV trifásica 380V</t>
  </si>
  <si>
    <t xml:space="preserve">Bomba para poço Submersa Leão 4R8PB-13  (ou similar) 4CV monofásica 220V </t>
  </si>
  <si>
    <t>Bomba para poço Submersa Leão 4R8PB-13  (ou similar) 4CV trifásica 380V</t>
  </si>
  <si>
    <t>Bomba para poço Submersa Leão 4R5IA-29 5CV  (ou similar) monofásica 220V</t>
  </si>
  <si>
    <t>Bomba para poço Submersa Leão 4R5IA-29 5CV  (ou similar) trifásica 380V</t>
  </si>
  <si>
    <t>Bomba para poço Submersa Leão R11-09 6CV  (ou similar) monofásica 220V</t>
  </si>
  <si>
    <t>Bomba para poço Submersa Leão 4R8PB-21 6CV  (ou similar) trifásica 380V</t>
  </si>
  <si>
    <t>Bomba para poço Submersa Leão R7-16 7CV  (ou similar) monofásica 220V</t>
  </si>
  <si>
    <t>Bomba Thebe centrífuga submersa TSM - 3534 7,5 CV  (ou similar)  trifásica 380V</t>
  </si>
  <si>
    <t>Bomba para poço Submersa Leão R11-12 8CV  (ou similar) monofásica 220V</t>
  </si>
  <si>
    <t>Bomba para poço Submersa Leão 4R5IB-34 8CV  (ou similar) trifásica 380V</t>
  </si>
  <si>
    <t>Bomba para poço Submersa Leão R20-09 9CV  (ou similar) monofásica 220V</t>
  </si>
  <si>
    <t>Bomba para poço Submersa Leão R20-09 9CV  (ou similar) trifásica 380V</t>
  </si>
  <si>
    <t>Bomba para poço Submersa Leão R11-15 10CV  (ou similar) monofásica 220V</t>
  </si>
  <si>
    <t>Bomba para poço Submersa Leão R11-15 10CV  (ou similar) trifásica 380V</t>
  </si>
  <si>
    <t>Bomba para poço Submersa Leão R20-12 12CV  (ou similar) monofásica 220V</t>
  </si>
  <si>
    <t>Bomba para poço Submersa Leão R20-12 12CV   (ou similar) trifásica 380V</t>
  </si>
  <si>
    <t>Bomba para poço Submersa Leão R11-20 13CV  (ou similar) trifásica 380V</t>
  </si>
  <si>
    <t>Bomba para poço Submersa Leão R20-14 15CV  (ou similar) trifásica 380V</t>
  </si>
  <si>
    <t xml:space="preserve">Bomba Submersa Ebara M6P BHS 516-7 17CV trifásica com camisa de sucção  (ou similar) trifásica 380 V </t>
  </si>
  <si>
    <t>Bomba para poço Submersa Leão R20-19 19CV  (ou similar) trifásica 380V</t>
  </si>
  <si>
    <t>Data da coleta dos preços: 10/06/2016</t>
  </si>
  <si>
    <t>Fonte: http://www.meritocomercial.com.br/bombas-submersas-pocos-artesianos/d33</t>
  </si>
  <si>
    <t>CURVA ABC</t>
  </si>
  <si>
    <t>ACUMULADO</t>
  </si>
  <si>
    <t>FAIXA</t>
  </si>
  <si>
    <t>CORTE E DOBRA DE AÇO CA-60, DIÂMETRO DE 5,0 MM, UTILIZADO EM ESTRUTURAS DIVERSAS, EXCETO LAJES. AF_12/2015</t>
  </si>
  <si>
    <t>CORTE E DOBRA DE AÇO CA-50, DIÂMETRO DE 10,0 MM, UTILIZADO EM ESTRUTURAS DIVERSAS, EXCETO LAJES. AF_12/2015</t>
  </si>
  <si>
    <t>FABRICAÇÃO DE FÔRMA PARA PILARES E ESTRUTURAS SIMILARES, EM CHAPA DE MADEIRA COMPENSADA RESINADA, E = 17 MM. AF_12/2015</t>
  </si>
  <si>
    <t>15.2</t>
  </si>
  <si>
    <t>15.3</t>
  </si>
  <si>
    <t>15.4</t>
  </si>
  <si>
    <t>15.5</t>
  </si>
  <si>
    <t>PINTURA ACRILICA EM PISO CIMENTADO DUAS DEMAOS</t>
  </si>
  <si>
    <t>15.6</t>
  </si>
  <si>
    <t>15.7</t>
  </si>
  <si>
    <t>h</t>
  </si>
  <si>
    <t>SERVENTE</t>
  </si>
  <si>
    <t>10549/ORSE</t>
  </si>
  <si>
    <t>CONCRETO FCK = 20MPA, TRAÇO 1:2,7:3 (EM MASSA SECA DE CIMENTO/ AREIA MÉDIA/ BRITA 1) - PREPARO MECÂNICO COM BETONEIRA 600 L. AF_05/2021</t>
  </si>
  <si>
    <t>ACO CA-50, 10,0 MM, VERGALHAO</t>
  </si>
  <si>
    <t>PONTALETE *7,5 X 7,5* CM EM PINUS, MISTA OU EQUIVALENTE DA REGIAO - BRUTA</t>
  </si>
  <si>
    <t>SARRAFO *2,5 X 7,5* CM EM PINUS, MISTA OU EQUIVALENTE DA REGIAO - BRUTA</t>
  </si>
  <si>
    <t>PREGO DE ACO POLIDO COM CABECA DUPLA 17 X 27 (2 1/2 X 11)</t>
  </si>
  <si>
    <t>ARAME RECOZIDO 16 BWG, D = 1,65 MM (0,016 KG/M) OU 18 BWG, D = 1,25 MM (0,01 KG/M)</t>
  </si>
  <si>
    <t>VIBRADOR DE IMERSÃO, DIÂMETRO DE PONTEIRA 45MM, MOTOR ELÉTRICO TRIFÁSICO POTÊNCIA DE 2 CV - CHI DIURNO. AF_06/2015</t>
  </si>
  <si>
    <t>CONCRETO USINADO BOMBEAVEL, CLASSE DE RESISTENCIA C25, COM BRITA 0 E 1, SLUMP = 100 +/- 20 MM, EXCLUI SERVICO DE BOMBEAMENTO (NBR 8953)</t>
  </si>
  <si>
    <t>ARGAMASSA TRAÇO 1:4 (EM VOLUME DE CIMENTO E AREIA MÉDIA ÚMIDA) PARA CONTRAPISO, PREPARO MANUAL. AF_08/2019</t>
  </si>
  <si>
    <t>ELETRODO REVESTIDO AWS - E6013, DIAMETRO IGUAL A 2,50 MM</t>
  </si>
  <si>
    <t>TINTA ACRILICA PREMIUM PARA PISO</t>
  </si>
  <si>
    <t>FITA CREPE ROLO DE 25 MM X 50 M</t>
  </si>
  <si>
    <t>PLACA DE OBRA EM CHAPA DE ACO GALVANIZADO, INSTALADA</t>
  </si>
  <si>
    <t>Madeira mista serrada (barrote) 6 x 6cm - 0,0036 m3/m (angelim, louro)</t>
  </si>
  <si>
    <t>Madeira mista serrada (sarrafo) 2,2 x 5,5cm - 0,00121 m³/m</t>
  </si>
  <si>
    <t>Placa de obra (para construcao civil) em chapa galvanizada *n. 22*, adesivada, de *2,4 x 1,2* m (sem postes para fixacao)</t>
  </si>
  <si>
    <t>Carpinteiro de formas (horista)</t>
  </si>
  <si>
    <t>Servente de obras</t>
  </si>
  <si>
    <t>Encargos Complementares - Servente</t>
  </si>
  <si>
    <t>Encargos Complementares - Carpinteiro</t>
  </si>
  <si>
    <t>Encargos Sociais</t>
  </si>
  <si>
    <t>01569/ORSE</t>
  </si>
  <si>
    <t>06995/ORSE</t>
  </si>
  <si>
    <t>01213/SINAPI</t>
  </si>
  <si>
    <t>04813/SINAPI</t>
  </si>
  <si>
    <t>05075/SINAPI</t>
  </si>
  <si>
    <t>Prego de aco polido com cabeca 18 x 30 (2 3/4 x 10)</t>
  </si>
  <si>
    <t>06111/SINAPI</t>
  </si>
  <si>
    <t>10551/ORSE</t>
  </si>
  <si>
    <t>TABUA APARELHADA *2,5 X 30* CM, EM MACARANDUBA, ANGELIM OU EQUIVALENTE DA REGIAO</t>
  </si>
  <si>
    <t>CAIBRO NAO APARELHADO  *7,5 X 7,5* CM, EM MACARANDUBA, ANGELIM OU EQUIVALENTE DA REGIAO -  BRUTA</t>
  </si>
  <si>
    <t>PREGO DE ACO POLIDO COM CABECA 18 X 27 (2 1/2 X 10)</t>
  </si>
  <si>
    <t>CHAPA/PAINEL DE MADEIRA COMPENSADA RESINADA (MADEIRITE RESINADO ROSA) PARA FORMA DE CONCRETO, DE 2200 x 1100 MM, E = 8 A 12 MM</t>
  </si>
  <si>
    <t>CONCRETO MAGRO PARA LASTRO, TRAÇO 1:4,5:4,5 (EM MASSA SECA DE CIMENTO/ AREIA MÉDIA/ BRITA 1) - PREPARO MANUAL. AF_05/2021</t>
  </si>
  <si>
    <t>ARGAMASSA TRAÇO 1:2:8 (EM VOLUME DE CIMENTO, CAL E AREIA MÉDIA ÚMIDA) PARA EMBOÇO/MASSA ÚNICA/ASSENTAMENTO DE ALVENARIA DE VEDAÇÃO, PREPARO MECÂNICO COM BETONEIRA 400 L. AF_08/2019</t>
  </si>
  <si>
    <t>m</t>
  </si>
  <si>
    <t>kg</t>
  </si>
  <si>
    <t>PARAFUSO DE ACO ZINCADO COM ROSCA SOBERBA, CABECA CHATA E FENDA SIMPLES, DIAMETRO 4,2 MM, COMPRIMENTO * 32 * MM</t>
  </si>
  <si>
    <t>SILICONE ACETICO USO GERAL INCOLOR 280 G</t>
  </si>
  <si>
    <t>LIXA EM FOLHA PARA PAREDE OU MADEIRA, NUMERO 120, COR VERMELHA</t>
  </si>
  <si>
    <t>12.7</t>
  </si>
  <si>
    <t>CONCRETAGEM DE PILARES, FCK = 25 MPA,  COM USO DE BALDES - LANÇAMENTO, ADENSAMENTO E ACABAMENTO. AF_02/2022</t>
  </si>
  <si>
    <t>ALVENARIA DE VEDAÇÃO DE BLOCOS VAZADOS DE CONCRETO DE 19X19X39 CM (ESPESSURA 19 CM) E ARGAMASSA DE ASSENTAMENTO COM PREPARO EM BETONEIRA. AF_12/2021</t>
  </si>
  <si>
    <t>SANTO ANTÔNIO DOS LOPES - MA, 65730-000</t>
  </si>
  <si>
    <t>ENDEREÇO:</t>
  </si>
  <si>
    <t>CORTE E DOBRA DE AÇO CA-60, DIÂMETRO DE 5,0 MM. AF_06/2022</t>
  </si>
  <si>
    <t>CORTE E DOBRA DE AÇO CA-50, DIÂMETRO DE 12,5 MM. AF_06/2022</t>
  </si>
  <si>
    <t>CORTE E DOBRA DE AÇO CA-50, DIÂMETRO DE 10,0 MM. AF_06/2022</t>
  </si>
  <si>
    <t>ADMINISTRAÇÃO DA OBRA</t>
  </si>
  <si>
    <t>ENGENHEIRO CIVIL DE OBRA JUNIOR COM ENCARGOS COMPLEMENTARES</t>
  </si>
  <si>
    <t>MES</t>
  </si>
  <si>
    <t>JANELA DE ALUMÍNIO DE CORRER COM 2 FOLHAS PARA VIDROS, COM VIDROS, BATENTE, ACABAMENTO COM ACETATO OU BRILHANTE E FERRAGENS. EXCLUSIVE ALIZAR E CONTRAMARCO. FORNECIMENTO E INSTALAÇÃO. AF_12/2019</t>
  </si>
  <si>
    <t>CAIXA RETANGULAR 4" X 2" MÉDIA (1,30 M DO PISO), PVC, INSTALADA EM PAREDE - FORNECIMENTO E INSTALAÇÃO. AF_12/2015</t>
  </si>
  <si>
    <t>CABO DE COBRE FLEXÍVEL ISOLADO, 1,5 MM², ANTI-CHAMA 450/750 V, PARA CIRCUITOS TERMINAIS - FORNECIMENTO E INSTALAÇÃO. AF_12/2015</t>
  </si>
  <si>
    <t>CABO DE COBRE FLEXÍVEL ISOLADO, 2,5 MM², ANTI-CHAMA 450/750 V, PARA CIRCUITOS TERMINAIS - FORNECIMENTO E INSTALAÇÃO. AF_12/2015</t>
  </si>
  <si>
    <t>CABO DE COBRE FLEXÍVEL ISOLADO, 4 MM², ANTI-CHAMA 450/750 V, PARA CIRCUITOS TERMINAIS - FORNECIMENTO E INSTALAÇÃO. AF_12/2015</t>
  </si>
  <si>
    <t>TOMADA MÉDIA DE EMBUTIR (1 MÓDULO), 2P+T 20 A, INCLUINDO SUPORTE E PLACA - FORNECIMENTO E INSTALAÇÃO. AF_12/2015</t>
  </si>
  <si>
    <t>ELETRODUTO FLEXÍVEL CORRUGADO, PVC, DN 25 MM (3/4"), PARA CIRCUITOS TERMINAIS, INSTALADO EM FORRO - FORNECIMENTO E INSTALAÇÃO. AF_12/2015</t>
  </si>
  <si>
    <t>CURVA 45 GRAUS, PVC, SOLDÁVEL, DN 25MM, INSTALADO EM RAMAL OU SUB-RAMAL DE ÁGUA - FORNECIMENTO E INSTALAÇÃO. AF_06/2022</t>
  </si>
  <si>
    <t>JOELHO 45 GRAUS, PVC, SERIE NORMAL, ESGOTO PREDIAL, DN 40 MM, JUNTA SOLDÁVEL, FORNECIDO E INSTALADO EM RAMAL DE DESCARGA OU RAMAL DE ESGOTO SANITÁRIO. AF_12/2014</t>
  </si>
  <si>
    <t>CURVA CURTA 90 GRAUS, PVC, SERIE NORMAL, ESGOTO PREDIAL, DN 40 MM, JUNTA SOLDÁVEL, FORNECIDO E INSTALADO EM RAMAL DE DESCARGA OU RAMAL DE ESGOTO SANITÁRIO. AF_12/2014</t>
  </si>
  <si>
    <t>CURVA CURTA 90 GRAUS, PVC, SERIE NORMAL, ESGOTO PREDIAL, DN 100 MM, JUNTA ELÁSTICA, FORNECIDO E INSTALADO EM RAMAL DE DESCARGA OU RAMAL DE ESGOTO SANITÁRIO. AF_12/2014</t>
  </si>
  <si>
    <t>JUNÇÃO SIMPLES, PVC, SERIE NORMAL, ESGOTO PREDIAL, DN 100 X 100 MM, JUNTA ELÁSTICA, FORNECIDO E INSTALADO EM RAMAL DE DESCARGA OU RAMAL DE ESGOTO SANITÁRIO. AF_12/2014</t>
  </si>
  <si>
    <t>JUNÇÃO SIMPLES, PVC, SERIE NORMAL, ESGOTO PREDIAL, DN 40 MM, JUNTA SOLDÁVEL, FORNECIDO E INSTALADO EM RAMAL DE DESCARGA OU RAMAL DE ESGOTO SANITÁRIO. AF_08/2022</t>
  </si>
  <si>
    <t>LUVA DE CORRER, PVC, SERIE NORMAL, ESGOTO PREDIAL, DN 50 MM, JUNTA ELÁSTICA, FORNECIDO E INSTALADO EM RAMAL DE DESCARGA OU RAMAL DE ESGOTO SANITÁRIO. AF_12/2014</t>
  </si>
  <si>
    <t>LUVA DE CORRER, PVC, SERIE NORMAL, ESGOTO PREDIAL, DN 100 MM, JUNTA ELÁSTICA, FORNECIDO E INSTALADO EM RAMAL DE DESCARGA OU RAMAL DE ESGOTO SANITÁRIO. AF_12/2014</t>
  </si>
  <si>
    <t>TUBO PVC, SERIE NORMAL, ESGOTO PREDIAL, DN 100 MM, FORNECIDO E INSTALADO EM RAMAL DE DESCARGA OU RAMAL DE ESGOTO SANITÁRIO. AF_12/2014</t>
  </si>
  <si>
    <t>TUBO PVC, SERIE NORMAL, ESGOTO PREDIAL, DN 50 MM, FORNECIDO E INSTALADO EM RAMAL DE DESCARGA OU RAMAL DE ESGOTO SANITÁRIO. AF_12/2014</t>
  </si>
  <si>
    <t>TUBO PVC, SERIE NORMAL, ESGOTO PREDIAL, DN 40 MM, FORNECIDO E INSTALADO EM RAMAL DE DESCARGA OU RAMAL DE ESGOTO SANITÁRIO. AF_12/2014</t>
  </si>
  <si>
    <t>CALHA DE BEIRAL, SEMICIRCULAR DE PVC, DIAMETRO 125 MM, INCLUINDO CABECEIRAS, EMENDAS, BOCAIS, SUPORTES E VEDAÇÕES, EXCLUINDO CONDUTORES, INCLUSO TRANSPORTE VERTICAL. AF_07/2019</t>
  </si>
  <si>
    <t>MÊS</t>
  </si>
  <si>
    <t>04657/ORSE</t>
  </si>
  <si>
    <t>LOCAÇÃO DE CONTAINER - ESCRITÓRIO COM BANHEIRO - 6,20 X 2,40M - REV 02_02/2022</t>
  </si>
  <si>
    <t>2.4</t>
  </si>
  <si>
    <t>2.5</t>
  </si>
  <si>
    <t>2.6</t>
  </si>
  <si>
    <t>2.7</t>
  </si>
  <si>
    <t>Aluguel de container - Escritório com banheiro - 6,20 x 2,40m, equipado com Ar condicionado</t>
  </si>
  <si>
    <t>04298/ORSE</t>
  </si>
  <si>
    <t>2.8</t>
  </si>
  <si>
    <t>REJUNTE CIMENTICIO, QUALQUER COR</t>
  </si>
  <si>
    <t>I1530</t>
  </si>
  <si>
    <t>MONTADOR</t>
  </si>
  <si>
    <t>I2543</t>
  </si>
  <si>
    <t>PISO EM CERAMICA ESMALTADA EXTRA, PEI MAIOR OU IGUAL A 4, FORMATO MAIOR QUE 2025 CM2</t>
  </si>
  <si>
    <t>FORRO DE PVC LISO, BRANCO, REGUA DE 20 CM, ESPESSURA DE 8 MM A 10 MM, COMPRIMENTO 6 M (SEM COLOCACAO)</t>
  </si>
  <si>
    <t>PERFIL CANALETA, FORMATO C, EM ACO ZINCADO, PARA ESTRUTURA FORRO DRYWALL, E = 0,5 MM, *46 X 18* (L X H), COMPRIMENTO 3 M</t>
  </si>
  <si>
    <t>PENDURAL OU PRESILHA REGULADORA, EM ACO GALVANIZADO, COM CORPO, MOLA E REBITE, PARA PERFIL TIPO CANALETA DE ESTRUTURA EM FORROS DRYWALL</t>
  </si>
  <si>
    <t>PARAFUSO DRY WALL, EM ACO ZINCADO, CABECA LENTILHA E PONTA BROCA (LB), LARGURA 4,2 MM, COMPRIMENTO 13 MM</t>
  </si>
  <si>
    <t>PARAFUSO ZINCADO, AUTOBROCANTE, FLANGEADO, 4,2 MM X 19 MM</t>
  </si>
  <si>
    <t>PARAFUSO, AUTO ATARRACHANTE, CABECA CHATA, FENDA SIMPLES, 1/4 (6,35 MM) X 25 MM</t>
  </si>
  <si>
    <t>ARAME GALVANIZADO 6 BWG, D = 5,16 MM (0,157 KG/M), OU 8 BWG, D = 4,19 MM (0,101 KG/M), OU 10 BWG, D = 3,40 MM (0,0713 KG/M)</t>
  </si>
  <si>
    <t>MONTADOR DE ESTRUTURA METÁLICA COM ENCARGOS COMPLEMENTARES</t>
  </si>
  <si>
    <t>ARAME GALVANIZADO 18 BWG, D = 1,24MM (0,009 KG/M)</t>
  </si>
  <si>
    <t>GESSO EM PO PARA REVESTIMENTOS/MOLDURAS/SANCAS E USO GERAL</t>
  </si>
  <si>
    <t>PLACA DE GESSO PARA FORRO, *60 X 60* CM, ESPESSURA DE 12 MM (SEM COLOCACAO)</t>
  </si>
  <si>
    <t>SISAL EM FIBRA / ESTOPA SISAL PARA GESSO</t>
  </si>
  <si>
    <t>GESSEIRO COM ENCARGOS COMPLEMENTARES</t>
  </si>
  <si>
    <t>BATENTE PARA PORTA DE MADEIRA, FIXAÇÃO COM ARGAMASSA, PADRÃO MÉDIO - FORNECIMENTO E INSTALAÇÃO. AF_12/2019</t>
  </si>
  <si>
    <t>PORTA DE MADEIRA PARA PINTURA, SEMI-OCA (LEVE OU MÉDIA), 90X210CM, ESPESSURA DE 3,5CM, INCLUSO DOBRADIÇAS - FORNECIMENTO E INSTALAÇÃO. AF_12/2019</t>
  </si>
  <si>
    <t>FECHADURA DE EMBUTIR COM CILINDRO, EXTERNA, COMPLETA, ACABAMENTO PADRÃO MÉDIO, INCLUSO EXECUÇÃO DE FURO - FORNECIMENTO E INSTALAÇÃO. AF_12/2019</t>
  </si>
  <si>
    <t>ALIZAR DE 5X1,5CM PARA PORTA FIXADO COM PREGOS, PADRÃO MÉDIO - FORNECIMENTO E INSTALAÇÃO. AF_12/2019</t>
  </si>
  <si>
    <t>SELANTE ELASTICO MONOCOMPONENTE A BASE DE POLIURETANO (PU) PARA JUNTAS DIVERSAS</t>
  </si>
  <si>
    <t>BUCHA DE NYLON SEM ABA S10, COM PARAFUSO DE 6,10 X 65 MM EM ACO ZINCADO COM ROSCA SOBERBA, CABECA CHATA E FENDA PHILLIPS</t>
  </si>
  <si>
    <t>GUARNICAO / MOLDURA / ARREMATE DE ACABAMENTO PARA ESQUADRIA, EM ALUMINIO PERFIL 25, ACABAMENTO ANODIZADO BRANCO OU BRILHANTE, PARA 1 FACE</t>
  </si>
  <si>
    <t>PORTA DE ABRIR EM ALUMINIO TIPO VENEZIANA, ACABAMENTO ANODIZADO NATURAL, SEM GUARNICAO/ALIZAR/VISTA, 87 X 210 CM</t>
  </si>
  <si>
    <t>310ML</t>
  </si>
  <si>
    <t>FITA ISOLANTE ADESIVA ANTICHAMA, USO ATE 750 V, EM ROLO DE 19 MM X 5 M</t>
  </si>
  <si>
    <t>CABO DE COBRE, FLEXIVEL, CLASSE 4 OU 5, ISOLACAO EM PVC/A, ANTICHAMA BWF-B, 1 CONDUTOR, 450/750 V, SECAO NOMINAL 2,5 MM2</t>
  </si>
  <si>
    <t>CABO DE COBRE, FLEXIVEL, CLASSE 4 OU 5, ISOLACAO EM PVC/A, ANTICHAMA BWF-B, 1 CONDUTOR, 450/750 V, SECAO NOMINAL 4 MM2</t>
  </si>
  <si>
    <t>CABO DE COBRE FLEXÍVEL ISOLADO, 10 MM², ANTI-CHAMA 450/750 V, PARA CIRCUITOS TERMINAIS - FORNECIMENTO E INSTALAÇÃO. AF_12/2015</t>
  </si>
  <si>
    <t>CABO DE COBRE, FLEXIVEL, CLASSE 4 OU 5, ISOLACAO EM PVC/A, ANTICHAMA BWF-B, 1 CONDUTOR, 450/750 V, SECAO NOMINAL 10 MM2</t>
  </si>
  <si>
    <t>TERMINAL A COMPRESSAO EM COBRE ESTANHADO PARA CABO 2,5 MM2, 1 FURO E 1 COMPRESSAO, PARA PARAFUSO DE FIXACAO M5</t>
  </si>
  <si>
    <t>DISJUNTOR TIPO DIN/IEC, MONOPOLAR DE 6  ATE  32A</t>
  </si>
  <si>
    <t>TERMINAL A COMPRESSAO EM COBRE ESTANHADO PARA CABO 4 MM2, 1 FURO E 1 COMPRESSAO, PARA PARAFUSO DE FIXACAO M5</t>
  </si>
  <si>
    <t>TERMINAL A COMPRESSAO EM COBRE ESTANHADO PARA CABO 6 MM2, 1 FURO E 1 COMPRESSAO, PARA PARAFUSO DE FIXACAO M6</t>
  </si>
  <si>
    <t>ELETRODUTO PVC FLEXIVEL CORRUGADO, COR AMARELA, DE 25 MM</t>
  </si>
  <si>
    <t>FIXAÇÃO DE TUBOS HORIZONTAIS DE PVC, CPVC OU COBRE DIÂMETROS MENORES OU IGUAIS A 40 MM OU ELETROCALHAS ATÉ 150MM DE LARGURA, COM ABRAÇADEIRA METÁLICA RÍGIDA TIPO D 1/2, FIXADA EM PERFILADO EM LAJE. AF_05/2015</t>
  </si>
  <si>
    <t>BLOCO DE VEDACAO DE CONCRETO, 9 X 19 X 39 CM (CLASSE C - NBR 6136)</t>
  </si>
  <si>
    <t>PREGO DE ACO POLIDO COM CABECA 17 X 27 (2 1/2 X 11)</t>
  </si>
  <si>
    <t>TABUA  NAO  APARELHADA  *2,5 X 20* CM, EM MACARANDUBA, ANGELIM OU EQUIVALENTE DA REGIAO - BRUTA</t>
  </si>
  <si>
    <t>ARGAMASSA TRAÇO 1:4 (EM VOLUME DE CIMENTO E AREIA GROSSA ÚMIDA) PARA CHAPISCO CONVENCIONAL, PREPARO MECÂNICO COM BETONEIRA 400 L. AF_08/2019</t>
  </si>
  <si>
    <t>PEÇA RETANGULAR PRÉ-MOLDADA, VOLUME DE CONCRETO DE ATÉ 10 LITROS, TAXA DE AÇO APROXIMADA DE 30KG/M³. AF_01/2018</t>
  </si>
  <si>
    <t>PEÇA RETANGULAR PRÉ-MOLDADA, VOLUME DE CONCRETO DE 10 A 30 LITROS, TAXA DE AÇO APROXIMADA DE 30KG/M³. AF_01/2018</t>
  </si>
  <si>
    <t>ARGAMASSA TRAÇO 1:3 (EM VOLUME DE CIMENTO E AREIA MÉDIA ÚMIDA) COM ADIÇÃO DE IMPERMEABILIZANTE, PREPARO MECÂNICO COM BETONEIRA 400 L. AF_08/2019</t>
  </si>
  <si>
    <t>PREPARO DE FUNDO DE VALA COM LARGURA MENOR QUE 1,5 M (ACERTO DO SOLO NATURAL). AF_08/2020</t>
  </si>
  <si>
    <t>CURVA CURTA 90 GRAUS, PVC, SERIE NORMAL, ESGOTO PREDIAL, DN 100 MM, JUNTA ELÁSTICA, FORNECIDO E INSTALADO EM RAMAL DE DESCARGA OU RAMAL DE ESGOTO SANITÁRIO. AF_08/2022</t>
  </si>
  <si>
    <t>LUVA DE CORRER, PVC, SERIE NORMAL, ESGOTO PREDIAL, DN 50 MM, JUNTA ELÁSTICA, FORNECIDO E INSTALADO EM RAMAL DE DESCARGA OU RAMAL DE ESGOTO SANITÁRIO. AF_08/2022</t>
  </si>
  <si>
    <t>LUVA DE CORRER, PVC, SERIE NORMAL, ESGOTO PREDIAL, DN 100 MM, JUNTA ELÁSTICA, FORNECIDO E INSTALADO EM RAMAL DE DESCARGA OU RAMAL DE ESGOTO SANITÁRIO. AF_08/2022</t>
  </si>
  <si>
    <t>VIGA NAO APARELHADA  *6 X 12* CM, EM MACARANDUBA, ANGELIM OU EQUIVALENTE DA REGIAO - BRUTA</t>
  </si>
  <si>
    <t>PREGO DE ACO POLIDO COM CABECA 22 X 48 (4 1/4 X 5)</t>
  </si>
  <si>
    <t>GUINCHO ELÉTRICO DE COLUNA, CAPACIDADE 400 KG, COM MOTO FREIO, MOTOR TRIFÁSICO DE 1,25 CV - CHP DIURNO. AF_03/2016</t>
  </si>
  <si>
    <t>GUINCHO ELÉTRICO DE COLUNA, CAPACIDADE 400 KG, COM MOTO FREIO, MOTOR TRIFÁSICO DE 1,25 CV - CHI DIURNO. AF_03/2016</t>
  </si>
  <si>
    <t>CONJUNTO ARRUELAS DE VEDACAO 5/16" PARA TELHA FIBROCIMENTO (UMA ARRUELA METALICA E UMA ARRUELA PVC - CONICAS)</t>
  </si>
  <si>
    <t>CJ</t>
  </si>
  <si>
    <t>PARAFUSO ZINCADO ROSCA SOBERBA, CABECA SEXTAVADA, 5/16 " X 250 MM, PARA FIXACAO DE TELHA EM MADEIRA</t>
  </si>
  <si>
    <t>TELHA DE FIBROCIMENTO ONDULADA E = 6 MM, DE 2,44 X 1,10 M (SEM AMIANTO)</t>
  </si>
  <si>
    <t>PARAFUSO ROSCA SOBERBA ZINCADO CABECA CHATA FENDA SIMPLES 3,2 X 20 MM (3/4 ")</t>
  </si>
  <si>
    <t>BOCAL PVC, PARA CALHA PLUVIAL, DIAMETRO DA SAIDA ENTRE *75 E 120* MM, PARA DRENAGEM PLUVIAL PREDIAL</t>
  </si>
  <si>
    <t>CABECEIRA DIREITA OU ESQUERDA, PVC, PARA CALHA PLUVIAL, DIAMETRO ENTRE *119 E 170* MM, PARA DRENAGEM PLUVIAL PREDIAL</t>
  </si>
  <si>
    <t>CALHA / PERFIL PLUVIAL DE PVC, DIAMETRO ENTRE *119 E 170* MM, COMPRIMENTO DE 3 M, PARA DRENAGEM PLUVIAL PREDIAL</t>
  </si>
  <si>
    <t>EMENDA PARA CALHA PLUVIAL, PVC, DIAMETRO ENTRE 119 E 170 MM, PARA DRENAGEM PLUVIAL PREDIAL</t>
  </si>
  <si>
    <t>SUPORTE METALICO PARA CALHA PLUVIAL, ZINCADO, DOBRADO, DIAMETRO ENTRE 119 E 170 MM, PARA DRENAGEM PLUVIAL PREDIAL</t>
  </si>
  <si>
    <t>VEDACAO DE CALHA, EM BORRACHA COR PRETA, MEDIDA ENTRE 119 E 170 MM, PARA DRENAGEM PLUVIAL PREDIAL</t>
  </si>
  <si>
    <t>SELADOR ACRILICO OPACO PREMIUM INTERIOR/EXTERIOR</t>
  </si>
  <si>
    <t>MASSA ACRILICA PARA SUPERFICIES INTERNAS E EXTERNAS</t>
  </si>
  <si>
    <t>TINTA LATEX ACRILICA PREMIUM, COR BRANCO FOSCO</t>
  </si>
  <si>
    <t>2.9</t>
  </si>
  <si>
    <t>6.5</t>
  </si>
  <si>
    <t>6.6</t>
  </si>
  <si>
    <t>10.5</t>
  </si>
  <si>
    <t>10.6</t>
  </si>
  <si>
    <t>10.7</t>
  </si>
  <si>
    <t>10.8</t>
  </si>
  <si>
    <t>11.1</t>
  </si>
  <si>
    <t>12.0</t>
  </si>
  <si>
    <t>12.8</t>
  </si>
  <si>
    <t>12.9</t>
  </si>
  <si>
    <t>12.10</t>
  </si>
  <si>
    <t>12.11</t>
  </si>
  <si>
    <t>12.12</t>
  </si>
  <si>
    <t>12.13</t>
  </si>
  <si>
    <t>12.14</t>
  </si>
  <si>
    <t>12.15</t>
  </si>
  <si>
    <t>12.16</t>
  </si>
  <si>
    <t>12.17</t>
  </si>
  <si>
    <t>12.18</t>
  </si>
  <si>
    <t>12.19</t>
  </si>
  <si>
    <t>12.20</t>
  </si>
  <si>
    <t>12.21</t>
  </si>
  <si>
    <t>12.22</t>
  </si>
  <si>
    <t>12.23</t>
  </si>
  <si>
    <t>12.24</t>
  </si>
  <si>
    <t>12.25</t>
  </si>
  <si>
    <t>13.0</t>
  </si>
  <si>
    <t>13.2</t>
  </si>
  <si>
    <t>88309</t>
  </si>
  <si>
    <t>21,39</t>
  </si>
  <si>
    <t>87292</t>
  </si>
  <si>
    <t>12.26</t>
  </si>
  <si>
    <t>ENCARREGADO GERAL COM ENCARGOS COMPLEMENTARES</t>
  </si>
  <si>
    <t>AUXILIAR DE ESCRITORIO COM ENCARGOS COMPLEMENTARES</t>
  </si>
  <si>
    <t>ALMOXARIFE COM ENCARGOS COMPLEMENTARES</t>
  </si>
  <si>
    <t>AUXILIAR TÉCNICO DE ENGENHARIA COM ENCARGOS COMPLEMENTARES</t>
  </si>
  <si>
    <t>ADMINISTRAÇÃO LOCAL</t>
  </si>
  <si>
    <t>CANTEIRO DE OBRA</t>
  </si>
  <si>
    <t>EXECUÇÃO DE ESCRITÓRIO EM CANTEIRO DE OBRA EM CHAPA DE MADEIRA COMPENSADA, NÃO INCLUSO MOBILIÁRIO E EQUIPAMENTOS. AF_02/2016</t>
  </si>
  <si>
    <t>EXECUÇÃO DE ALMOXARIFADO EM CANTEIRO DE OBRA EM CHAPA DE MADEIRA COMPENSADA, INCLUSO PRATELEIRAS. AF_02/2016</t>
  </si>
  <si>
    <t>EXECUÇÃO DE REFEITÓRIO EM CANTEIRO DE OBRA EM CHAPA DE MADEIRA COMPENSADA, NÃO INCLUSO MOBILIÁRIO E EQUIPAMENTOS. AF_02/2016</t>
  </si>
  <si>
    <t>EXECUÇÃO DE SANITÁRIO E VESTIÁRIO EM CANTEIRO DE OBRA EM CHAPA DE MADEIRA COMPENSADA, NÃO INCLUSO MOBILIÁRIO. AF_02/2016</t>
  </si>
  <si>
    <t>EXECUÇÃO DE RESERVATÓRIO ELEVADO DE ÁGUA (1000 LITROS) EM CANTEIRO DE OBRA, APOIADO EM ESTRUTURA DE MADEIRA. AF_02/2016</t>
  </si>
  <si>
    <t>EXECUÇÃO DE DEPÓSITO EM CANTEIRO DE OBRA EM CHAPA DE MADEIRA COMPENSADA, NÃO INCLUSO MOBILIÁRIO. AF_04/2016</t>
  </si>
  <si>
    <t>ALUGUEL CONTAINER/ESCRIT INCL INST ELET LARG=2,20 COMP=6,20M          ALT=2,50M CHAPA ACO C/NERV TRAPEZ FORRO C/ISOL TERMO/ACUSTICO         CHASSIS REFORC PISO COMPENS NAVAL EXC TRANSP/CARGA/DESCARGA</t>
  </si>
  <si>
    <t>ANDAIME</t>
  </si>
  <si>
    <t>PLATAFORMA MADEIRA P/ ANDAIME TUBULAR APROVEITAMENTO 20 VEZES</t>
  </si>
  <si>
    <t>ANDAIME TABUADO SOBRE CAVALETES (INCLUSO CAVALETE) EM MADEIRA DE 1ª UTIL 20X INCL MOVIMENTACAO P/ PE-DIREITO 4,00M</t>
  </si>
  <si>
    <t>LOCACAO DE ANDAIME METALICO TUBULAR TIPO TORRE</t>
  </si>
  <si>
    <t>M/MES</t>
  </si>
  <si>
    <t>ESCAVAÇÃO MANUAL DE VALAS. AF_03/2016</t>
  </si>
  <si>
    <t>73964/6</t>
  </si>
  <si>
    <t>REATERRO DE VALA COM COMPACTAÇÃO MANUAL</t>
  </si>
  <si>
    <t>REATERRO INTERNO (EDIFICACOES) COMPACTADO MANUALMENTE</t>
  </si>
  <si>
    <t>TRANSPORTE</t>
  </si>
  <si>
    <t>TRANSPORTE COMERCIAL COM CAMINHAO CARROCERIA 9 T, RODOVIA EM LEITO NATURAL</t>
  </si>
  <si>
    <t>CARGA, MANOBRAS E DESCARGA DE MATERIAIS DIVERSOS, COM CAMINHAO CARROCERIA 9T (CARGA E DESCARGA MANUAIS)</t>
  </si>
  <si>
    <t>TRANSPORTE DE ENTULHO COM CAMINHÃO BASCULANTE 6 M3, RODOVIA PAVIMENTADA, DMT ATE 0,5 KM</t>
  </si>
  <si>
    <t>TRANSPORTE DE ENTULHO COM CAMINHAO BASCULANTE 6 M3, RODOVIA PAVIMENTADA, DMT 0,5 A 1,0 KM</t>
  </si>
  <si>
    <t>CARGA MANUAL DE ENTULHO EM CAMINHAO BASCULANTE 6 M3</t>
  </si>
  <si>
    <t>CAMINHÃO TOCO, PBT 16.000 KG, CARGA ÚTIL MÁX. 10.685 KG, DIST. ENTRE EIXOS 4,8 M, POTÊNCIA 189 CV, INCLUSIVE CARROCERIA FIXA ABERTA DE MADEIRA P/ TRANSPORTE GERAL DE CARGA SECA, DIMEN. APROX. 2,5 X 7,00 X 0,50 M - CHP DIURNO. AF_06/2014</t>
  </si>
  <si>
    <t>CAMINHÃO TOCO, PBT 16.000 KG, CARGA ÚTIL MÁX. 10.685 KG, DIST. ENTRE EIXOS 4,8 M, POTÊNCIA 189 CV, INCLUSIVE CARROCERIA FIXA ABERTA DE MADEIRA P/ TRANSPORTE GERAL DE CARGA SECA, DIMEN. APROX. 2,5 X 7,00 X 0,50 M - CHI DIURNO. AF_06/2014</t>
  </si>
  <si>
    <t>TXKM</t>
  </si>
  <si>
    <t>T</t>
  </si>
  <si>
    <t>SERVIÇOS COMPLEMENTARES</t>
  </si>
  <si>
    <t>DEMOLICAO DE TELHAS CERAMICAS OU DE VIDRO</t>
  </si>
  <si>
    <t>RETIRADA DE ESTRUTURA DE MADEIRA PONTALETEADA PARA TELHAS CERAMICAS OU DE VIDRO</t>
  </si>
  <si>
    <t>RETIRADA DE ESTRUTURA DE MADEIRA COM TESOURAS PARA TELHAS CERAMICAS OU DE VIDRO</t>
  </si>
  <si>
    <t>RETIRADA DE ENTARUGAMENTO DE FORRO</t>
  </si>
  <si>
    <t>RETIRADA DE FORRO EM REGUAS DE PVC, INCLUSIVE RETIRADA DE PERFIS</t>
  </si>
  <si>
    <t>DEMOLICAO DE CONCRETO SIMPLES</t>
  </si>
  <si>
    <t>73802/1</t>
  </si>
  <si>
    <t>DEMOLICAO DE REVESTIMENTO DE ARGAMASSA DE CAL E AREIA</t>
  </si>
  <si>
    <t>73899/2</t>
  </si>
  <si>
    <t>DEMOLICAO DE ALVENARIA DE TIJOLOS FURADOS S/REAPROVEITAMENTO</t>
  </si>
  <si>
    <t>73899/1</t>
  </si>
  <si>
    <t>DEMOLICAO DE ALVENARIA DE TIJOLOS MACICOS S/REAPROVEITAMENTO</t>
  </si>
  <si>
    <t>DEMOLICAO MANUAL CONCRETO ARMADO (PILAR / VIGA / LAJE) - INCL EMPILHACAO LATERAL NO CANTEIRO</t>
  </si>
  <si>
    <t>RETIRADA DE APARELHOS DE ILUMINACAO C/ REAPROVEITAMENTO DE LAMPADAS</t>
  </si>
  <si>
    <t>RETIRADA DE APARELHOS SANITARIOS</t>
  </si>
  <si>
    <t>RETIRADA DE ESQUADRIAS METALICAS</t>
  </si>
  <si>
    <t>REMOCAO DE CALHAS E CONDUTORES DE AGUAS PLUVIAIS</t>
  </si>
  <si>
    <t>REMOCAO DE AZULEJO E SUBSTRATO DE ADERENCIA EM ARGAMASSA</t>
  </si>
  <si>
    <t>REMOCAO DE PEITORIL EM MARMORE OU GRANITO</t>
  </si>
  <si>
    <t>REMOCAO DE RODAPE CERAMICO</t>
  </si>
  <si>
    <t>REMOCAO DE DISPOSITIVOS PARA FUNCIONAMENTO DE PIA DE COZINHA</t>
  </si>
  <si>
    <t>REMOCAO DE TOMADAS OU INTERRUPTORES ELETRICOS</t>
  </si>
  <si>
    <t>RETIRADA DE TUBULACAO HIDROSSANITARIA APARENTE COM CONEXOES, Ø 1/2" A 2"</t>
  </si>
  <si>
    <t>RETIRADA DE TUBULACAO HIDROSSANITARIA EMBUTIDA COM CONEXOES Ø 1/2" A 2"</t>
  </si>
  <si>
    <t>REMOCAO DE VIDRO COMUM</t>
  </si>
  <si>
    <t>DEMOLICAO DE ESTRUTURA METALICA SEM REMOCAO</t>
  </si>
  <si>
    <t>73806/1</t>
  </si>
  <si>
    <t>LIMPEZA DE SUPERFICIES COM JATO DE ALTA PRESSAO DE AR E AGUA</t>
  </si>
  <si>
    <t>73948/3</t>
  </si>
  <si>
    <t>LIMPEZA AZULEJO</t>
  </si>
  <si>
    <t>73948/8</t>
  </si>
  <si>
    <t>LIMPEZA VIDRO COMUM</t>
  </si>
  <si>
    <t>73948/9</t>
  </si>
  <si>
    <t>LIMPEZA FORRO</t>
  </si>
  <si>
    <t>73948/11</t>
  </si>
  <si>
    <t>LIMPEZA PISO CERAMICO</t>
  </si>
  <si>
    <t>73948/16</t>
  </si>
  <si>
    <t>LIMPEZA MANUAL DO TERRENO (C/ RASPAGEM SUPERFICIAL)</t>
  </si>
  <si>
    <t>74086/1</t>
  </si>
  <si>
    <t>LIMPEZA LOUCAS E METAIS</t>
  </si>
  <si>
    <t>GALERIA, DRENOS E CONEXOS</t>
  </si>
  <si>
    <t>CURVA 45 GRAUS, PVC, SOLDÁVEL, DN 25MM, INSTALADO EM RAMAL OU SUB-RAMAL DE ÁGUA - FORNECIMENTO E INSTALAÇÃO. AF_12/2014</t>
  </si>
  <si>
    <t>JOELHO 90 GRAUS COM BUCHA DE LATÃO, PVC, SOLDÁVEL, DN 25MM, X 3/4 INSTALADO EM RAMAL OU SUB-RAMAL DE ÁGUA - FORNECIMENTO E INSTALAÇÃO. AF_12/2014</t>
  </si>
  <si>
    <t>JOELHO 90 GRAUS, PVC, SOLDÁVEL, DN 32MM, INSTALADO EM RAMAL OU SUB-RAMAL DE ÁGUA - FORNECIMENTO E INSTALAÇÃO. AF_12/2014</t>
  </si>
  <si>
    <t>JOELHO 45 GRAUS, PVC, SOLDÁVEL, DN 32MM, INSTALADO EM RAMAL OU SUB-RAMAL DE ÁGUA - FORNECIMENTO E INSTALAÇÃO. AF_12/2014</t>
  </si>
  <si>
    <t>JOELHO 90 GRAUS, PVC, SOLDÁVEL, DN 25MM, X 3/4 INSTALADO EM RAMAL DE DISTRIBUIÇÃO DE ÁGUA - FORNECIMENTO E INSTALAÇÃO. AF_12/2014</t>
  </si>
  <si>
    <t>JOELHO 90 GRAUS, PVC, SOLDÁVEL, DN 32MM, INSTALADO EM RAMAL DE DISTRIBUIÇÃO DE ÁGUA - FORNECIMENTO E INSTALAÇÃO. AF_12/2014</t>
  </si>
  <si>
    <t>JOELHO 45 GRAUS, PVC, SOLDÁVEL, DN 32MM, INSTALADO EM RAMAL DE DISTRIBUIÇÃO DE ÁGUA - FORNECIMENTO E INSTALAÇÃO. AF_12/2014</t>
  </si>
  <si>
    <t>CURVA 90 GRAUS, PVC, SOLDÁVEL, DN 32MM, INSTALADO EM RAMAL DE DISTRIBUIÇÃO DE ÁGUA - FORNECIMENTO E INSTALAÇÃO. AF_12/2014</t>
  </si>
  <si>
    <t>CURVA 45 GRAUS, PVC, SOLDÁVEL, DN 32MM, INSTALADO EM RAMAL DE DISTRIBUIÇÃO DE ÁGUA - FORNECIMENTO E INSTALAÇÃO. AF_12/2014</t>
  </si>
  <si>
    <t>LUVA, PVC, SOLDÁVEL, DN 20MM, INSTALADO EM RAMAL DE DISTRIBUIÇÃO DE ÁGUA - FORNECIMENTO E INSTALAÇÃO. AF_12/2014</t>
  </si>
  <si>
    <t>LUVA DE CORRER, PVC, SOLDÁVEL, DN 20MM, INSTALADO EM RAMAL DE DISTRIBUIÇÃO DE ÁGUA - FORNECIMENTO E INSTALAÇÃO. AF_12/2014</t>
  </si>
  <si>
    <t>LUVA DE REDUÇÃO, PVC, SOLDÁVEL, DN 25MM X 20MM, INSTALADO EM RAMAL DE DISTRIBUIÇÃO DE ÁGUA - FORNECIMENTO E INSTALAÇÃO. AF_12/2014</t>
  </si>
  <si>
    <t>LUVA COM BUCHA DE LATÃO, PVC, SOLDÁVEL, DN 20MM X 1/2, INSTALADO EM RAMAL DE DISTRIBUIÇÃO DE ÁGUA - FORNECIMENTO E INSTALAÇÃO. AF_12/2014</t>
  </si>
  <si>
    <t>UNIÃO, PVC, SOLDÁVEL, DN 20MM, INSTALADO EM RAMAL DE DISTRIBUIÇÃO DE ÁGUA - FORNECIMENTO E INSTALAÇÃO. AF_12/2014</t>
  </si>
  <si>
    <t>ADAPTADOR CURTO COM BOLSA E ROSCA PARA REGISTRO, PVC, SOLDÁVEL, DN 20MM X 1/2, INSTALADO EM RAMAL DE DISTRIBUIÇÃO DE ÁGUA - FORNECIMENTO E INSTALAÇÃO. AF_12/2014</t>
  </si>
  <si>
    <t>CURVA DE TRANSPOSIÇÃO, PVC, SOLDÁVEL, DN 20MM, INSTALADO EM RAMAL DE DISTRIBUIÇÃO DE ÁGUA   FORNECIMENTO E INSTALAÇÃO. AF_12/2014</t>
  </si>
  <si>
    <t>LUVA, PVC, SOLDÁVEL, DN 25MM, INSTALADO EM RAMAL DE DISTRIBUIÇÃO DE ÁGUA - FORNECIMENTO E INSTALAÇÃO. AF_12/2014</t>
  </si>
  <si>
    <t>TE, PVC, SOLDÁVEL, DN 20MM, INSTALADO EM RAMAL DE DISTRIBUIÇÃO DE ÁGUA - FORNECIMENTO E INSTALAÇÃO. AF_12/2014</t>
  </si>
  <si>
    <t>TE, PVC, SOLDÁVEL, DN 25MM, INSTALADO EM RAMAL DE DISTRIBUIÇÃO DE ÁGUA - FORNECIMENTO E INSTALAÇÃO. AF_12/2014</t>
  </si>
  <si>
    <t>TÊ COM BUCHA DE LATÃO NA BOLSA CENTRAL, PVC, SOLDÁVEL, DN 25MM X 1/2, INSTALADO EM RAMAL DE DISTRIBUIÇÃO DE ÁGUA - FORNECIMENTO E INSTALAÇÃO. AF_12/2014</t>
  </si>
  <si>
    <t>TÊ DE REDUÇÃO, PVC, SOLDÁVEL, DN 25MM X 20MM, INSTALADO EM RAMAL DE DISTRIBUIÇÃO DE ÁGUA - FORNECIMENTO E INSTALAÇÃO. AF_12/2014</t>
  </si>
  <si>
    <t>JOELHO 90 GRAUS, PVC, SERIE NORMAL, ESGOTO PREDIAL, DN 40 MM, JUNTA SOLDÁVEL, FORNECIDO E INSTALADO EM RAMAL DE DESCARGA OU RAMAL DE ESGOTO SANITÁRIO. AF_12/2014</t>
  </si>
  <si>
    <t>CURVA LONGA 90 GRAUS, PVC, SERIE NORMAL, ESGOTO PREDIAL, DN 40 MM, JUNTA SOLDÁVEL, FORNECIDO E INSTALADO EM RAMAL DE DESCARGA OU RAMAL DE ESGOTO SANITÁRIO. AF_12/2014</t>
  </si>
  <si>
    <t>CURVA CURTA 90 GRAUS, PVC, SERIE NORMAL, ESGOTO PREDIAL, DN 50 MM, JUNTA ELÁSTICA, FORNECIDO E INSTALADO EM RAMAL DE DESCARGA OU RAMAL DE ESGOTO SANITÁRIO. AF_12/2014</t>
  </si>
  <si>
    <t>CURVA LONGA 90 GRAUS, PVC, SERIE NORMAL, ESGOTO PREDIAL, DN 50 MM, JUNTA ELÁSTICA, FORNECIDO E INSTALADO EM RAMAL DE DESCARGA OU RAMAL DE ESGOTO SANITÁRIO. AF_12/2014</t>
  </si>
  <si>
    <t>JOELHO 90 GRAUS, PVC, SERIE NORMAL, ESGOTO PREDIAL, DN 75 MM, JUNTA ELÁSTICA, FORNECIDO E INSTALADO EM RAMAL DE DESCARGA OU RAMAL DE ESGOTO SANITÁRIO. AF_12/2014</t>
  </si>
  <si>
    <t>JOELHO 45 GRAUS, PVC, SERIE NORMAL, ESGOTO PREDIAL, DN 75 MM, JUNTA ELÁSTICA, FORNECIDO E INSTALADO EM RAMAL DE DESCARGA OU RAMAL DE ESGOTO SANITÁRIO. AF_12/2014</t>
  </si>
  <si>
    <t>CURVA CURTA 90 GRAUS, PVC, SERIE NORMAL, ESGOTO PREDIAL, DN 75 MM, JUNTA ELÁSTICA, FORNECIDO E INSTALADO EM RAMAL DE DESCARGA OU RAMAL DE ESGOTO SANITÁRIO. AF_12/2014</t>
  </si>
  <si>
    <t>CURVA LONGA 90 GRAUS, PVC, SERIE NORMAL, ESGOTO PREDIAL, DN 75 MM, JUNTA ELÁSTICA, FORNECIDO E INSTALADO EM RAMAL DE DESCARGA OU RAMAL DE ESGOTO SANITÁRIO. AF_12/2014</t>
  </si>
  <si>
    <t>CURVA LONGA 90 GRAUS, PVC, SERIE NORMAL, ESGOTO PREDIAL, DN 100 MM, JUNTA ELÁSTICA, FORNECIDO E INSTALADO EM RAMAL DE DESCARGA OU RAMAL DE ESGOTO SANITÁRIO. AF_12/2014</t>
  </si>
  <si>
    <t>LUVA SIMPLES, PVC, SERIE NORMAL, ESGOTO PREDIAL, DN 40 MM, JUNTA SOLDÁVEL, FORNECIDO E INSTALADO EM RAMAL DE DESCARGA OU RAMAL DE ESGOTO SANITÁRIO. AF_12/2014</t>
  </si>
  <si>
    <t>LUVA SIMPLES, PVC, SERIE NORMAL, ESGOTO PREDIAL, DN 100 MM, JUNTA ELÁSTICA, FORNECIDO E INSTALADO EM RAMAL DE DESCARGA OU RAMAL DE ESGOTO SANITÁRIO. AF_12/2014</t>
  </si>
  <si>
    <t>TE, PVC, SERIE NORMAL, ESGOTO PREDIAL, DN 40 X 40 MM, JUNTA SOLDÁVEL, FORNECIDO E INSTALADO EM RAMAL DE DESCARGA OU RAMAL DE ESGOTO SANITÁRIO. AF_12/2014</t>
  </si>
  <si>
    <t>JUNÇÃO SIMPLES, PVC, SERIE NORMAL, ESGOTO PREDIAL, DN 40 MM, JUNTA SOLDÁVEL, FORNECIDO E INSTALADO EM RAMAL DE DESCARGA OU RAMAL DE ESGOTO SANITÁRIO. AF_12/2014</t>
  </si>
  <si>
    <t>TE, PVC, SERIE NORMAL, ESGOTO PREDIAL, DN 50 X 50 MM, JUNTA ELÁSTICA, FORNECIDO E INSTALADO EM RAMAL DE DESCARGA OU RAMAL DE ESGOTO SANITÁRIO. AF_12/2014</t>
  </si>
  <si>
    <t>JUNÇÃO SIMPLES, PVC, SERIE NORMAL, ESGOTO PREDIAL, DN 50 X 50 MM, JUNTA ELÁSTICA, FORNECIDO E INSTALADO EM RAMAL DE DESCARGA OU RAMAL DE ESGOTO SANITÁRIO. AF_12/2014</t>
  </si>
  <si>
    <t>TE, PVC, SERIE NORMAL, ESGOTO PREDIAL, DN 75 X 75 MM, JUNTA ELÁSTICA, FORNECIDO E INSTALADO EM RAMAL DE DESCARGA OU RAMAL DE ESGOTO SANITÁRIO. AF_12/2014</t>
  </si>
  <si>
    <t>JUNÇÃO SIMPLES, PVC, SERIE NORMAL, ESGOTO PREDIAL, DN 75 X 75 MM, JUNTA ELÁSTICA, FORNECIDO E INSTALADO EM RAMAL DE DESCARGA OU RAMAL DE ESGOTO SANITÁRIO. AF_12/2014</t>
  </si>
  <si>
    <t>TE, PVC, SERIE NORMAL, ESGOTO PREDIAL, DN 100 X 100 MM, JUNTA ELÁSTICA, FORNECIDO E INSTALADO EM RAMAL DE DESCARGA OU RAMAL DE ESGOTO SANITÁRIO. AF_12/2014</t>
  </si>
  <si>
    <t>JOELHO 90 GRAUS, PVC, SERIE NORMAL, ESGOTO PREDIAL, DN 50 MM, JUNTA ELÁSTICA, FORNECIDO E INSTALADO EM PRUMADA DE ESGOTO SANITÁRIO OU VENTILAÇÃO. AF_12/2014</t>
  </si>
  <si>
    <t>JOELHO 45 GRAUS, PVC, SERIE NORMAL, ESGOTO PREDIAL, DN 50 MM, JUNTA ELÁSTICA, FORNECIDO E INSTALADO EM PRUMADA DE ESGOTO SANITÁRIO OU VENTILAÇÃO. AF_12/2014</t>
  </si>
  <si>
    <t>CURVA CURTA 90 GRAUS, PVC, SERIE NORMAL, ESGOTO PREDIAL, DN 50 MM, JUNTA ELÁSTICA, FORNECIDO E INSTALADO EM PRUMADA DE ESGOTO SANITÁRIO OU VENTILAÇÃO. AF_12/2014</t>
  </si>
  <si>
    <t>CURVA LONGA 90 GRAUS, PVC, SERIE NORMAL, ESGOTO PREDIAL, DN 50 MM, JUNTA ELÁSTICA, FORNECIDO E INSTALADO EM PRUMADA DE ESGOTO SANITÁRIO OU VENTILAÇÃO. AF_12/2014</t>
  </si>
  <si>
    <t>JOELHO 90 GRAUS, PVC, SERIE NORMAL, ESGOTO PREDIAL, DN 75 MM, JUNTA ELÁSTICA, FORNECIDO E INSTALADO EM PRUMADA DE ESGOTO SANITÁRIO OU VENTILAÇÃO. AF_12/2014</t>
  </si>
  <si>
    <t>JOELHO 45 GRAUS, PVC, SERIE NORMAL, ESGOTO PREDIAL, DN 75 MM, JUNTA ELÁSTICA, FORNECIDO E INSTALADO EM PRUMADA DE ESGOTO SANITÁRIO OU VENTILAÇÃO. AF_12/2014</t>
  </si>
  <si>
    <t>CURVA CURTA 90 GRAUS, PVC, SERIE NORMAL, ESGOTO PREDIAL, DN 75 MM, JUNTA ELÁSTICA, FORNECIDO E INSTALADO EM PRUMADA DE ESGOTO SANITÁRIO OU VENTILAÇÃO. AF_12/2014</t>
  </si>
  <si>
    <t>CURVA LONGA 90 GRAUS, PVC, SERIE NORMAL, ESGOTO PREDIAL, DN 75 MM, JUNTA ELÁSTICA, FORNECIDO E INSTALADO EM PRUMADA DE ESGOTO SANITÁRIO OU VENTILAÇÃO. AF_12/2014</t>
  </si>
  <si>
    <t>JOELHO 90 GRAUS, PVC, SERIE NORMAL, ESGOTO PREDIAL, DN 100 MM, JUNTA ELÁSTICA, FORNECIDO E INSTALADO EM PRUMADA DE ESGOTO SANITÁRIO OU VENTILAÇÃO. AF_12/2014</t>
  </si>
  <si>
    <t>JOELHO 45 GRAUS, PVC, SERIE NORMAL, ESGOTO PREDIAL, DN 100 MM, JUNTA ELÁSTICA, FORNECIDO E INSTALADO EM PRUMADA DE ESGOTO SANITÁRIO OU VENTILAÇÃO. AF_12/2014</t>
  </si>
  <si>
    <t>CURVA CURTA 90 GRAUS, PVC, SERIE NORMAL, ESGOTO PREDIAL, DN 100 MM, JUNTA ELÁSTICA, FORNECIDO E INSTALADO EM PRUMADA DE ESGOTO SANITÁRIO OU VENTILAÇÃO. AF_12/2014</t>
  </si>
  <si>
    <t>CURVA LONGA 90 GRAUS, PVC, SERIE NORMAL, ESGOTO PREDIAL, DN 100 MM, JUNTA ELÁSTICA, FORNECIDO E INSTALADO EM PRUMADA DE ESGOTO SANITÁRIO OU VENTILAÇÃO. AF_12/2014</t>
  </si>
  <si>
    <t>TÊ, PVC, SOLDÁVEL, DN  25 MM INSTALADO EM RESERVAÇÃO DE ÁGUA DE EDIFICAÇÃO QUE POSSUA RESERVATÓRIO DE FIBRA/FIBROCIMENTO   FORNECIMENTO E INSTALAÇÃO. AF_06/2016</t>
  </si>
  <si>
    <t>ADAPTADOR COM FLANGE E ANEL DE VEDAÇÃO, PVC, SOLDÁVEL, DN  25 MM X 3/4 , INSTALADO EM RESERVAÇÃO DE ÁGUA DE EDIFICAÇÃO QUE POSSUA RESERVATÓRIO DE FIBRA/FIBROCIMENTO   FORNECIMENTO E INSTALAÇÃO. AF_06/2016</t>
  </si>
  <si>
    <t>ADAPTADOR COM FLANGES LIVRES, PVC, SOLDÁVEL LONGO, DN  25 MM X 3/4 , INSTALADO EM RESERVAÇÃO DE ÁGUA DE EDIFICAÇÃO QUE POSSUA RESERVATÓRIO DE FIBRA/FIBROCIMENTO    FORNECIMENTO E INSTALAÇÃO. AF_06/2016</t>
  </si>
  <si>
    <t>LUVA COM BUCHA DE LATÃO, PVC, SOLDÁVEL, DN 32MM X 1 , INSTALADO EM RAMAL DE DISTRIBUIÇÃO DE ÁGUA   FORNECIMENTO E INSTALAÇÃO. AF_12/2014</t>
  </si>
  <si>
    <t>LUVA SIMPLES, PVC, SÉRIE NORMAL, ESGOTO PREDIAL, DN 150 MM, JUNTA ELÁSTICA, FORNECIDO E INSTALADO EM SUBCOLETOR AÉREO DE ESGOTO SANITÁRIO. AF_12/2014</t>
  </si>
  <si>
    <t>CURVA 90 GRAUS, PVC, SERIE R, ÁGUA PLUVIAL, DN 100 MM, JUNTA ELÁSTICA, FORNECIDO E INSTALADO EM RAMAL DE ENCAMINHAMENTO. AF_12/2014</t>
  </si>
  <si>
    <t>CURVA 90 GRAUS, PVC, SERIE R, ÁGUA PLUVIAL, DN 100 MM, JUNTA ELÁSTICA, FORNECIDO E INSTALADO EM CONDUTORES VERTICAIS DE ÁGUAS PLUVIAIS. AF_12/2014</t>
  </si>
  <si>
    <t>TUBO, PVC, SOLDÁVEL, DN 20MM, INSTALADO EM RAMAL OU SUB-RAMAL DE ÁGUA - FORNECIMENTO E INSTALAÇÃO. AF_12/2014</t>
  </si>
  <si>
    <t>TUBO, PVC, SOLDÁVEL, DN 25MM, INSTALADO EM RAMAL OU SUB-RAMAL DE ÁGUA - FORNECIMENTO E INSTALAÇÃO. AF_12/2014</t>
  </si>
  <si>
    <t>TUBO, PVC, SOLDÁVEL, DN 32MM, INSTALADO EM RAMAL OU SUB-RAMAL DE ÁGUA - FORNECIMENTO E INSTALAÇÃO. AF_12/2014</t>
  </si>
  <si>
    <t>TUBO, PVC, SOLDÁVEL, DN 20MM, INSTALADO EM RAMAL DE DISTRIBUIÇÃO DE ÁGUA - FORNECIMENTO E INSTALAÇÃO. AF_12/2014</t>
  </si>
  <si>
    <t>TUBO, PVC, SOLDÁVEL, DN 25MM, INSTALADO EM RAMAL DE DISTRIBUIÇÃO DE ÁGUA - FORNECIMENTO E INSTALAÇÃO. AF_12/2014</t>
  </si>
  <si>
    <t>TUBO, PVC, SOLDÁVEL, DN 32MM, INSTALADO EM RAMAL DE DISTRIBUIÇÃO DE ÁGUA - FORNECIMENTO E INSTALAÇÃO. AF_12/2014</t>
  </si>
  <si>
    <t>TUBO PVC, SÉRIE R, ÁGUA PLUVIAL, DN 75 MM, FORNECIDO E INSTALADO EM CONDUTORES VERTICAIS DE ÁGUAS PLUVIAIS. AF_12/2014</t>
  </si>
  <si>
    <t>TUBO PVC, SÉRIE R, ÁGUA PLUVIAL, DN 100 MM, FORNECIDO E INSTALADO EM CONDUTORES VERTICAIS DE ÁGUAS PLUVIAIS. AF_12/2014</t>
  </si>
  <si>
    <t>TUBO PVC, SÉRIE R, ÁGUA PLUVIAL, DN 150 MM, FORNECIDO E INSTALADO EM CONDUTORES VERTICAIS DE ÁGUAS PLUVIAIS. AF_12/2014</t>
  </si>
  <si>
    <t>TUBO PVC, SERIE NORMAL, ESGOTO PREDIAL, DN 75 MM, FORNECIDO E INSTALADO EM RAMAL DE DESCARGA OU RAMAL DE ESGOTO SANITÁRIO. AF_12/2014</t>
  </si>
  <si>
    <t>TUBO PVC, SERIE NORMAL, ESGOTO PREDIAL, DN 50 MM, FORNECIDO E INSTALADO EM PRUMADA DE ESGOTO SANITÁRIO OU VENTILAÇÃO. AF_12/2014</t>
  </si>
  <si>
    <t>TUBO PVC, SERIE NORMAL, ESGOTO PREDIAL, DN 75 MM, FORNECIDO E INSTALADO EM PRUMADA DE ESGOTO SANITÁRIO OU VENTILAÇÃO. AF_12/2014</t>
  </si>
  <si>
    <t>TUBO PVC, SERIE NORMAL, ESGOTO PREDIAL, DN 100 MM, FORNECIDO E INSTALADO EM PRUMADA DE ESGOTO SANITÁRIO OU VENTILAÇÃO. AF_12/2014</t>
  </si>
  <si>
    <t>CAIXA DE GORDURA DUPLA EM CONCRETO PRE-MOLDADO DN 60MM COM TAMPA - FORNECIMENTO E INSTALACAO</t>
  </si>
  <si>
    <t>CAIXA DE GORDURA SIMPLES EM CONCRETO PRE-MOLDADO DN 40MM COM TAMPA - FORNECIMENTO E INSTALACAO</t>
  </si>
  <si>
    <t>CAIXA SIFONADA, PVC, DN 100 X 100 X 50 MM, JUNTA ELÁSTICA, FORNECIDA E INSTALADA EM RAMAL DE DESCARGA OU EM RAMAL DE ESGOTO SANITÁRIO. AF_12/2014</t>
  </si>
  <si>
    <t>CAIXA SIFONADA, PVC, DN 150 X 185 X 75 MM, JUNTA ELÁSTICA, FORNECIDA E INSTALADA EM RAMAL DE DESCARGA OU EM RAMAL DE ESGOTO SANITÁRIO. AF_12/2014</t>
  </si>
  <si>
    <t>CAIXA SIFONADA, PVC, DN 100 X 100 X 50 MM, FORNECIDA E INSTALADA EM RAMAIS DE ENCAMINHAMENTO DE ÁGUA PLUVIAL. AF_12/2014</t>
  </si>
  <si>
    <t>CAIXA SIFONADA, PVC, DN 150 X 185 X 75 MM, FORNECIDA E INSTALADA EM RAMAIS DE ENCAMINHAMENTO DE ÁGUA PLUVIAL. AF_12/2014</t>
  </si>
  <si>
    <t>RALO SIFONADO, PVC, DN 100 X 40 MM, JUNTA SOLDÁVEL, FORNECIDO E INSTALADO EM RAMAIS DE ENCAMINHAMENTO DE ÁGUA PLUVIAL. AF_12/2014</t>
  </si>
  <si>
    <t>KIT CAVALETE PVC COM REGISTRO 1/2" - FORNECIMENTO E INSTALAÇÃO</t>
  </si>
  <si>
    <t>KIT CAVALETE PVC COM REGISTRO 3/4" - FORNECIMENTO E INSTALACAO</t>
  </si>
  <si>
    <t>SERVIÇOS DE PARQUES E JARDINS</t>
  </si>
  <si>
    <t>ALAMBRADO EM MOUROES DE CONCRETO "T", ALTURA LIVRE 2M, ESPACADOS A CADA 2M, COM TELA DE ARAME GALVANIZADO, FIO 14 BWG E MALHA QUADRADA 5X5CM</t>
  </si>
  <si>
    <t>CONCRETO</t>
  </si>
  <si>
    <t>CORTE E DOBRA DE AÇO CA-50, DIÂMETRO DE 6,3 MM, UTILIZADO EM ESTRUTURAS DIVERSAS, EXCETO LAJES. AF_12/2015</t>
  </si>
  <si>
    <t>ARMAÇÃO UTILIZANDO AÇO CA-25 DE 6,3 MM - MONTAGEM. AF_12/2015</t>
  </si>
  <si>
    <t>ARMAÇÃO UTILIZANDO AÇO CA-25 DE 8,0 MM - MONTAGEM. AF_12/2015</t>
  </si>
  <si>
    <t>ARMAÇÃO UTILIZANDO AÇO CA-25 DE 10,0 MM - MONTAGEM. AF_12/2015</t>
  </si>
  <si>
    <t>ARMAÇÃO UTILIZANDO AÇO CA-25 DE 12,5 MM - MONTAGEM. AF_12/2015</t>
  </si>
  <si>
    <t>CONCRETAGEM DE PILARES, FCK = 25 MPA,  COM USO DE BALDES EM EDIFICAÇÃO COM SEÇÃO MÉDIA DE PILARES MENOR OU IGUAL A 0,25 M² - LANÇAMENTO, ADENSAMENTO E ACABAMENTO. AF_12/2015</t>
  </si>
  <si>
    <t>LANÇAMENTO COM USO DE BALDES, ADENSAMENTO E ACABAMENTO DE CONCRETO EM ESTRUTURAS. AF_12/2015</t>
  </si>
  <si>
    <t>CONCRETO FCK = 15MPA, TRAÇO 1:3,4:3,5 (CIMENTO/ AREIA MÉDIA/ BRITA 1)  - PREPARO MECÂNICO COM BETONEIRA 400 L. AF_07/2016</t>
  </si>
  <si>
    <t>CONCRETO FCK = 20MPA, TRAÇO 1:2,7:3 (CIMENTO/ AREIA MÉDIA/ BRITA 1)  - PREPARO MECÂNICO COM BETONEIRA 400 L. AF_07/2016</t>
  </si>
  <si>
    <t>FABRICAÇÃO DE FÔRMA PARA VIGAS, EM CHAPA DE MADEIRA COMPENSADA RESINADA, E = 17 MM. AF_12/2015</t>
  </si>
  <si>
    <t>MONTAGEM E DESMONTAGEM DE FÔRMA DE PILARES RETANGULARES E ESTRUTURAS SIMILARES COM ÁREA MÉDIA DAS SEÇÕES MENOR OU IGUAL A 0,25 M², PÉ-DIREITO SIMPLES, EM MADEIRA SERRADA, 1 UTILIZAÇÃO. AF_12/2015</t>
  </si>
  <si>
    <t>MONTAGEM E DESMONTAGEM DE FÔRMA DE VIGA, ESCORAMENTO COM PONTALETE DE MADEIRA, PÉ-DIREITO SIMPLES, EM MADEIRA SERRADA, 1 UTILIZAÇÃO. AF_12/2015</t>
  </si>
  <si>
    <t>ARMACAO EM TELA DE ACO SOLDADA NERVURADA Q-138, ACO CA-60, 4,2MM, MALHA 10X10CM</t>
  </si>
  <si>
    <t>ARMACAO EM TELA DE ACO SOLDADA NERVURADA Q-92, ACO CA-60, 4,2MM, MALHA 15X15CM</t>
  </si>
  <si>
    <t>ALVENARIAS E DIVISÓRIAS</t>
  </si>
  <si>
    <t>ALVENARIA EM TIJOLO CERAMICO MACICO 5X10X20CM 1 VEZ (ESPESSURA 20CM), ASSENTADO COM ARGAMASSA TRACO 1:2:8 (CIMENTO, CAL E AREIA)</t>
  </si>
  <si>
    <t>ALVENARIA EM TIJOLO CERAMICO MACICO 5X10X20CM 1/2 VEZ (ESPESSURA 10CM), ASSENTADO COM ARGAMASSA TRACO 1:2:8 (CIMENTO, CAL E AREIA)</t>
  </si>
  <si>
    <t>ALVENARIA EM TIJOLO CERAMICO MACICO 5X10X20CM 1 1/2 VEZ (ESPESSURA 30CM), ASSENTADO COM ARGAMASSA TRACO 1:2:8 (CIMENTO, CAL E AREIA)</t>
  </si>
  <si>
    <t>ALVENARIA DE VEDAÇÃO DE BLOCOS CERÂMICOS FURADOS NA VERTICAL DE 9X19X39CM (ESPESSURA 9CM) DE PAREDES COM ÁREA LÍQUIDA MENOR QUE 6M² COM VÃOS E ARGAMASSA DE ASSENTAMENTO COM PREPARO EM BETONEIRA. AF_06/2014</t>
  </si>
  <si>
    <t>ALVENARIA DE VEDAÇÃO DE BLOCOS CERÂMICOS FURADOS NA VERTICAL DE 14X19X39CM (ESPESSURA 14CM) DE PAREDES COM ÁREA LÍQUIDA MENOR QUE 6M² COM VÃOS E ARGAMASSA DE ASSENTAMENTO COM PREPARO EM BETONEIRA. AF_06/2014</t>
  </si>
  <si>
    <t>ALVENARIA DE VEDAÇÃO DE BLOCOS CERÂMICOS FURADOS NA VERTICAL DE 19X19X39CM (ESPESSURA 19CM) DE PAREDES COM ÁREA LÍQUIDA MENOR QUE 6M² COM VÃOS E ARGAMASSA DE ASSENTAMENTO COM PREPARO EM BETONEIRA. AF_06/2014</t>
  </si>
  <si>
    <t>COBOGO CERAMICO (ELEMENTO VAZADO), 9X20X20CM, ASSENTADO COM ARGAMASSA TRACO 1:4 DE CIMENTO E AREIA</t>
  </si>
  <si>
    <t>ALVENARIA DE VEDAÇÃO DE BLOCOS VAZADOS DE CONCRETO DE 9X19X39CM (ESPESSURA 9CM) DE PAREDES COM ÁREA LÍQUIDA MENOR QUE 6M² SEM VÃOS E ARGAMASSA DE ASSENTAMENTO COM PREPARO EM BETONEIRA. AF_06/2014</t>
  </si>
  <si>
    <t>ALVENARIA DE VEDAÇÃO DE BLOCOS VAZADOS DE CONCRETO DE 14X19X39CM (ESPESSURA 14CM) DE PAREDES COM ÁREA LÍQUIDA MENOR QUE 6M² SEM VÃOS E ARGAMASSA DE ASSENTAMENTO COM PREPARO EM BETONEIRA. AF_06/2014</t>
  </si>
  <si>
    <t>ALVENARIA DE VEDAÇÃO DE BLOCOS VAZADOS DE CONCRETO DE 19X19X39CM (ESPESSURA 19CM) DE PAREDES COM ÁREA LÍQUIDA MENOR QUE 6M² SEM VÃOS E ARGAMASSA DE ASSENTAMENTO COM PREPARO EM BETONEIRA. AF_06/2014</t>
  </si>
  <si>
    <t>REVESTIMENTO DE PAREDES E TETOS</t>
  </si>
  <si>
    <t>PISO CIMENTADO TRACO 1:3 (CIMENTO E AREIA) COM ACABAMENTO LISO ESPESSURA 3CM PREPARO MECANICO ARGAMASSA  INCLUSO ADITIVO IMPERMEABILIZANTE</t>
  </si>
  <si>
    <t>REVESTIMENTO CERÂMICO PARA PISO COM PLACAS TIPO ESMALTADA EXTRA DE DIMENSÕES 45X45 CM APLICADA EM AMBIENTES DE ÁREA MENOR QUE 5 M2. AF_06/2014</t>
  </si>
  <si>
    <t>REVESTIMENTO CERÂMICO PARA PISO COM PLACAS TIPO ESMALTADA EXTRA DE DIMENSÕES 60X60 CM APLICADA EM AMBIENTES DE ÁREA MENOR QUE 5 M2. AF_06/2014</t>
  </si>
  <si>
    <t>REVESTIMENTO CERÂMICO PARA PISO COM PLACAS TIPO PORCELANATO DE DIMENSÕES 45X45 CM APLICADA EM AMBIENTES DE ÁREA MENOR QUE 5 M². AF_06/2014</t>
  </si>
  <si>
    <t>APLICACAO DE TINTA A BASE DE EPOXI SOBRE PISO</t>
  </si>
  <si>
    <t>RODAPÉ CERÂMICO DE 7CM DE ALTURA COM PLACAS TIPO ESMALTADA EXTRA DE DIMENSÕES 45X45CM. AF_06/2014</t>
  </si>
  <si>
    <t>RODAPÉ CERÂMICO DE 7CM DE ALTURA COM PLACAS TIPO ESMALTADA EXTRA DE DIMENSÕES 60X60CM. AF_06/2014</t>
  </si>
  <si>
    <t>RODAPE EM MARMORITE, ALTURA 10CM</t>
  </si>
  <si>
    <t>PISO EM CONCRETO 20MPA PREPARO MECANICO, ESPESSURA 7 CM, COM ARMACAO EM TELA SOLDADA</t>
  </si>
  <si>
    <t>CONTRAPISO EM ARGAMASSA TRAÇO 1:4 (CIMENTO E AREIA), PREPARO MANUAL, APLICADO EM ÁREAS SECAS SOBRE LAJE, NÃO ADERIDO, ESPESSURA 6CM. AF_06/2014</t>
  </si>
  <si>
    <t>CONTRAPISO EM ARGAMASSA TRAÇO 1:4 (CIMENTO E AREIA), PREPARO MANUAL, APLICADO EM ÁREAS MOLHADAS SOBRE IMPERMEABILIZAÇÃO, ESPESSURA 4CM. AF_06/2014</t>
  </si>
  <si>
    <t>CONTRAPISO AUTONIVELANTE, APLICADO SOBRE LAJE, ADERIDO, ESPESSURA 4CM. AF_06/2014</t>
  </si>
  <si>
    <t>CHAPISCO APLICADO EM ALVENARIA (SEM PRESENÇA DE VÃOS) E ESTRUTURAS DE CONCRETO DE FACHADA, COM ROLO PARA TEXTURA ACRÍLICA.  ARGAMASSA INDUSTRIALIZADA COM PREPARO MANUAL. AF_06/2014</t>
  </si>
  <si>
    <t>EMBOÇO OU MASSA ÚNICA EM ARGAMASSA TRAÇO 1:2:8, PREPARO MANUAL, APLICADA MANUALMENTE EM PANOS DE FACHADA COM PRESENÇA DE VÃOS, ESPESSURA MAIOR OU IGUAL A 50 MM. AF_06/2014</t>
  </si>
  <si>
    <t>PASTA DE CIMENTO PORTLAND, ESPESSURA 1MM</t>
  </si>
  <si>
    <t>APICOAMENTO MANUAL DE SUPERFICIE DE CONCRETO</t>
  </si>
  <si>
    <t>REVESTIMENTO CERÂMICO PARA PAREDES INTERNAS COM PLACAS TIPO ESMALTADA EXTRA DE DIMENSÕES 25X35 CM APLICADAS EM AMBIENTES DE ÁREA MENOR QUE 5 M² A MEIA ALTURA DAS PAREDES. AF_06/2014</t>
  </si>
  <si>
    <t>FORRO EM PLACAS DE GESSO, PARA AMBIENTES COMERCIAIS. AF_05/2017_P</t>
  </si>
  <si>
    <t>RECOLOCACO DE FORROS EM REGUA DE PVC E PERFIS, CONSIDERANDO REAPROVEITAMENTO DO MATERIAL</t>
  </si>
  <si>
    <t>ACABAMENTOS PARA FORRO (RODA-FORRO EM PERFIL METÁLICO E PLÁSTICO). AF_05/2017</t>
  </si>
  <si>
    <t>FORRO DE PVC, LISO, PARA AMBIENTES COMERCIAIS, INCLUSIVE ESTRUTURA DE FIXAÇÃO. AF_05/2017_P</t>
  </si>
  <si>
    <t>PEITORIL EM MARMORE BRANCO, LARGURA DE 15CM, ASSENTADO COM ARGAMASSA TRACO 1:4 (CIMENTO E AREIA MEDIA), PREPARO MANUAL DA ARGAMASSA</t>
  </si>
  <si>
    <t>ASSENTAMENTO DE PEITORIL COM ARGAMASSA DE CIMENTO COLANTE</t>
  </si>
  <si>
    <t>RASGO EM ALVENARIA PARA RAMAIS/ DISTRIBUIÇÃO COM DIAMETROS MENORES OU IGUAIS A 40 MM. AF_05/2015</t>
  </si>
  <si>
    <t>RASGO EM CONTRAPISO PARA RAMAIS/ DISTRIBUIÇÃO COM DIÂMETROS MENORES OU IGUAIS A 40 MM. AF_05/2015</t>
  </si>
  <si>
    <t>RASGO EM CONTRAPISO PARA RAMAIS/ DISTRIBUIÇÃO COM DIÂMETROS MAIORES QUE 40 MM E MENORES OU IGUAIS A 75 MM. AF_05/2015</t>
  </si>
  <si>
    <t>RASGO EM ALVENARIA PARA ELETRODUTOS COM DIAMETROS MENORES OU IGUAIS A 40 MM. AF_05/2015</t>
  </si>
  <si>
    <t>ESQUADRIAS, SERRALHERIA, FERRAGENS E VIDRACARIA</t>
  </si>
  <si>
    <t>73932/1</t>
  </si>
  <si>
    <t>74195/1</t>
  </si>
  <si>
    <t>74072/1</t>
  </si>
  <si>
    <t>74072/2</t>
  </si>
  <si>
    <t>74072/3</t>
  </si>
  <si>
    <t>74125/1</t>
  </si>
  <si>
    <t>74125/2</t>
  </si>
  <si>
    <t>74100/1</t>
  </si>
  <si>
    <t>74238/2</t>
  </si>
  <si>
    <t>RECOLOCACAO DE FOLHAS DE PORTA DE PASSAGEM OU JANELA, CONSIDERANDO REAPROVEITAMENTO DO MATERIAL</t>
  </si>
  <si>
    <t>PORTA DE MADEIRA COMPENSADA LISA PARA PINTURA, 120X210X3,5CM, 2 FOLHAS, INCLUSO ADUELA 2A, ALIZAR 2A E DOBRADICAS</t>
  </si>
  <si>
    <t>ADUELA / MARCO / BATENTE PARA PORTA DE 60X210CM, PADRÃO MÉDIO - FORNECIMENTO E MONTAGEM. AF_08/2015</t>
  </si>
  <si>
    <t>ADUELA / MARCO / BATENTE PARA PORTA DE 70X210CM, PADRÃO MÉDIO - FORNECIMENTO E MONTAGEM. AF_08/2015</t>
  </si>
  <si>
    <t>ADUELA / MARCO / BATENTE PARA PORTA DE 80X210CM, PADRÃO MÉDIO - FORNECIMENTO E MONTAGEM. AF_08/2015</t>
  </si>
  <si>
    <t>ADUELA / MARCO / BATENTE PARA PORTA DE 90X210CM, PADRÃO MÉDIO - FORNECIMENTO E MONTAGEM. AF_08/2015</t>
  </si>
  <si>
    <t>ADUELA / MARCO / BATENTE PARA PORTA DE 60X210CM, FIXAÇÃO COM ARGAMASSA - SOMENTE INSTALAÇÃO. AF_08/2015_P</t>
  </si>
  <si>
    <t>ADUELA / MARCO / BATENTE PARA PORTA DE 70X210CM, FIXAÇÃO COM ARGAMASSA, PADRÃO MÉDIO - FORNECIMENTO E INSTALAÇÃO. AF_08/2015_P</t>
  </si>
  <si>
    <t>ADUELA / MARCO / BATENTE PARA PORTA DE 70X210CM, FIXAÇÃO COM ARGAMASSA - SOMENTE INSTALAÇÃO. AF_08/2015_P</t>
  </si>
  <si>
    <t>ADUELA / MARCO / BATENTE PARA PORTA DE 80X210CM, FIXAÇÃO COM ARGAMASSA, PADRÃO MÉDIO - FORNECIMENTO E INSTALAÇÃO. AF_08/2015_P</t>
  </si>
  <si>
    <t>PORTA DE MADEIRA PARA PINTURA, SEMI-OCA (LEVE OU MÉDIA), 60X210CM, ESPESSURA DE 3,5CM, INCLUSO DOBRADIÇAS - FORNECIMENTO E INSTALAÇÃO. AF_08/2015</t>
  </si>
  <si>
    <t>PORTA DE MADEIRA PARA PINTURA, SEMI-OCA (LEVE OU MÉDIA), 70X210CM, ESPESSURA DE 3,5CM, INCLUSO DOBRADIÇAS - FORNECIMENTO E INSTALAÇÃO. AF_08/2015</t>
  </si>
  <si>
    <t>PORTA DE MADEIRA PARA PINTURA, SEMI-OCA (LEVE OU MÉDIA), 80X210CM, ESPESSURA DE 3,5CM, INCLUSO DOBRADIÇAS - FORNECIMENTO E INSTALAÇÃO. AF_08/2015</t>
  </si>
  <si>
    <t>PORTA DE MADEIRA PARA PINTURA, SEMI-OCA (LEVE OU MÉDIA), 90X210CM, ESPESSURA DE 3,5CM, INCLUSO DOBRADIÇAS - FORNECIMENTO E INSTALAÇÃO. AF_08/2015</t>
  </si>
  <si>
    <t>ALIZAR / GUARNIÇÃO DE 5X1,5CM PARA PORTA DE 60X210CM FIXADO COM PREGOS, PADRÃO MÉDIO - FORNECIMENTO E INSTALAÇÃO. AF_08/2015</t>
  </si>
  <si>
    <t>ALIZAR / GUARNIÇÃO DE 5X1,5CM PARA PORTA DE 70X210CM FIXADO COM PREGOS, PADRÃO MÉDIO - FORNECIMENTO E INSTALAÇÃO. AF_08/2015</t>
  </si>
  <si>
    <t>ALIZAR / GUARNIÇÃO DE 5X1,5CM PARA PORTA DE 80X210CM FIXADO COM PREGOS, PADRÃO MÉDIO - FORNECIMENTO E INSTALAÇÃO. AF_08/2015</t>
  </si>
  <si>
    <t>ALIZAR / GUARNIÇÃO DE 5X1,5CM PARA PORTA DE 90X210CM FIXADO COM PREGOS, PADRÃO MÉDIO - FORNECIMENTO E INSTALAÇÃO. AF_08/2015</t>
  </si>
  <si>
    <t>FECHADURA DE EMBUTIR COM CILINDRO, EXTERNA, COMPLETA, ACABAMENTO PADRÃO MÉDIO, INCLUSO EXECUÇÃO DE FURO - FORNECIMENTO E INSTALAÇÃO. AF_08/2015</t>
  </si>
  <si>
    <t>FECHADURA DE EMBUTIR PARA PORTA DE BANHEIRO, COMPLETA, ACABAMENTO PADRÃO MÉDIO, INCLUSO EXECUÇÃO DE FURO - FORNECIMENTO E INSTALAÇÃO. AF_08/2015</t>
  </si>
  <si>
    <t>KIT DE PORTA DE MADEIRA PARA PINTURA, SEMI-OCA (LEVE OU MÉDIA), PADRÃO MÉDIO, 60X210CM, ESPESSURA DE 3,5CM, ITENS INCLUSOS: DOBRADIÇAS, MONTAGEM E INSTALAÇÃO DO BATENTE, FECHADURA COM EXECUÇÃO DO FURO - FORNECIMENTO E INSTALAÇÃO. AF_08/2015</t>
  </si>
  <si>
    <t>KIT DE PORTA DE MADEIRA PARA PINTURA, SEMI-OCA (LEVE OU MÉDIA), PADRÃO MÉDIO, 70X210CM, ESPESSURA DE 3,5CM, ITENS INCLUSOS: DOBRADIÇAS, MONTAGEM E INSTALAÇÃO DO BATENTE, FECHADURA COM EXECUÇÃO DO FURO - FORNECIMENTO E INSTALAÇÃO. AF_08/2015</t>
  </si>
  <si>
    <t>KIT DE PORTA DE MADEIRA PARA PINTURA, SEMI-OCA (LEVE OU MÉDIA), PADRÃO MÉDIO, 80X210CM, ESPESSURA DE 3,5CM, ITENS INCLUSOS: DOBRADIÇAS, MONTAGEM E INSTALAÇÃO DO BATENTE, FECHADURA COM EXECUÇÃO DO FURO - FORNECIMENTO E INSTALAÇÃO. AF_08/2015</t>
  </si>
  <si>
    <t>KIT DE PORTA DE MADEIRA PARA PINTURA, SEMI-OCA (LEVE OU MÉDIA), PADRÃO MÉDIO, 90X210CM, ESPESSURA DE 3,5CM, ITENS INCLUSOS: DOBRADIÇAS, MONTAGEM E INSTALAÇÃO DO BATENTE, FECHADURA COM EXECUÇÃO DO FURO - FORNECIMENTO E INSTALAÇÃO. AF_08/2015</t>
  </si>
  <si>
    <t>ALIZAR / GUARNIÇÃO DE 5X1,5CM PARA PORTA DE 60X210CM FIXADO COM PREGOS, PADRÃO POPULAR - FORNECIMENTO E INSTALAÇÃO. AF_08/2015</t>
  </si>
  <si>
    <t>ALIZAR / GUARNIÇÃO DE 5X1,5CM PARA PORTA DE 70X210CM FIXADO COM PREGOS, PADRÃO POPULAR - FORNECIMENTO E INSTALAÇÃO. AF_08/2015</t>
  </si>
  <si>
    <t>ALIZAR / GUARNIÇÃO DE 5X1,5CM PARA PORTA DE 80X210CM FIXADO COM PREGOS, PADRÃO POPULAR - FORNECIMENTO E INSTALAÇÃO. AF_08/2015</t>
  </si>
  <si>
    <t>ALIZAR / GUARNIÇÃO DE 5X1,5CM PARA PORTA DE 90X210CM FIXADO COM PREGOS, PADRÃO POPULAR - FORNECIMENTO E INSTALAÇÃO. AF_08/2015</t>
  </si>
  <si>
    <t>FECHADURA DE EMBUTIR COM CILINDRO, EXTERNA, COMPLETA, ACABAMENTO PADRÃO POPULAR, INCLUSO EXECUÇÃO DE FURO - FORNECIMENTO E INSTALAÇÃO. AF_08/2015</t>
  </si>
  <si>
    <t>FECHADURA DE EMBUTIR PARA PORTA DE BANHEIRO, COMPLETA, ACABAMENTO PADRÃO POPULAR, INCLUSO EXECUÇÃO DE FURO - FORNECIMENTO E INSTALAÇÃO. AF_08/2015</t>
  </si>
  <si>
    <t>FECHADURA DE EMBUTIR PARA PORTAS INTERNAS, COMPLETA, ACABAMENTO PADRÃO POPULAR, COM EXECUÇÃO DE FURO - FORNECIMENTO E INSTALAÇÃO. AF_08/2015</t>
  </si>
  <si>
    <t>CAIXA MADEIRA 57X43CM COM GUARNICAO 13CM P/ FECHAMENTO DE AR CONDICIONAL</t>
  </si>
  <si>
    <t>PORTA DE FERRO, DE ABRIR, TIPO GRADE COM CHAPA, 87X210CM, COM GUARNICOES</t>
  </si>
  <si>
    <t>JANELA DE AÇO BASCULANTE, FIXAÇÃO COM ARGAMASSA, SEM VIDROS, PADRONIZADA. AF_07/2016</t>
  </si>
  <si>
    <t>JANELA DE AÇO DE CORRER, 2 FOLHAS, FIXAÇÃO COM ARGAMASSA, COM VIDROS, PADRONIZADA. AF_07/2016</t>
  </si>
  <si>
    <t>JANELA DE AÇO DE CORRER, 4 FOLHAS, FIXAÇÃO COM ARGAMASSA, SEM VIDROS, PADRONIZADA. AF_07/2016</t>
  </si>
  <si>
    <t>JANELA DE AÇO DE CORRER, 6 FOLHAS, FIXAÇÃO COM ARGAMASSA, COM VIDROS, PADRONIZADA. AF_07/2016</t>
  </si>
  <si>
    <t>JANELA DE AÇO BASCULANTE, FIXAÇÃO COM PARAFUSO SOBRE CONTRAMARCO (EXCLUSIVE CONTRAMARCO), SEM VIDROS, PADRONIZADA. AF_07/2016</t>
  </si>
  <si>
    <t>JANELA DE AÇO DE CORRER, 2 FOLHAS, FIXAÇÃO COM PARAFUSO SOBRE CONTRAMARCO (EXCLUSIVE CONTRAMARCO), COM VIDROS, PADRONIZADA. AF_07/2016</t>
  </si>
  <si>
    <t>JANELA DE AÇO DE CORRER, 4 FOLHAS, FIXAÇÃO COM PARAFUSO SOBRE CONTRAMARCO (EXCLUSIVE CONTRAMARCO), SEM VIDROS, PADRONIZADA. AF_07/2016</t>
  </si>
  <si>
    <t>GRADE DE FERRO EM BARRA CHATA 3/16"</t>
  </si>
  <si>
    <t>GUARDA-CORPO EM TUBO DE ACO GALVANIZADO 1 1/2"</t>
  </si>
  <si>
    <t>GUARDA-CORPO  COM CORRIMAO EM FERRO BARRA CHATA 3/16"</t>
  </si>
  <si>
    <t>CORRIMAO EM TUBO ACO GALVANIZADO 3/4" COM BRACADEIRA</t>
  </si>
  <si>
    <t>CORRIMAO EM TUBO ACO GALVANIZADO 2 1/2" COM BRACADEIRA</t>
  </si>
  <si>
    <t>CORRIMAO EM TUBO ACO GALVANIZADO 1 1/4" COM BRACADEIRA</t>
  </si>
  <si>
    <t>GUARDA-CORPO COM CORRIMAO EM TUBO DE ACO GALVANIZADO 1 1/2"</t>
  </si>
  <si>
    <t>PORTA DE CORRER EM ALUMINIO, COM DUAS FOLHAS PARA VIDRO, INCLUSO VIDRO LISO INCOLOR, FECHADURA E PUXADOR, SEM GUARNICAO/ALIZAR/VISTA</t>
  </si>
  <si>
    <t>PORTA DE ALUMÍNIO DE ABRIR COM LAMBRI, COMM GUARNIÇÃO, FIXAÇÃO COM PARAFUSOS - FORNECIMENTO E INSTALAÇÃO. AF_08/2015</t>
  </si>
  <si>
    <t>PORTA EM ALUMÍNIO DE ABRIR TIPO VENEZIANA COM GUARNIÇÃO, FIXAÇÃO COM PARAFUSOS - FORNECIMENTO E INSTALAÇÃO. AF_08/2015</t>
  </si>
  <si>
    <t>PORTA DE ALUMÍNIO DE ABRIR PARA VIDRO SEM GUARNIÇÃO, 87X210CM, FIXAÇÃO COM PARAFUSOS, INCLUSIVE VIDROS - FORNECIMENTO E INSTALAÇÃO. AF_08/2015</t>
  </si>
  <si>
    <t>PORTA EM AÇO DE ABRIR PARA VIDRO SEM GUARNIÇÃO, 87X210CM, FIXAÇÃO COM PARAFUSOS, EXCLUSIVE VIDROS - FORNECIMENTO E INSTALAÇÃO. AF_08/2015</t>
  </si>
  <si>
    <t>PORTA EM AÇO DE ABRIR TIPO VENEZIANA SEM GUARNIÇÃO, 87X210CM, FIXAÇÃO COM PARAFUSOS - FORNECIMENTO E INSTALAÇÃO. AF_08/2015</t>
  </si>
  <si>
    <t>VIDRO LISO COMUM TRANSPARENTE, ESPESSURA 3MM</t>
  </si>
  <si>
    <t>VIDRO LISO COMUM TRANSPARENTE, ESPESSURA 4MM</t>
  </si>
  <si>
    <t>VIDRO TEMPERADO INCOLOR, ESPESSURA 6MM, FORNECIMENTO E INSTALACAO, INCLUSIVE MASSA PARA VEDACAO</t>
  </si>
  <si>
    <t>VIDRO TEMPERADO INCOLOR, ESPESSURA 8MM, FORNECIMENTO E INSTALACAO, INCLUSIVE MASSA PARA VEDACAO</t>
  </si>
  <si>
    <t>VIDRO TEMPERADO INCOLOR, ESPESSURA 10MM, FORNECIMENTO E INSTALACAO, INCLUSIVE MASSA PARA VEDACAO</t>
  </si>
  <si>
    <t>VIDRO FANTASIA TIPO CANELADO, ESPESSURA 4MM</t>
  </si>
  <si>
    <t>ESPELHO CRISTAL ESPESSURA 4MM, COM MOLDURA DE MADEIRA</t>
  </si>
  <si>
    <t>ESPELHO CRISTAL ESPESSURA 4MM, COM MOLDURA EM ALUMINIO E COMPENSADO 6MM PLASTIFICADO COLADO</t>
  </si>
  <si>
    <t>VIDRO LISO FUME, ESPESSURA 4MM</t>
  </si>
  <si>
    <t>PORTAO DE FERRO EM CHAPA GALVANIZADA PLANA 14 GSG</t>
  </si>
  <si>
    <t>PORTAO DE FERRO COM VARA 1/2", COM REQUADRO</t>
  </si>
  <si>
    <t>PORTAO EM TELA ARAME GALVANIZADO N.12 MALHA 2" E MOLDURA EM TUBOS DE ACO COM DUAS FOLHAS DE ABRIR, INCLUSO FERRAGENS</t>
  </si>
  <si>
    <t>PORTAO EM TUBO DE ACO GALVANIZADO DIN 2440/NBR 5580, PAINEL UNICO, DIMENSOES 1,0X1,6M, INCLUSIVE CADEADO</t>
  </si>
  <si>
    <t>PORTAO EM TUBO DE ACO GALVANIZADO DIN 2440/NBR 5580, PAINEL UNICO, DIMENSOES 4,0X1,2M, INCLUSIVE CADEADO</t>
  </si>
  <si>
    <t>JANELA DE ALUMÍNIO MAXIM-AR, FIXAÇÃO COM PARAFUSO, VEDAÇÃO COM ESPUMA EXPANSIVA PU, COM VIDROS, PADRONIZADA. AF_07/2016</t>
  </si>
  <si>
    <t>JANELA DE ALUMÍNIO DE CORRER, 2 FOLHAS, FIXAÇÃO COM PARAFUSO, VEDAÇÃO COM ESPUMA EXPANSIVA PU, COM VIDROS, PADRONIZADA. AF_07/2016</t>
  </si>
  <si>
    <t>JANELA DE ALUMÍNIO DE CORRER, 3 FOLHAS, FIXAÇÃO COM PARAFUSO, VEDAÇÃO COM ESPUMA EXPANSIVA PU, COM VIDROS, PADRONIZADA. AF_07/2016</t>
  </si>
  <si>
    <t>JANELA DE ALUMÍNIO DE CORRER, 4 FOLHAS, FIXAÇÃO COM PARAFUSO, VEDAÇÃO COM ESPUMA EXPANSIVA PU, COM VIDROS, PADRONIZADA. AF_07/2016</t>
  </si>
  <si>
    <t>JANELA DE ALUMÍNIO MAXIM-AR, FIXAÇÃO COM ARGAMASSA, COM VIDROS, PADRONIZADA. AF_07/2016</t>
  </si>
  <si>
    <t>JANELA DE ALUMÍNIO DE CORRER, 2 FOLHAS, FIXAÇÃO COM ARGAMASSA, COM VIDROS, PADRONIZADA. AF_07/2016</t>
  </si>
  <si>
    <t>JANELA DE ALUMÍNIO DE CORRER, 3 FOLHAS, FIXAÇÃO COM ARGAMASSA, COM VIDROS, PADRONIZADA. AF_07/2016</t>
  </si>
  <si>
    <t>JANELA DE ALUMÍNIO DE CORRER, 4 FOLHAS, FIXAÇÃO COM ARGAMASSA, COM VIDROS, PADRONIZADA. AF_07/2016</t>
  </si>
  <si>
    <t>INDICE GERAL P/SERV. DE INST. ELETR. E HIDRO-SANIT.</t>
  </si>
  <si>
    <t>CABO DE COBRE NU 10MM2 - FORNECIMENTO E INSTALACAO</t>
  </si>
  <si>
    <t>CABO DE COBRE NU 16MM2 - FORNECIMENTO E INSTALACAO</t>
  </si>
  <si>
    <t>CABO DE COBRE NU 25MM2 - FORNECIMENTO E INSTALACAO</t>
  </si>
  <si>
    <t>CABO DE COBRE NU 35MM2 - FORNECIMENTO E INSTALACAO</t>
  </si>
  <si>
    <t>CABO DE COBRE NU 50MM2 - FORNECIMENTO E INSTALACAO</t>
  </si>
  <si>
    <t>CABO DE COBRE FLEXÍVEL ISOLADO, 1,5 MM², ANTI-CHAMA 0,6/1,0 KV, PARA CIRCUITOS TERMINAIS - FORNECIMENTO E INSTALAÇÃO. AF_12/2015</t>
  </si>
  <si>
    <t>CABO DE COBRE FLEXÍVEL ISOLADO, 2,5 MM², ANTI-CHAMA 0,6/1,0 KV, PARA CIRCUITOS TERMINAIS - FORNECIMENTO E INSTALAÇÃO. AF_12/2015</t>
  </si>
  <si>
    <t>CABO DE COBRE FLEXÍVEL ISOLADO, 4 MM², ANTI-CHAMA 0,6/1,0 KV, PARA CIRCUITOS TERMINAIS - FORNECIMENTO E INSTALAÇÃO. AF_12/2015</t>
  </si>
  <si>
    <t>CABO DE COBRE FLEXÍVEL ISOLADO, 6 MM², ANTI-CHAMA 450/750 V, PARA CIRCUITOS TERMINAIS - FORNECIMENTO E INSTALAÇÃO. AF_12/2015</t>
  </si>
  <si>
    <t>CABO DE COBRE FLEXÍVEL ISOLADO, 6 MM², ANTI-CHAMA 0,6/1,0 KV, PARA CIRCUITOS TERMINAIS - FORNECIMENTO E INSTALAÇÃO. AF_12/2015</t>
  </si>
  <si>
    <t>CABO DE COBRE FLEXÍVEL ISOLADO, 10 MM², ANTI-CHAMA 0,6/1,0 KV, PARA CIRCUITOS TERMINAIS - FORNECIMENTO E INSTALAÇÃO. AF_12/2015</t>
  </si>
  <si>
    <t>CABO DE COBRE FLEXÍVEL ISOLADO, 16 MM², ANTI-CHAMA 0,6/1,0 KV, PARA DISTRIBUIÇÃO - FORNECIMENTO E INSTALAÇÃO. AF_12/2015</t>
  </si>
  <si>
    <t>CABO DE COBRE FLEXÍVEL ISOLADO, 25 MM², ANTI-CHAMA 0,6/1,0 KV, PARA DISTRIBUIÇÃO - FORNECIMENTO E INSTALAÇÃO. AF_12/2015</t>
  </si>
  <si>
    <t>DISJUNTOR MONOPOLAR TIPO DIN, CORRENTE NOMINAL DE 10A - FORNECIMENTO E INSTALAÇÃO. AF_04/2016</t>
  </si>
  <si>
    <t>DISJUNTOR MONOPOLAR TIPO DIN, CORRENTE NOMINAL DE 16A - FORNECIMENTO E INSTALAÇÃO. AF_04/2016</t>
  </si>
  <si>
    <t>DISJUNTOR MONOPOLAR TIPO DIN, CORRENTE NOMINAL DE 20A - FORNECIMENTO E INSTALAÇÃO. AF_04/2016</t>
  </si>
  <si>
    <t>DISJUNTOR MONOPOLAR TIPO DIN, CORRENTE NOMINAL DE 25A - FORNECIMENTO E INSTALAÇÃO. AF_04/2016</t>
  </si>
  <si>
    <t>DISJUNTOR MONOPOLAR TIPO DIN, CORRENTE NOMINAL DE 32A - FORNECIMENTO E INSTALAÇÃO. AF_04/2016</t>
  </si>
  <si>
    <t>DISJUNTOR MONOPOLAR TIPO DIN, CORRENTE NOMINAL DE 40A - FORNECIMENTO E INSTALAÇÃO. AF_04/2016</t>
  </si>
  <si>
    <t>DISJUNTOR BIPOLAR TIPO DIN, CORRENTE NOMINAL DE 10A - FORNECIMENTO E INSTALAÇÃO. AF_04/2016</t>
  </si>
  <si>
    <t>DISJUNTOR BIPOLAR TIPO DIN, CORRENTE NOMINAL DE 16A - FORNECIMENTO E INSTALAÇÃO. AF_04/2016</t>
  </si>
  <si>
    <t>DISJUNTOR BIPOLAR TIPO DIN, CORRENTE NOMINAL DE 20A - FORNECIMENTO E INSTALAÇÃO. AF_04/2016</t>
  </si>
  <si>
    <t>DISJUNTOR BIPOLAR TIPO DIN, CORRENTE NOMINAL DE 25A - FORNECIMENTO E INSTALAÇÃO. AF_04/2016</t>
  </si>
  <si>
    <t>DISJUNTOR BIPOLAR TIPO DIN, CORRENTE NOMINAL DE 32A - FORNECIMENTO E INSTALAÇÃO. AF_04/2016</t>
  </si>
  <si>
    <t>DISJUNTOR BIPOLAR TIPO DIN, CORRENTE NOMINAL DE 40A - FORNECIMENTO E INSTALAÇÃO. AF_04/2016</t>
  </si>
  <si>
    <t>DISJUNTOR BIPOLAR TIPO DIN, CORRENTE NOMINAL DE 50A - FORNECIMENTO E INSTALAÇÃO. AF_04/2016</t>
  </si>
  <si>
    <t>DISJUNTOR TRIPOLAR TIPO DIN, CORRENTE NOMINAL DE 32A - FORNECIMENTO E INSTALAÇÃO. AF_04/2016</t>
  </si>
  <si>
    <t>DISJUNTOR TRIPOLAR TIPO DIN, CORRENTE NOMINAL DE 40A - FORNECIMENTO E INSTALAÇÃO. AF_04/2016</t>
  </si>
  <si>
    <t>DISJUNTOR TRIPOLAR TIPO DIN, CORRENTE NOMINAL DE 50A - FORNECIMENTO E INSTALAÇÃO. AF_04/2016</t>
  </si>
  <si>
    <t>INTERRUPTOR SIMPLES (2 MÓDULOS) COM INTERRUPTOR PARALELO (2 MÓDULOS), 10A/250V, INCLUINDO SUPORTE E PLACA - FORNECIMENTO E INSTALAÇÃO. AF_12/2015</t>
  </si>
  <si>
    <t>INTERRUPTOR SIMPLES (4 MÓDULOS), 10A/250V, INCLUINDO SUPORTE E PLACA - FORNECIMENTO E INSTALAÇÃO. AF_12/2015</t>
  </si>
  <si>
    <t>INTERRUPTOR INTERMEDIÁRIO (1 MÓDULO), 10A/250V, SEM SUPORTE E SEM PLACA - FORNECIMENTO E INSTALAÇÃO. AF_09/2017</t>
  </si>
  <si>
    <t>INTERRUPTOR INTERMEDIÁRIO (1 MÓDULO), 10A/250V, INCLUINDO SUPORTE E PLACA - FORNECIMENTO E INSTALAÇÃO. AF_09/2017</t>
  </si>
  <si>
    <t>TOMADA ALTA DE EMBUTIR (1 MÓDULO), 2P+T 10 A, INCLUINDO SUPORTE E PLACA - FORNECIMENTO E INSTALAÇÃO. AF_12/2015</t>
  </si>
  <si>
    <t>TOMADA ALTA DE EMBUTIR (1 MÓDULO), 2P+T 20 A, INCLUINDO SUPORTE E PLACA - FORNECIMENTO E INSTALAÇÃO. AF_12/2015</t>
  </si>
  <si>
    <t>TOMADA MÉDIA DE EMBUTIR (1 MÓDULO), 2P+T 10 A, INCLUINDO SUPORTE E PLACA - FORNECIMENTO E INSTALAÇÃO. AF_12/2015</t>
  </si>
  <si>
    <t>TOMADA BAIXA DE EMBUTIR (1 MÓDULO), 2P+T 10 A, INCLUINDO SUPORTE E PLACA - FORNECIMENTO E INSTALAÇÃO. AF_12/2015</t>
  </si>
  <si>
    <t>TOMADA BAIXA DE EMBUTIR (1 MÓDULO), 2P+T 20 A, INCLUINDO SUPORTE E PLACA - FORNECIMENTO E INSTALAÇÃO. AF_12/2015</t>
  </si>
  <si>
    <t>TOMADA MÉDIA DE EMBUTIR (2 MÓDULOS), 2P+T 10 A, INCLUINDO SUPORTE E PLACA - FORNECIMENTO E INSTALAÇÃO. AF_12/2015</t>
  </si>
  <si>
    <t>TOMADA MÉDIA DE EMBUTIR (2 MÓDULOS), 2P+T 20 A, INCLUINDO SUPORTE E PLACA - FORNECIMENTO E INSTALAÇÃO. AF_12/2015</t>
  </si>
  <si>
    <t>TOMADA BAIXA DE EMBUTIR (2 MÓDULOS), 2P+T 20 A, SEM SUPORTE E SEM PLACA - FORNECIMENTO E INSTALAÇÃO. AF_12/2015</t>
  </si>
  <si>
    <t>TOMADA BAIXA DE EMBUTIR (2 MÓDULOS), 2P+T 10 A, INCLUINDO SUPORTE E PLACA - FORNECIMENTO E INSTALAÇÃO. AF_12/2015</t>
  </si>
  <si>
    <t>TOMADA BAIXA DE EMBUTIR (2 MÓDULOS), 2P+T 20 A, INCLUINDO SUPORTE E PLACA - FORNECIMENTO E INSTALAÇÃO. AF_12/2015</t>
  </si>
  <si>
    <t>TOMADA MÉDIA DE EMBUTIR (3 MÓDULOS), 2P+T 10 A, INCLUINDO SUPORTE E PLACA - FORNECIMENTO E INSTALAÇÃO. AF_12/2015</t>
  </si>
  <si>
    <t>TOMADA MÉDIA DE EMBUTIR (3 MÓDULOS), 2P+T 20 A, INCLUINDO SUPORTE E PLACA - FORNECIMENTO E INSTALAÇÃO. AF_12/2015</t>
  </si>
  <si>
    <t>TOMADA BAIXA DE EMBUTIR (3 MÓDULOS), 2P+T 10 A, INCLUINDO SUPORTE E PLACA - FORNECIMENTO E INSTALAÇÃO. AF_12/2015</t>
  </si>
  <si>
    <t>TOMADA BAIXA DE EMBUTIR (3 MÓDULOS), 2P+T 20 A, INCLUINDO SUPORTE E PLACA - FORNECIMENTO E INSTALAÇÃO. AF_12/2015</t>
  </si>
  <si>
    <t>INTERRUPTOR SIMPLES (1 MÓDULO) COM 1 TOMADA DE EMBUTIR 2P+T 10 A,  INCLUINDO SUPORTE E PLACA - FORNECIMENTO E INSTALAÇÃO. AF_12/2015</t>
  </si>
  <si>
    <t>INTERRUPTOR SIMPLES (1 MÓDULO) COM 2 TOMADAS DE EMBUTIR 2P+T 10 A,  SEM SUPORTE E SEM PLACA - FORNECIMENTO E INSTALAÇÃO. AF_12/2015</t>
  </si>
  <si>
    <t>INTERRUPTOR SIMPLES (1 MÓDULO) COM 2 TOMADAS DE EMBUTIR 2P+T 10 A,  INCLUINDO SUPORTE E PLACA - FORNECIMENTO E INSTALAÇÃO. AF_12/2015</t>
  </si>
  <si>
    <t>PONTO DE ILUMINAÇÃO RESIDENCIAL INCLUINDO INTERRUPTOR SIMPLES, CAIXA ELÉTRICA, ELETRODUTO, CABO, RASGO, QUEBRA E CHUMBAMENTO (EXCLUINDO LUMINÁRIA E LÂMPADA). AF_01/2016</t>
  </si>
  <si>
    <t>73953/6</t>
  </si>
  <si>
    <t>LUMINARIA TIPO CALHA, DE SOBREPOR, COM REATOR DE PARTIDA RAPIDA E LAMPADA FLUORESCENTE 2X40W, COMPLETA, FORNECIMENTO E INSTALACAO</t>
  </si>
  <si>
    <t>74082/1</t>
  </si>
  <si>
    <t>REFLETOR REDONDO EM ALUMINIO COM SUPORTE E ALCA REGULAVEL PARA FIXACAO, COM LAMPADA VAPOR DE MERCURIO 250W</t>
  </si>
  <si>
    <t>REATOR PARA LAMPADA FLUORESCENTE 2X40W PARTIDA RAPIDA FORNECIMENTO E INSTALACAO</t>
  </si>
  <si>
    <t>LÂMPADA LED 6 W BIVOLT BRANCA, FORMATO TRADICIONAL (BASE E27) - FORNECIMENTO E INSTALAÇÃO</t>
  </si>
  <si>
    <t>LÂMPADA LED 10 W BIVOLT BRANCA, FORMATO TRADICIONAL (BASE E27) - FORNECIMENTO E INSTALAÇÃO</t>
  </si>
  <si>
    <t>LÂMPADA FLUORESCENTE COMPACTA 3U BRANCA 20 W, BASE E27 - FORNECIMENTO E INSTALAÇÃO</t>
  </si>
  <si>
    <t>LÂMPADA FLUORESCENTE ESPIRAL BRANCA 45 W, BASE E27 - FORNECIMENTO E INSTALAÇÃO</t>
  </si>
  <si>
    <t>PONTO DE ILUMINAÇÃO RESIDENCIAL INCLUINDO INTERRUPTOR SIMPLES (2 MÓDULOS), CAIXA ELÉTRICA, ELETRODUTO, CABO, RASGO, QUEBRA E CHUMBAMENTO (EXCLUINDO LUMINÁRIA E LÂMPADA). AF_01/2016</t>
  </si>
  <si>
    <t>PONTO DE ILUMINAÇÃO RESIDENCIAL INCLUINDO INTERRUPTOR PARALELO, CAIXA ELÉTRICA, ELETRODUTO, CABO, RASGO, QUEBRA E CHUMBAMENTO (EXCLUINDO LUMINÁRIA E LÂMPADA). AF_01/2016</t>
  </si>
  <si>
    <t>PONTO DE TOMADA RESIDENCIAL INCLUINDO TOMADA 10A/250V, CAIXA ELÉTRICA, ELETRODUTO, CABO, RASGO, QUEBRA E CHUMBAMENTO. AF_01/2016</t>
  </si>
  <si>
    <t>PONTO DE TOMADA RESIDENCIAL INCLUINDO TOMADA (2 MÓDULOS) 10A/250V, CAIXA ELÉTRICA, ELETRODUTO, CABO, RASGO, QUEBRA E CHUMBAMENTO. AF_01/2016</t>
  </si>
  <si>
    <t>ELETRODUTO FLEXÍVEL CORRUGADO, PVC, DN 20 MM (1/2"), PARA CIRCUITOS TERMINAIS, INSTALADO EM FORRO - FORNECIMENTO E INSTALAÇÃO. AF_12/2015</t>
  </si>
  <si>
    <t>ELETRODUTO FLEXÍVEL CORRUGADO, PVC, DN 32 MM (1"), PARA CIRCUITOS TERMINAIS, INSTALADO EM FORRO - FORNECIMENTO E INSTALAÇÃO. AF_12/2015</t>
  </si>
  <si>
    <t>ELETRODUTO FLEXÍVEL CORRUGADO, PVC, DN 20 MM (1/2"), PARA CIRCUITOS TERMINAIS, INSTALADO EM LAJE - FORNECIMENTO E INSTALAÇÃO. AF_12/2015</t>
  </si>
  <si>
    <t>ELETRODUTO FLEXÍVEL CORRUGADO, PVC, DN 25 MM (3/4"), PARA CIRCUITOS TERMINAIS, INSTALADO EM LAJE - FORNECIMENTO E INSTALAÇÃO. AF_12/2015</t>
  </si>
  <si>
    <t>ELETRODUTO FLEXÍVEL CORRUGADO, PVC, DN 32 MM (1"), PARA CIRCUITOS TERMINAIS, INSTALADO EM LAJE - FORNECIMENTO E INSTALAÇÃO. AF_12/2015</t>
  </si>
  <si>
    <t>ELETRODUTO FLEXÍVEL CORRUGADO, PVC, DN 20 MM (1/2"), PARA CIRCUITOS TERMINAIS, INSTALADO EM PAREDE - FORNECIMENTO E INSTALAÇÃO. AF_12/2015</t>
  </si>
  <si>
    <t>ELETRODUTO FLEXÍVEL CORRUGADO, PVC, DN 25 MM (3/4"), PARA CIRCUITOS TERMINAIS, INSTALADO EM PAREDE - FORNECIMENTO E INSTALAÇÃO. AF_12/2015</t>
  </si>
  <si>
    <t>ELETRODUTO FLEXÍVEL CORRUGADO, PVC, DN 32 MM (1"), PARA CIRCUITOS TERMINAIS, INSTALADO EM PAREDE - FORNECIMENTO E INSTALAÇÃO. AF_12/2015</t>
  </si>
  <si>
    <t>ELETRODUTO RÍGIDO ROSCÁVEL, PVC, DN 20 MM (1/2"), PARA CIRCUITOS TERMINAIS, INSTALADO EM PAREDE - FORNECIMENTO E INSTALAÇÃO. AF_12/2015</t>
  </si>
  <si>
    <t>ELETRODUTO RÍGIDO ROSCÁVEL, PVC, DN 25 MM (3/4"), PARA CIRCUITOS TERMINAIS, INSTALADO EM PAREDE - FORNECIMENTO E INSTALAÇÃO. AF_12/2015</t>
  </si>
  <si>
    <t>ELETRODUTO RÍGIDO ROSCÁVEL, PVC, DN 32 MM (1"), PARA CIRCUITOS TERMINAIS, INSTALADO EM PAREDE - FORNECIMENTO E INSTALAÇÃO. AF_12/2015</t>
  </si>
  <si>
    <t>TERMINAL OU CONECTOR DE PRESSAO - PARA CABO 10MM2 - FORNECIMENTO E INSTALACAO</t>
  </si>
  <si>
    <t>TERMINAL OU CONECTOR DE PRESSAO - PARA CABO 16MM2 - FORNECIMENTO E INSTALACAO</t>
  </si>
  <si>
    <t>TERMINAL OU CONECTOR DE PRESSAO - PARA CABO 25MM2 - FORNECIMENTO E INSTALACAO</t>
  </si>
  <si>
    <t>TERMINAL OU CONECTOR DE PRESSAO - PARA CABO 35MM2 - FORNECIMENTO E INSTALACAO</t>
  </si>
  <si>
    <t>TERMINAL OU CONECTOR DE PRESSAO - PARA CABO 50MM2 - FORNECIMENTO E INSTALACAO</t>
  </si>
  <si>
    <t>TERMINAL OU CONECTOR DE PRESSAO - PARA CABO 70MM2 - FORNECIMENTO E INSTALACAO</t>
  </si>
  <si>
    <t>RALO SIFONADO, PVC, DN 100 X 40 MM, JUNTA SOLDÁVEL, FORNECIDO E INSTALADO EM RAMAL DE DESCARGA OU EM RAMAL DE ESGOTO SANITÁRIO. AF_12/2014</t>
  </si>
  <si>
    <t>RALO SECO, PVC, DN 100 X 40 MM, JUNTA SOLDÁVEL, FORNECIDO E INSTALADO EM RAMAL DE DESCARGA OU EM RAMAL DE ESGOTO SANITÁRIO. AF_12/2014</t>
  </si>
  <si>
    <t>VASO SANITARIO INFANTIL SIFONADO, PARA VALVULA DE DESCARGA, EM LOUCA BRANCA, COM ACESSORIOS, INCLUSIVE ASSENTO PLASTICO, BOLSA DE BORRACHA PARA LIGACAO, TUBO PVC LIGACAO - FORNECIMENTO E INSTALACAO</t>
  </si>
  <si>
    <t>MICTORIO SIFONADO DE LOUCA BRANCA COM PERTENCES, COM REGISTRO DE PRESSAO 1/2" COM CANOPLA CROMADA ACABAMENTO SIMPLES E CONJUNTO PARA FIXACAO  - FORNECIMENTO E INSTALACAO</t>
  </si>
  <si>
    <t>TANQUE DE MÁRMORE SINTÉTICO SUSPENSO, 22L OU EQUIVALENTE - FORNECIMENTO E INSTALAÇÃO. AF_12/2013</t>
  </si>
  <si>
    <t>VÁLVULA EM METAL CROMADO 1.1/2" X 1.1/2" PARA TANQUE OU LAVATÓRIO, COM OU SEM LADRÃO - FORNECIMENTO E INSTALAÇÃO. AF_12/2013</t>
  </si>
  <si>
    <t>VÁLVULA EM METAL CROMADO TIPO AMERICANA 3.1/2" X 1.1/2" PARA PIA - FORNECIMENTO E INSTALAÇÃO. AF_12/2013</t>
  </si>
  <si>
    <t>VÁLVULA EM PLÁSTICO 1" PARA PIA, TANQUE OU LAVATÓRIO, COM OU SEM LADRÃO - FORNECIMENTO E INSTALAÇÃO. AF_12/2013</t>
  </si>
  <si>
    <t>SIFÃO DO TIPO GARRAFA/COPO EM PVC 1.1/4 X 1.1/2" - FORNECIMENTO E INSTALAÇÃO. AF_12/2013</t>
  </si>
  <si>
    <t>SIFÃO DO TIPO FLEXÍVEL EM PVC 1 X 1.1/2 - FORNECIMENTO E INSTALAÇÃO. AF_12/2013</t>
  </si>
  <si>
    <t>ENGATE FLEXÍVEL EM PLÁSTICO BRANCO, 1/2" X 40CM - FORNECIMENTO E INSTALAÇÃO. AF_12/2013</t>
  </si>
  <si>
    <t>ENGATE FLEXÍVEL EM INOX, 1/2 X 30CM - FORNECIMENTO E INSTALAÇÃO. AF_12/2013</t>
  </si>
  <si>
    <t>ENGATE FLEXÍVEL EM INOX, 1/2 X 40CM - FORNECIMENTO E INSTALAÇÃO. AF_12/2013</t>
  </si>
  <si>
    <t>VASO SANITÁRIO SIFONADO COM CAIXA ACOPLADA LOUÇA BRANCA - FORNECIMENTO E INSTALAÇÃO. AF_12/2013</t>
  </si>
  <si>
    <t>BANCADA DE GRANITO CINZA POLIDO PARA PIA DE COZINHA 1,50 X 0,60 M - FORNECIMENTO E INSTALAÇÃO. AF_12/2013</t>
  </si>
  <si>
    <t>BANCADA DE GRANITO CINZA POLIDO PARA LAVATÓRIO 0,50 X 0,60 M - FORNECIMENTO E INSTALAÇÃO. AF_12/2013</t>
  </si>
  <si>
    <t>CUBA DE EMBUTIR DE AÇO INOXIDÁVEL MÉDIA - FORNECIMENTO E INSTALAÇÃO. AF_12/2013</t>
  </si>
  <si>
    <t>LAVATÓRIO LOUÇA BRANCA COM COLUNA, *44 X 35,5* CM, PADRÃO POPULAR - FORNECIMENTO E INSTALAÇÃO. AF_12/2013</t>
  </si>
  <si>
    <t>LAVATÓRIO LOUÇA BRANCA COM COLUNA, 45 X 55CM OU EQUIVALENTE, PADRÃO MÉDIO - FORNECIMENTO E INSTALAÇÃO. AF_12/2013</t>
  </si>
  <si>
    <t>LAVATÓRIO LOUÇA BRANCA SUSPENSO, 29,5 X 39CM OU EQUIVALENTE, PADRÃO POPULAR - FORNECIMENTO E INSTALAÇÃO. AF_12/2013</t>
  </si>
  <si>
    <t>TORNEIRA CROMADA DE MESA, 1/2" OU 3/4", PARA LAVATÓRIO, PADRÃO POPULAR - FORNECIMENTO E INSTALAÇÃO. AF_12/2013</t>
  </si>
  <si>
    <t>TORNEIRA CROMADA TUBO MÓVEL, DE MESA, 1/2" OU 3/4", PARA PIA DE COZINHA, PADRÃO ALTO - FORNECIMENTO E INSTALAÇÃO. AF_12/2013</t>
  </si>
  <si>
    <t>TORNEIRA CROMADA TUBO MÓVEL, DE PAREDE, 1/2" OU 3/4", PARA PIA DE COZINHA, PADRÃO MÉDIO - FORNECIMENTO E INSTALAÇÃO. AF_12/2013</t>
  </si>
  <si>
    <t>TORNEIRA CROMADA LONGA, DE PAREDE, 1/2" OU 3/4", PARA PIA DE COZINHA, PADRÃO POPULAR - FORNECIMENTO E INSTALAÇÃO. AF_12/2013</t>
  </si>
  <si>
    <t>TORNEIRA CROMADA 1/2" OU 3/4" PARA TANQUE, PADRÃO POPULAR - FORNECIMENTO E INSTALAÇÃO. AF_12/2013</t>
  </si>
  <si>
    <t>TORNEIRA CROMADA 1/2" OU 3/4" PARA TANQUE, PADRÃO MÉDIO - FORNECIMENTO E INSTALAÇÃO. AF_12/2013</t>
  </si>
  <si>
    <t>VASO SANITÁRIO SIFONADO COM CAIXA ACOPLADA LOUÇA BRANCA, INCLUSO ENGATE FLEXÍVEL EM PLÁSTICO BRANCO, 1/2  X 40CM - FORNECIMENTO E INSTALAÇÃO. AF_12/2013</t>
  </si>
  <si>
    <t>VASO SANITÁRIO SIFONADO COM CAIXA ACOPLADA LOUÇA BRANCA - PADRÃO MÉDIO, INCLUSO ENGATE FLEXÍVEL EM METAL CROMADO, 1/2 X 40CM - FORNECIMENTO E INSTALAÇÃO. AF_12/2013</t>
  </si>
  <si>
    <t>SABONETEIRA DE SOBREPOR (FIXADA NA PAREDE), TIPO CONCHA, EM ACO INOXIDAVEL - FORNECIMENTO E INSTALACAO</t>
  </si>
  <si>
    <t>VASO SANITARIO SIFONADO CONVENCIONAL PARA PCD SEM FURO FRONTAL COM  LOUÇA BRANCA SEM ASSENTO -  FORNECIMENTO E INSTALAÇÃO. AF_10/2016</t>
  </si>
  <si>
    <t>VASO SANITARIO SIFONADO CONVENCIONAL PARA PCD SEM FURO FRONTAL COM LOUÇA BRANCA SEM ASSENTO, INCLUSO CONJUNTO DE LIGAÇÃO PARA BACIA SANITÁRIA AJUSTÁVEL - FORNECIMENTO E INSTALAÇÃO. AF_10/2016</t>
  </si>
  <si>
    <t>PORTA TOALHA ROSTO EM METAL CROMADO, TIPO ARGOLA, INCLUSO FIXAÇÃO. AF_10/2016</t>
  </si>
  <si>
    <t>PORTA TOALHA BANHO EM METAL CROMADO, TIPO BARRA, INCLUSO FIXAÇÃO. AF_10/2016</t>
  </si>
  <si>
    <t>PAPELEIRA DE PAREDE EM METAL CROMADO SEM TAMPA, INCLUSO FIXAÇÃO. AF_10/2016</t>
  </si>
  <si>
    <t>SABONETEIRA DE PAREDE EM METAL CROMADO, INCLUSO FIXAÇÃO. AF_10/2016</t>
  </si>
  <si>
    <t>KIT DE ACESSORIOS PARA BANHEIRO EM METAL CROMADO, 5 PECAS, INCLUSO FIXAÇÃO. AF_10/2016</t>
  </si>
  <si>
    <t>REGISTRO DE PRESSÃO BRUTO, LATÃO, ROSCÁVEL, 1/2", FORNECIDO E INSTALADO EM RAMAL DE ÁGUA. AF_12/2014</t>
  </si>
  <si>
    <t>REGISTRO DE PRESSÃO BRUTO, ROSCÁVEL, 3/4", FORNECIDO E INSTALADO EM RAMAL DE ÁGUA. AF_12/2014</t>
  </si>
  <si>
    <t>REGISTRO DE GAVETA BRUTO, LATÃO, ROSCÁVEL, 1/2", FORNECIDO E INSTALADO EM RAMAL DE ÁGUA. AF_12/2014</t>
  </si>
  <si>
    <t>REGISTRO DE GAVETA BRUTO, LATÃO, ROSCÁVEL, 3/4", FORNECIDO E INSTALADO EM RAMAL DE ÁGUA. AF_12/2014</t>
  </si>
  <si>
    <t>KIT DE REGISTRO DE GAVETA BRUTO DE LATÃO ¾", INCLUSIVE CONEXÕES, ROSCÁVEL, INSTALADO EM RAMAL DE ÁGUA FRIA - FORNECIMENTO E INSTALAÇÃO. AF_12/2014</t>
  </si>
  <si>
    <t>REGISTRO DE ESFERA, PVC, SOLDÁVEL, DN  25 MM, INSTALADO EM RESERVAÇÃO DE ÁGUA DE EDIFICAÇÃO QUE POSSUA RESERVATÓRIO DE FIBRA/FIBROCIMENTO   FORNECIMENTO E INSTALAÇÃO. AF_06/2016</t>
  </si>
  <si>
    <t>REGISTRO DE ESFERA, PVC, SOLDÁVEL, DN  32 MM, INSTALADO EM RESERVAÇÃO DE ÁGUA DE EDIFICAÇÃO QUE POSSUA RESERVATÓRIO DE FIBRA/FIBROCIMENTO   FORNECIMENTO E INSTALAÇÃO. AF_06/2016</t>
  </si>
  <si>
    <t>REGISTRO DE ESFERA, PVC, SOLDÁVEL, DN  40 MM, INSTALADO EM RESERVAÇÃO DE ÁGUA DE EDIFICAÇÃO QUE POSSUA RESERVATÓRIO DE FIBRA/FIBROCIMENTO   FORNECIMENTO E INSTALAÇÃO. AF_06/2016</t>
  </si>
  <si>
    <t>TORNEIRA DE BÓIA REAL, ROSCÁVEL, 1/2", FORNECIDA E INSTALADA EM RESERVAÇÃO DE ÁGUA. AF_06/2016</t>
  </si>
  <si>
    <t>TORNEIRA DE BÓIA REAL, ROSCÁVEL, 3/4", FORNECIDA E INSTALADA EM RESERVAÇÃO DE ÁGUA. AF_06/2016</t>
  </si>
  <si>
    <t>TORNEIRA DE BÓIA REAL, ROSCÁVEL, 1", FORNECIDA E INSTALADA EM RESERVAÇÃO DE ÁGUA. AF_06/2016</t>
  </si>
  <si>
    <t>CAIXA D´ÁGUA EM POLIETILENO, 1000 LITROS, COM ACESSÓRIOS</t>
  </si>
  <si>
    <t>CAIXA D´AGUA EM POLIETILENO, 500 LITROS, COM ACESSÓRIOS</t>
  </si>
  <si>
    <t>COBERTURAS, ISOLAMENTOS E IMPERMEABILIZACAO</t>
  </si>
  <si>
    <t>RECOLOCACAO DE RIPAS EM MADEIRAMENTO DE TELHADO, CONSIDERANDO REAPROVEITAMENTO DE MATERIAL</t>
  </si>
  <si>
    <t>RECOLOCACAO DE MADEIRAMENTO DO TELHADO - CAIBROS, CONSIDERANDO REAPROVEITAMENTO DE MATERIAL</t>
  </si>
  <si>
    <t>INSTALAÇÃO DE TESOURA (INTEIRA OU MEIA), BIAPOIADA, EM MADEIRA NÃO APARELHADA, PARA VÃOS MAIORES OU IGUAIS A 3,0 M E MENORES QUE 6,0 M, INCLUSO IÇAMENTO. AF_12/2015</t>
  </si>
  <si>
    <t>TRAMA DE MADEIRA COMPOSTA POR RIPAS, CAIBROS E TERÇAS PARA TELHADOS DE ATÉ 2 ÁGUAS PARA TELHA CERÂMICA CAPA-CANAL, INCLUSO TRANSPORTE VERTICAL. AF_12/2015</t>
  </si>
  <si>
    <t>TRAMA DE MADEIRA COMPOSTA POR RIPAS, CAIBROS E TERÇAS PARA TELHADOS DE MAIS QUE 2 ÁGUAS PARA TELHA CERÂMICA CAPA-CANAL, INCLUSO TRANSPORTE VERTICAL. AF_12/2015</t>
  </si>
  <si>
    <t>TRAMA DE MADEIRA COMPOSTA POR TERÇAS PARA TELHADOS DE ATÉ 2 ÁGUAS PARA TELHA ONDULADA DE FIBROCIMENTO, METÁLICA, PLÁSTICA OU TERMOACÚSTICA, INCLUSO TRANSPORTE VERTICAL. AF_12/2015</t>
  </si>
  <si>
    <t>FABRICAÇÃO E INSTALAÇÃO DE TESOURA INTEIRA EM MADEIRA NÃO APARELHADA, VÃO DE 3 M, PARA TELHA CERÂMICA OU DE CONCRETO, INCLUSO IÇAMENTO. AF_12/2015</t>
  </si>
  <si>
    <t>FABRICAÇÃO E INSTALAÇÃO DE TESOURA INTEIRA EM MADEIRA NÃO APARELHADA, VÃO DE 4 M, PARA TELHA CERÂMICA OU DE CONCRETO, INCLUSO IÇAMENTO. AF_12/2015</t>
  </si>
  <si>
    <t>FABRICAÇÃO E INSTALAÇÃO DE TESOURA INTEIRA EM MADEIRA NÃO APARELHADA, VÃO DE 5 M, PARA TELHA CERÂMICA OU DE CONCRETO, INCLUSO IÇAMENTO. AF_12/2015</t>
  </si>
  <si>
    <t>FABRICAÇÃO E INSTALAÇÃO DE TESOURA INTEIRA EM MADEIRA NÃO APARELHADA, VÃO DE 6 M, PARA TELHA CERÂMICA OU DE CONCRETO, INCLUSO IÇAMENTO. AF_12/2015</t>
  </si>
  <si>
    <t>FABRICAÇÃO E INSTALAÇÃO DE TESOURA INTEIRA EM MADEIRA NÃO APARELHADA, VÃO DE 7 M, PARA TELHA CERÂMICA OU DE CONCRETO, INCLUSO IÇAMENTO. AF_12/2015</t>
  </si>
  <si>
    <t>FABRICAÇÃO E INSTALAÇÃO DE TESOURA INTEIRA EM MADEIRA NÃO APARELHADA, VÃO DE 8 M, PARA TELHA CERÂMICA OU DE CONCRETO, INCLUSO IÇAMENTO. AF_12/2015</t>
  </si>
  <si>
    <t>RECOLOCACAO DE TELHAS CERAMICAS TIPO FRANCESA, CONSIDERANDO REAPROVEITAMENTO DE MATERIAL</t>
  </si>
  <si>
    <t>EMBOÇAMENTO COM ARGAMASSA TRAÇO 1:2:9 (CIMENTO, CAL E AREIA). AF_06/2016</t>
  </si>
  <si>
    <t>SUBCOBERTURA COM MANTA PLÁSTICA REVESTIDA POR PELÍCULA DE ALUMÍNO, INCLUSO TRANSPORTE VERTICAL. AF_06/2016</t>
  </si>
  <si>
    <t>AMARRAÇÃO DE TELHAS CERÂMICAS OU DE CONCRETO. AF_06/2016</t>
  </si>
  <si>
    <t>TELHAMENTO COM TELHA CERÂMICA CAPA-CANAL, TIPO PLAN, COM ATÉ 2 ÁGUAS, INCLUSO TRANSPORTE VERTICAL. AF_06/2016</t>
  </si>
  <si>
    <t>TELHAMENTO COM TELHA CERÂMICA CAPA-CANAL, TIPO PLAN, COM MAIS DE 2 ÁGUAS, INCLUSO TRANSPORTE VERTICAL. AF_06/2016</t>
  </si>
  <si>
    <t>TELHAMENTO COM TELHA ONDULADA DE FIBROCIMENTO E = 6 MM, COM RECOBRIMENTO LATERAL DE 1 1/4 DE ONDA PARA TELHADO COM INCLINAÇÃO MÁXIMA DE 10°, COM ATÉ 2 ÁGUAS, INCLUSO IÇAMENTO. AF_06/2016</t>
  </si>
  <si>
    <t>CUMEEIRA E ESPIGÃO PARA TELHA CERÂMICA EMBOÇADA COM ARGAMASSA TRAÇO 1:2:9 (CIMENTO, CAL E AREIA), PARA TELHADOS COM MAIS DE 2 ÁGUAS, INCLUSO TRANSPORTE VERTICAL. AF_06/2016</t>
  </si>
  <si>
    <t>CUMEEIRA PARA TELHA DE FIBROCIMENTO ONDULADA E = 6 MM, INCLUSO ACESSÓRIOS DE FIXAÇÃO E IÇAMENTO. AF_06/2016</t>
  </si>
  <si>
    <t>CALHA DE BEIRAL, SEMICIRCULAR DE PVC, DIAMETRO 125 MM, INCLUINDO CABECEIRAS, EMENDAS, BOCAIS, SUPORTES E VEDAÇÕES, EXCLUINDO CONDUTORES, INCLUSO TRANSPORTE VERTICAL. AF_06/2016</t>
  </si>
  <si>
    <t>CALHA EM CHAPA DE AÇO GALVANIZADO NÚMERO 24, DESENVOLVIMENTO DE 33 CM, INCLUSO TRANSPORTE VERTICAL. AF_06/2016</t>
  </si>
  <si>
    <t>CALHA EM CHAPA DE AÇO GALVANIZADO NÚMERO 24, DESENVOLVIMENTO DE 50 CM, INCLUSO TRANSPORTE VERTICAL. AF_06/2016</t>
  </si>
  <si>
    <t>RUFO EM CHAPA DE AÇO GALVANIZADO NÚMERO 24, CORTE DE 25 CM, INCLUSO TRANSPORTE VERTICAL. AF_06/2016</t>
  </si>
  <si>
    <t>RUFO EM FIBROCIMENTO PARA TELHA ONDULADA E = 6 MM, ABA DE 26 CM, INCLUSO TRANSPORTE VERTICAL. AF_06/2016</t>
  </si>
  <si>
    <t>73968/1</t>
  </si>
  <si>
    <t>MANTA IMPERMEABILIZANTE A BASE DE ASFALTO - FORNECIMENTO E INSTALACAO</t>
  </si>
  <si>
    <t>73753/1</t>
  </si>
  <si>
    <t>IMPERMEABILIZACAO DE SUPERFICIE COM MANTA ASFALTICA PROTEGIDA COM FILME DE ALUMINIO GOFRADO (DE ESPESSURA 0,8MM), INCLUSA APLICACAO DE  EMULSAO ASFALTICA, E=3MM.</t>
  </si>
  <si>
    <t>IMPERMEABILIZACAO DE CALHAS/LAJES DESCOBERTAS, COM EMULSAO ASFALTICA COM ELASTOMEROS, 3 DEMAOS</t>
  </si>
  <si>
    <t>73762/4</t>
  </si>
  <si>
    <t>IMPERMEABILIZACAO DE SUPERFICIE COM ASFALTO ELASTOMERICO, INCLUSOS PRIMER E VEU DE FIBRA DE VIDRO.</t>
  </si>
  <si>
    <t>73872/1</t>
  </si>
  <si>
    <t>IMPERMEABILIZACAO COM PINTURA A BASE DE RESINA EPOXI ALCATRAO, UMA DEMAO.</t>
  </si>
  <si>
    <t>73739/1</t>
  </si>
  <si>
    <t>74065/1</t>
  </si>
  <si>
    <t>74065/2</t>
  </si>
  <si>
    <t>74065/3</t>
  </si>
  <si>
    <t>73924/1</t>
  </si>
  <si>
    <t>73924/2</t>
  </si>
  <si>
    <t>73924/3</t>
  </si>
  <si>
    <t>74064/1</t>
  </si>
  <si>
    <t>74064/2</t>
  </si>
  <si>
    <t>74145/1</t>
  </si>
  <si>
    <t>79498/1</t>
  </si>
  <si>
    <t>74245/1</t>
  </si>
  <si>
    <t>APLICAÇÃO MANUAL DE FUNDO SELADOR ACRÍLICO EM PAREDES EXTERNAS DE CASAS. AF_06/2014</t>
  </si>
  <si>
    <t>APLICAÇÃO MANUAL DE PINTURA COM TINTA TEXTURIZADA ACRÍLICA EM PAREDES EXTERNAS DE CASAS, UMA COR. AF_06/2014</t>
  </si>
  <si>
    <t>APLICAÇÃO MANUAL DE PINTURA COM TINTA LÁTEX PVA EM TETO, DUAS DEMÃOS. AF_06/2014</t>
  </si>
  <si>
    <t>APLICAÇÃO MANUAL DE PINTURA COM TINTA LÁTEX PVA EM PAREDES, DUAS DEMÃOS. AF_06/2014</t>
  </si>
  <si>
    <t>APLICAÇÃO MANUAL DE PINTURA COM TINTA LÁTEX ACRÍLICA EM TETO, DUAS DEMÃOS. AF_06/2014</t>
  </si>
  <si>
    <t>APLICAÇÃO MANUAL DE PINTURA COM TINTA LÁTEX ACRÍLICA EM PAREDES, DUAS DEMÃOS. AF_06/2014</t>
  </si>
  <si>
    <t>APLICAÇÃO E LIXAMENTO DE MASSA LÁTEX EM TETO, DUAS DEMÃOS. AF_06/2014</t>
  </si>
  <si>
    <t>APLICAÇÃO E LIXAMENTO DE MASSA LÁTEX EM PAREDES, DUAS DEMÃOS. AF_06/2014</t>
  </si>
  <si>
    <t>APLICAÇÃO MANUAL DE TINTA LÁTEX ACRÍLICA EM PAREDE EXTERNAS DE CASAS, DUAS DEMÃOS. AF_11/2016</t>
  </si>
  <si>
    <t>APLICAÇÃO MANUAL DE MASSA ACRÍLICA EM PAREDES EXTERNAS DE CASAS, DUAS DEMÃOS. AF_05/2017</t>
  </si>
  <si>
    <t>VERNIZ SINTETICO BRILHANTE EM CONCRETO OU TIJOLO, DUAS DEMAOS</t>
  </si>
  <si>
    <t>PINTURA EM VERNIZ SINTETICO BRILHANTE EM MADEIRA, TRES DEMAOS</t>
  </si>
  <si>
    <t>VERNIZ SINTETICO EM MADEIRA, DUAS DEMAOS</t>
  </si>
  <si>
    <t>PINTURA ESMALTE ACETINADO EM MADEIRA, DUAS DEMAOS</t>
  </si>
  <si>
    <t>PINTURA ESMALTE FOSCO PARA MADEIRA, DUAS DEMAOS, SOBRE FUNDO NIVELADOR BRANCO</t>
  </si>
  <si>
    <t>PINTURA ESMALTE ACETINADO PARA MADEIRA, DUAS DEMAOS, SOBRE FUNDO NIVELADOR BRANCO</t>
  </si>
  <si>
    <t>PINTURA ESMALTE BRILHANTE PARA MADEIRA, DUAS DEMAOS, SOBRE FUNDO NIVELADOR BRANCO</t>
  </si>
  <si>
    <t>PINTURA A OLEO, 2 DEMAOS</t>
  </si>
  <si>
    <t>VERNIZ SINTETICO BRILHANTE, 2 DEMAOS</t>
  </si>
  <si>
    <t>PINTURA ESMALTE FOSCO EM MADEIRA, DUAS DEMAOS</t>
  </si>
  <si>
    <t>PINTURA IMUNIZANTE PARA MADEIRA, DUAS DEMAOS</t>
  </si>
  <si>
    <t>PINTURA ESMALTE ALTO BRILHO, DUAS DEMAOS, SOBRE SUPERFICIE METALICA</t>
  </si>
  <si>
    <t>PINTURA ESMALTE ACETINADO, DUAS DEMAOS, SOBRE SUPERFICIE METALICA</t>
  </si>
  <si>
    <t>PINTURA ESMALTE FOSCO, DUAS DEMAOS, SOBRE SUPERFICIE METALICA</t>
  </si>
  <si>
    <t>FUNDO ANTICORROSIVO A BASE DE OXIDO DE FERRO (ZARCAO), DUAS DEMAOS</t>
  </si>
  <si>
    <t>FUNDO ANTICORROSIVO A BASE DE OXIDO DE FERRO (ZARCAO), UMA DEMAO</t>
  </si>
  <si>
    <t>PINTURA A OLEO BRILHANTE SOBRE SUPERFICIE METALICA, UMA DEMAO INCLUSO UMA DEMAO DE FUNDO ANTICORROSIVO</t>
  </si>
  <si>
    <t>EXECUÇÃO DE SERVIÇOS COMUNS DE ENGENHARIA, CONTEMPLANDO A MANUTENÇÃO PREVENTIVA, CORRETIVA E REFORMA PREDIAL NOS PRÓPRIOS MUNICIPAIS</t>
  </si>
  <si>
    <t>1.5</t>
  </si>
  <si>
    <t>HORAS</t>
  </si>
  <si>
    <t>DIAS</t>
  </si>
  <si>
    <t>MESES</t>
  </si>
  <si>
    <t>98458</t>
  </si>
  <si>
    <t>1,6923000</t>
  </si>
  <si>
    <t>33,18</t>
  </si>
  <si>
    <t>1,2273000</t>
  </si>
  <si>
    <t>27,96</t>
  </si>
  <si>
    <t>0,0428000</t>
  </si>
  <si>
    <t>20,85</t>
  </si>
  <si>
    <t>1,0500380</t>
  </si>
  <si>
    <t>38,01</t>
  </si>
  <si>
    <t>0,2042000</t>
  </si>
  <si>
    <t>17,50</t>
  </si>
  <si>
    <t>0,6127000</t>
  </si>
  <si>
    <t>21,61</t>
  </si>
  <si>
    <t>0,0044000</t>
  </si>
  <si>
    <t>19,16</t>
  </si>
  <si>
    <t>0,0191000</t>
  </si>
  <si>
    <t>18,08</t>
  </si>
  <si>
    <t>0,0015000</t>
  </si>
  <si>
    <t>394,27</t>
  </si>
  <si>
    <t>12640/ORSE</t>
  </si>
  <si>
    <t>DISPOSITIVO DE DIRECIONAMENTO OU BLOQUEIO TIPO TELA PLÁSTICA COM SUPORTE FIXO - UTILIZAÇÃO DE 3 VEZES</t>
  </si>
  <si>
    <t>01887/ORSE</t>
  </si>
  <si>
    <t>Prego 18 x 30</t>
  </si>
  <si>
    <t>04433/SINAPI</t>
  </si>
  <si>
    <t>Caibro nao aparelhado *6 x 6* cm, em macaranduba, angelim ou equivalente da regiao - bruta</t>
  </si>
  <si>
    <t>37524/SINAPI</t>
  </si>
  <si>
    <t>Tela plastica laranja, tipo tapume para sinalizacao, malha retangular, rolo 1.20 x 50 m (l x c)</t>
  </si>
  <si>
    <t>und</t>
  </si>
  <si>
    <t>34636</t>
  </si>
  <si>
    <t>CAIXA D'AGUA / RESERVATORIO EM POLIETILENO, 1000 LITROS, COM TAMPA</t>
  </si>
  <si>
    <t>89408</t>
  </si>
  <si>
    <t>JOELHO 90 GRAUS, PVC, SOLDÁVEL, DN 25MM, INSTALADO EM RAMAL DE DISTRIBUIÇÃO DE ÁGUA - FORNECIMENTO E INSTALAÇÃO. AF_06/2022</t>
  </si>
  <si>
    <t>89972</t>
  </si>
  <si>
    <t>94648</t>
  </si>
  <si>
    <t>TUBO, PVC, SOLDÁVEL, DN  25 MM, INSTALADO EM RESERVAÇÃO DE ÁGUA DE EDIFICAÇÃO QUE POSSUA RESERVATÓRIO DE FIBRA/FIBROCIMENTO   FORNECIMENTO E INSTALAÇÃO. AF_06/2016</t>
  </si>
  <si>
    <t>94688</t>
  </si>
  <si>
    <t>94703</t>
  </si>
  <si>
    <t>94796</t>
  </si>
  <si>
    <t>TORNEIRA DE BOIA PARA CAIXA D'ÁGUA, ROSCÁVEL, 3/4" - FORNECIMENTO E INSTALAÇÃO. AF_08/2021</t>
  </si>
  <si>
    <t>98461</t>
  </si>
  <si>
    <t>ESTRUTURA DE MADEIRA PROVISÓRIA PARA SUPORTE DE CAIXA D ÁGUA ELEVADA DE 1000 LITROS. AF_05/2018_PS</t>
  </si>
  <si>
    <t>1,0000000</t>
  </si>
  <si>
    <t>483,00</t>
  </si>
  <si>
    <t>3,0000000</t>
  </si>
  <si>
    <t>6,80</t>
  </si>
  <si>
    <t>46,50</t>
  </si>
  <si>
    <t>19,0000000</t>
  </si>
  <si>
    <t>9,24</t>
  </si>
  <si>
    <t>2,0000000</t>
  </si>
  <si>
    <t>9,16</t>
  </si>
  <si>
    <t>18,52</t>
  </si>
  <si>
    <t>37,42</t>
  </si>
  <si>
    <t>5.554,57</t>
  </si>
  <si>
    <t>00051/ORSE</t>
  </si>
  <si>
    <t xml:space="preserve">ANDAIME METÁLICO DE ENCAIXE P/FACHADAS-LOCAÇÃO MENSAL </t>
  </si>
  <si>
    <t>C0083</t>
  </si>
  <si>
    <t>I0068</t>
  </si>
  <si>
    <t>ANDAIME METALICO DE FACHADA - LOCAÇÃO</t>
  </si>
  <si>
    <t>ANDAIME P/ALVENARIA DE 1 TIJOLO</t>
  </si>
  <si>
    <t>C0085</t>
  </si>
  <si>
    <t>I0498</t>
  </si>
  <si>
    <t>CARPINTEIRO</t>
  </si>
  <si>
    <t>I1496</t>
  </si>
  <si>
    <t>MADEIRA (PINHO) DE 1A.</t>
  </si>
  <si>
    <t>I1724</t>
  </si>
  <si>
    <t>PREGO</t>
  </si>
  <si>
    <t>6189</t>
  </si>
  <si>
    <t>TABUA MADEIRA 2A QUALIDADE 2,5 X 30,0CM (1 X 12") NAO APARELHADA</t>
  </si>
  <si>
    <t>5075</t>
  </si>
  <si>
    <t>PREGO DE ACO POLIDO COM CABECA 18 X 30 (2 3/4 X 10)</t>
  </si>
  <si>
    <t>20208</t>
  </si>
  <si>
    <t>PRANCHAO DE MADEIRA APARELHADA *8 X 30* CM, MACARANDUBA, ANGELIM OU EQUIVALENTE DA REGIAO</t>
  </si>
  <si>
    <t>20209</t>
  </si>
  <si>
    <t>PECA DE MADEIRA APARELHADA *7,5 X 7,5* CM (3 X 3 ") MACARANDUBA, ANGELIM OU EQUIVALENTE DA REGIAO</t>
  </si>
  <si>
    <t>88262</t>
  </si>
  <si>
    <t>0,0100000</t>
  </si>
  <si>
    <t>0,0500000</t>
  </si>
  <si>
    <t>0,4800000</t>
  </si>
  <si>
    <t>0,0520000</t>
  </si>
  <si>
    <t>0,2000000</t>
  </si>
  <si>
    <t>10527</t>
  </si>
  <si>
    <t>LOCACAO DE ANDAIME METALICO TUBULAR DE ENCAIXE, TIPO DE TORRE, COM LARGURA DE 1 ATE 1,5 M E ALTURA DE *1,00* M</t>
  </si>
  <si>
    <t>0,5000000</t>
  </si>
  <si>
    <t>3,9560000</t>
  </si>
  <si>
    <t>VOLUME</t>
  </si>
  <si>
    <t>TXKM/PE</t>
  </si>
  <si>
    <t>92145</t>
  </si>
  <si>
    <t>CAMINHONETE CABINE SIMPLES COM MOTOR 1.6 FLEX, CÂMBIO MANUAL, POTÊNCIA 101/104 CV, 2 PORTAS - CHP DIURNO. AF_11/2015</t>
  </si>
  <si>
    <t>92146</t>
  </si>
  <si>
    <t>CAMINHONETE CABINE SIMPLES COM MOTOR 1.6 FLEX, CÂMBIO MANUAL, POTÊNCIA 101/104 CV, 2 PORTAS - CHI DIURNO. AF_11/2015</t>
  </si>
  <si>
    <t>72838</t>
  </si>
  <si>
    <t/>
  </si>
  <si>
    <t>COMPOSICAO</t>
  </si>
  <si>
    <t>5824</t>
  </si>
  <si>
    <t>0,0067000</t>
  </si>
  <si>
    <t>193,62</t>
  </si>
  <si>
    <t>CARGA, MANOBRAS E DESCARGA DE BRITA PARA TRATAMENTOS SUPERFICIAIS, COM CAMINHAO BASCULANTE 6 M3</t>
  </si>
  <si>
    <t>5811</t>
  </si>
  <si>
    <t>CAMINHÃO BASCULANTE 6 M3, PESO BRUTO TOTAL 16.000 KG, CARGA ÚTIL MÁXIMA 13.071 KG, DISTÂNCIA ENTRE EIXOS 4,80 M, POTÊNCIA 230 CV INCLUSIVE CAÇAMBA METÁLICA - CHP DIURNO. AF_06/2014</t>
  </si>
  <si>
    <t>0,0281000</t>
  </si>
  <si>
    <t>181,28</t>
  </si>
  <si>
    <t>72899</t>
  </si>
  <si>
    <t>0,0327000</t>
  </si>
  <si>
    <t>72900</t>
  </si>
  <si>
    <t>0,0360000</t>
  </si>
  <si>
    <t>72897</t>
  </si>
  <si>
    <t>5961</t>
  </si>
  <si>
    <t>CAMINHÃO BASCULANTE 6 M3, PESO BRUTO TOTAL 16.000 KG, CARGA ÚTIL MÁXIMA 13.071 KG, DISTÂNCIA ENTRE EIXOS 4,80 M, POTÊNCIA 230 CV INCLUSIVE CAÇAMBA METÁLICA - CHI DIURNO. AF_06/2014</t>
  </si>
  <si>
    <t>0,2500000</t>
  </si>
  <si>
    <t>0,7000000</t>
  </si>
  <si>
    <t>5705</t>
  </si>
  <si>
    <t>CAMINHÃO TOCO, PBT 16.000 KG, CARGA ÚTIL MÁX. 10.685 KG, DIST. ENTRE EIXOS 4,8 M, POTÊNCIA 189 CV, INCLUSIVE CARROCERIA FIXA ABERTA DE MADEIRA P/ TRANSPORTE GERAL DE CARGA SECA, DIMEN. APROX. 2,5 X 7,00 X 0,50 M - MANUTENÇÃO. AF_06/2014</t>
  </si>
  <si>
    <t>53797</t>
  </si>
  <si>
    <t>CAMINHÃO TOCO, PBT 16.000 KG, CARGA ÚTIL MÁX. 10.685 KG, DIST. ENTRE EIXOS 4,8 M, POTÊNCIA 189 CV, INCLUSIVE CARROCERIA FIXA ABERTA DE MADEIRA P/ TRANSPORTE GERAL DE CARGA SECA, DIMEN. APROX. 2,5 X 7,00 X 0,50 M - MATERIAIS NA OPERAÇÃO. AF_06/2014</t>
  </si>
  <si>
    <t>88282</t>
  </si>
  <si>
    <t>MOTORISTA DE CAMINHÃO COM ENCARGOS COMPLEMENTARES</t>
  </si>
  <si>
    <t>89264</t>
  </si>
  <si>
    <t>CAMINHÃO TOCO, PBT 16.000 KG, CARGA ÚTIL MÁX. 10.685 KG, DIST. ENTRE EIXOS 4,8 M, POTÊNCIA 189 CV, INCLUSIVE CARROCERIA FIXA ABERTA DE MADEIRA P/ TRANSPORTE GERAL DE CARGA SECA, DIMEN. APROX. 2,5 X 7,00 X 0,50 M - DEPRECIAÇÃO. AF_06/2014</t>
  </si>
  <si>
    <t>89265</t>
  </si>
  <si>
    <t>CAMINHÃO TOCO, PBT 16.000 KG, CARGA ÚTIL MÁX. 10.685 KG, DIST. ENTRE EIXOS 4,8 M, POTÊNCIA 189 CV, INCLUSIVE CARROCERIA FIXA ABERTA DE MADEIRA P/ TRANSPORTE GERAL DE CARGA SECA, DIMEN. APROX. 2,5 X 7,00 X 0,50 M - JUROS. AF_06/2014</t>
  </si>
  <si>
    <t>89266</t>
  </si>
  <si>
    <t>CAMINHÃO TOCO, PBT 16.000 KG, CARGA ÚTIL MÁX. 10.685 KG, DIST. ENTRE EIXOS 4,8 M, POTÊNCIA 189 CV, INCLUSIVE CARROCERIA FIXA ABERTA DE MADEIRA P/ TRANSPORTE GERAL DE CARGA SECA, DIMEN. APROX. 2,5 X 7,00 X 0,50 M - IMPOSTOS E SEGUROS. AF_06/2014</t>
  </si>
  <si>
    <t>39,27</t>
  </si>
  <si>
    <t>105,52</t>
  </si>
  <si>
    <t>19,52</t>
  </si>
  <si>
    <t>21,48</t>
  </si>
  <si>
    <t>4,37</t>
  </si>
  <si>
    <t>3,46</t>
  </si>
  <si>
    <t>16,35</t>
  </si>
  <si>
    <t>4,77</t>
  </si>
  <si>
    <t>0,75</t>
  </si>
  <si>
    <t>0,59</t>
  </si>
  <si>
    <t>5,97</t>
  </si>
  <si>
    <t>36,19</t>
  </si>
  <si>
    <t>88284</t>
  </si>
  <si>
    <t>MOTORISTA DE VEIÍCULO LEVE COM ENCARGOS COMPLEMENTARES</t>
  </si>
  <si>
    <t>92140</t>
  </si>
  <si>
    <t>CAMINHONETE CABINE SIMPLES COM MOTOR 1.6 FLEX, CÂMBIO MANUAL, POTÊNCIA 101/104 CV, 2 PORTAS - DEPRECIAÇÃO. AF_11/2015</t>
  </si>
  <si>
    <t>92141</t>
  </si>
  <si>
    <t>CAMINHONETE CABINE SIMPLES COM MOTOR 1.6 FLEX, CÂMBIO MANUAL, POTÊNCIA 101/104 CV, 2 PORTAS - JUROS. AF_11/2015</t>
  </si>
  <si>
    <t>92142</t>
  </si>
  <si>
    <t>CAMINHONETE CABINE SIMPLES COM MOTOR 1.6 FLEX, CÂMBIO MANUAL, POTÊNCIA 101/104 CV, 2 PORTAS - IMPOSTOS E SEGUROS. AF_11/2015</t>
  </si>
  <si>
    <t>72224</t>
  </si>
  <si>
    <t>0,6000000</t>
  </si>
  <si>
    <t>72226</t>
  </si>
  <si>
    <t>88261</t>
  </si>
  <si>
    <t>CARPINTEIRO DE ESQUADRIA COM ENCARGOS COMPLEMENTARES</t>
  </si>
  <si>
    <t>0,3000000</t>
  </si>
  <si>
    <t>72228</t>
  </si>
  <si>
    <t>72237</t>
  </si>
  <si>
    <t>0,4000000</t>
  </si>
  <si>
    <t>72238</t>
  </si>
  <si>
    <t>73616</t>
  </si>
  <si>
    <t>1,3000000</t>
  </si>
  <si>
    <t>13,0000000</t>
  </si>
  <si>
    <t>5,0000000</t>
  </si>
  <si>
    <t>4,0000000</t>
  </si>
  <si>
    <t>84152</t>
  </si>
  <si>
    <t>1,7000000</t>
  </si>
  <si>
    <t>17,0000000</t>
  </si>
  <si>
    <t>85332</t>
  </si>
  <si>
    <t>88264</t>
  </si>
  <si>
    <t>85333</t>
  </si>
  <si>
    <t>88267</t>
  </si>
  <si>
    <t>ENCANADOR OU BOMBEIRO HIDRÁULICO COM ENCARGOS COMPLEMENTARES</t>
  </si>
  <si>
    <t>85334</t>
  </si>
  <si>
    <t>85383</t>
  </si>
  <si>
    <t>85406</t>
  </si>
  <si>
    <t>2,5000000</t>
  </si>
  <si>
    <t>85408</t>
  </si>
  <si>
    <t>0,1800000</t>
  </si>
  <si>
    <t>1,8000000</t>
  </si>
  <si>
    <t>85411</t>
  </si>
  <si>
    <t>0,0250000</t>
  </si>
  <si>
    <t>85415</t>
  </si>
  <si>
    <t>88248</t>
  </si>
  <si>
    <t>AUXILIAR DE ENCANADOR OU BOMBEIRO HIDRÁULICO COM ENCARGOS COMPLEMENTARES</t>
  </si>
  <si>
    <t>85416</t>
  </si>
  <si>
    <t>88247</t>
  </si>
  <si>
    <t>0,3500000</t>
  </si>
  <si>
    <t>85417</t>
  </si>
  <si>
    <t>0,1500000</t>
  </si>
  <si>
    <t>0,0600000</t>
  </si>
  <si>
    <t>85418</t>
  </si>
  <si>
    <t>85421</t>
  </si>
  <si>
    <t>88325</t>
  </si>
  <si>
    <t>VIDRACEIRO COM ENCARGOS COMPLEMENTARES</t>
  </si>
  <si>
    <t>89263</t>
  </si>
  <si>
    <t>1,5000000</t>
  </si>
  <si>
    <t>88317</t>
  </si>
  <si>
    <t>SOLDADOR COM ENCARGOS COMPLEMENTARES</t>
  </si>
  <si>
    <t>9537</t>
  </si>
  <si>
    <t>INSUMO</t>
  </si>
  <si>
    <t>3</t>
  </si>
  <si>
    <t>ACIDO MURIATICO, DILUICAO 10% A 12% PARA USO EM LIMPEZA</t>
  </si>
  <si>
    <t>0,1400000</t>
  </si>
  <si>
    <t>746</t>
  </si>
  <si>
    <t>LAVADORA DE ALTA PRESSAO (LAVA-JATO) PARA AGUA FRIA, PRESSAO DE OPERACAO ENTRE 1400 E 1900 LIB/POL2, VAZAO MAXIMA ENTRE  400 E 700 L/H</t>
  </si>
  <si>
    <t>0,0000250</t>
  </si>
  <si>
    <t>0,1000000</t>
  </si>
  <si>
    <t>13</t>
  </si>
  <si>
    <t>ESTOPA</t>
  </si>
  <si>
    <t>0,0900000</t>
  </si>
  <si>
    <t>5318</t>
  </si>
  <si>
    <t>SOLVENTE DILUENTE A BASE DE AGUARRAS</t>
  </si>
  <si>
    <t>0,0150000</t>
  </si>
  <si>
    <t>0,0800000</t>
  </si>
  <si>
    <t>12</t>
  </si>
  <si>
    <t>ESCOVA DE ACO, COM CABO, *4  X 15* FILEIRAS DE CERDAS</t>
  </si>
  <si>
    <t>0,0580000</t>
  </si>
  <si>
    <t>0,1100000</t>
  </si>
  <si>
    <t>0,0950000</t>
  </si>
  <si>
    <t>1,2000000</t>
  </si>
  <si>
    <t>122</t>
  </si>
  <si>
    <t>ADESIVO PLASTICO PARA PVC, FRASCO COM *850* GR</t>
  </si>
  <si>
    <t>1927</t>
  </si>
  <si>
    <t>CURVA DE PVC 45 GRAUS, SOLDAVEL, 25 MM, COR MARROM, PARA AGUA FRIA PREDIAL</t>
  </si>
  <si>
    <t>20083</t>
  </si>
  <si>
    <t>SOLUCAO PREPARADORA / LIMPADORA PARA PVC, FRASCO COM 1000 CM3</t>
  </si>
  <si>
    <t>38383</t>
  </si>
  <si>
    <t>LIXA D'AGUA EM FOLHA, GRAO 100</t>
  </si>
  <si>
    <t>0,0071000</t>
  </si>
  <si>
    <t>53,86</t>
  </si>
  <si>
    <t>2,35</t>
  </si>
  <si>
    <t>0,0080000</t>
  </si>
  <si>
    <t>61,02</t>
  </si>
  <si>
    <t>0,0338000</t>
  </si>
  <si>
    <t>1,79</t>
  </si>
  <si>
    <t>0,1520000</t>
  </si>
  <si>
    <t>17,04</t>
  </si>
  <si>
    <t>21,22</t>
  </si>
  <si>
    <t>3524</t>
  </si>
  <si>
    <t>JOELHO PVC, SOLDAVEL, COM BUCHA DE LATAO, 90 GRAUS, 25 MM X 3/4", PARA AGUA FRIA PREDIAL</t>
  </si>
  <si>
    <t>0,0059000</t>
  </si>
  <si>
    <t>7,74</t>
  </si>
  <si>
    <t>0,0070000</t>
  </si>
  <si>
    <t>0,1416000</t>
  </si>
  <si>
    <t>3501</t>
  </si>
  <si>
    <t>JOELHO, PVC SOLDAVEL, 45 GRAUS, 32 MM, COR MARROM, PARA AGUA FRIA PREDIAL</t>
  </si>
  <si>
    <t>0,0094000</t>
  </si>
  <si>
    <t>3,98</t>
  </si>
  <si>
    <t>0,0110000</t>
  </si>
  <si>
    <t>0,0403000</t>
  </si>
  <si>
    <t>0,1812000</t>
  </si>
  <si>
    <t>3522</t>
  </si>
  <si>
    <t>JOELHO PVC, SOLDAVEL COM ROSCA, 90 GRAUS, 25 MM X 3/4", COR MARROM, PARA AGUA FRIA PREDIAL</t>
  </si>
  <si>
    <t>2,33</t>
  </si>
  <si>
    <t>0,1266000</t>
  </si>
  <si>
    <t>3536</t>
  </si>
  <si>
    <t>JOELHO PVC, SOLDAVEL, 90 GRAUS, 32 MM, COR MARROM, PARA AGUA FRIA PREDIAL</t>
  </si>
  <si>
    <t>0,1621000</t>
  </si>
  <si>
    <t>6,20</t>
  </si>
  <si>
    <t>1923</t>
  </si>
  <si>
    <t>CURVA DE PVC 45 GRAUS, SOLDAVEL, 32 MM, COR MARROM, PARA AGUA FRIA PREDIAL</t>
  </si>
  <si>
    <t>4,29</t>
  </si>
  <si>
    <t>0,0047000</t>
  </si>
  <si>
    <t>0,74</t>
  </si>
  <si>
    <t>0,0060000</t>
  </si>
  <si>
    <t>0,0260000</t>
  </si>
  <si>
    <t>0,0781000</t>
  </si>
  <si>
    <t>10,18</t>
  </si>
  <si>
    <t>3868</t>
  </si>
  <si>
    <t>LUVA DE REDUCAO SOLDAVEL, PVC, 25 MM X 20 MM, PARA AGUA FRIA PREDIAL</t>
  </si>
  <si>
    <t>1,35</t>
  </si>
  <si>
    <t>0,0844000</t>
  </si>
  <si>
    <t>LUVA COM BUCHA DE LATÃO, PVC, SOLDÁVEL, DN 20MM X 1/2", INSTALADO EM RAMAL OU SUB-RAMAL DE ÁGUA - FORNECIMENTO E INSTALAÇÃO. AF_06/2022</t>
  </si>
  <si>
    <t>9905</t>
  </si>
  <si>
    <t>UNIAO PVC, SOLDAVEL, 20 MM,  PARA AGUA FRIA PREDIAL</t>
  </si>
  <si>
    <t>6,37</t>
  </si>
  <si>
    <t>89376</t>
  </si>
  <si>
    <t>ADAPTADOR CURTO COM BOLSA E ROSCA PARA REGISTRO, PVC, SOLDÁVEL, DN 20MM X 1/2 , INSTALADO EM RAMAL OU SUB-RAMAL DE ÁGUA - FORNECIMENTO E INSTALAÇÃO. AF_06/2022</t>
  </si>
  <si>
    <t>107</t>
  </si>
  <si>
    <t>ADAPTADOR PVC SOLDAVEL CURTO COM BOLSA E ROSCA, 20 MM X 1/2", PARA AGUA FRIA</t>
  </si>
  <si>
    <t>0,78</t>
  </si>
  <si>
    <t>0,0291000</t>
  </si>
  <si>
    <t>0,0805000</t>
  </si>
  <si>
    <t>38129</t>
  </si>
  <si>
    <t>CURVA DE TRANSPOSICAO, PVC SOLDAVEL, 20 MM, COR MARROM, PARA AGUA FRIA PREDIAL</t>
  </si>
  <si>
    <t>4,73</t>
  </si>
  <si>
    <t>3904</t>
  </si>
  <si>
    <t>LUVA PVC SOLDAVEL, 25 MM, PARA AGUA FRIA PREDIAL</t>
  </si>
  <si>
    <t>0,79</t>
  </si>
  <si>
    <t>0,0302000</t>
  </si>
  <si>
    <t>0,0906000</t>
  </si>
  <si>
    <t>7138</t>
  </si>
  <si>
    <t>TE SOLDAVEL, PVC, 90 GRAUS, 20 MM, PARA AGUA FRIA PREDIAL (NBR 5648)</t>
  </si>
  <si>
    <t>1,02</t>
  </si>
  <si>
    <t>0,0090000</t>
  </si>
  <si>
    <t>0,0390000</t>
  </si>
  <si>
    <t>0,1563000</t>
  </si>
  <si>
    <t>7139</t>
  </si>
  <si>
    <t>TE SOLDAVEL, PVC, 90 GRAUS, 25 MM, PARA AGUA FRIA PREDIAL (NBR 5648)</t>
  </si>
  <si>
    <t>0,0106000</t>
  </si>
  <si>
    <t>1,15</t>
  </si>
  <si>
    <t>0,0120000</t>
  </si>
  <si>
    <t>0,0453000</t>
  </si>
  <si>
    <t>TÊ COM BUCHA DE LATÃO NA BOLSA CENTRAL, PVC, SOLDÁVEL, DN 32MM X 3/4 , INSTALADO EM RAMAL DE DISTRIBUIÇÃO DE ÁGUA - FORNECIMENTO E INSTALAÇÃO. AF_06/2022</t>
  </si>
  <si>
    <t>7114</t>
  </si>
  <si>
    <t>TE PVC, SOLDAVEL, COM BUCHA DE LATAO NA BOLSA CENTRAL, 90 GRAUS, 32 MM X 3/4", PARA AGUA FRIA PREDIAL</t>
  </si>
  <si>
    <t>12,31</t>
  </si>
  <si>
    <t>0,0128000</t>
  </si>
  <si>
    <t>0,0490000</t>
  </si>
  <si>
    <t>0,1862000</t>
  </si>
  <si>
    <t>7104</t>
  </si>
  <si>
    <t>TE DE REDUCAO, PVC, SOLDAVEL, 90 GRAUS, 25 MM X 20 MM, PARA AGUA FRIA PREDIAL</t>
  </si>
  <si>
    <t>0,0088000</t>
  </si>
  <si>
    <t>3,68</t>
  </si>
  <si>
    <t>0,0105000</t>
  </si>
  <si>
    <t>0,0432000</t>
  </si>
  <si>
    <t>0,1688000</t>
  </si>
  <si>
    <t>JOELHO 45 GRAUS, PVC, SERIE NORMAL, ESGOTO PREDIAL, DN 40 MM, JUNTA SOLDÁVEL, FORNECIDO E INSTALADO EM RAMAL DE DESCARGA OU RAMAL DE ESGOTO SANITÁRIO. AF_12/2014_P</t>
  </si>
  <si>
    <t>CURVA CURTA 90 GRAUS, PVC, SERIE NORMAL, ESGOTO PREDIAL, DN 40 MM, JUNTA SOLDÁVEL, FORNECIDO E INSTALADO EM RAMAL DE DESCARGA OURAMAL DE ESGOTO SANITÁRIO. AF_12/2014_P</t>
  </si>
  <si>
    <t>89730</t>
  </si>
  <si>
    <t>CURVA LONGA 90 GRAUS, PVC, SERIE NORMAL, ESGOTO PREDIAL, DN 40 MM, JUNTA SOLDÁVEL, FORNECIDO E INSTALADO EM RAMAL DE DESCARGA OU RAMAL DE ESGOTO SANITÁRIO. AF_08/2022</t>
  </si>
  <si>
    <t>89733</t>
  </si>
  <si>
    <t>CURVA CURTA 90 GRAUS, PVC, SERIE NORMAL, ESGOTO PREDIAL, DN 50 MM, JUNTA ELÁSTICA, FORNECIDO E INSTALADO EM RAMAL DE DESCARGA OU RAMAL DE ESGOTO SANITÁRIO. AF_08/2022</t>
  </si>
  <si>
    <t>89735</t>
  </si>
  <si>
    <t>CURVA LONGA 90 GRAUS, PVC, SERIE NORMAL, ESGOTO PREDIAL, DN 50 MM, JUNTA ELÁSTICA, FORNECIDO E INSTALADO EM RAMAL DE DESCARGA OU RAMAL DE ESGOTO SANITÁRIO. AF_08/2022</t>
  </si>
  <si>
    <t>89737</t>
  </si>
  <si>
    <t>JOELHO 90 GRAUS, PVC, SERIE NORMAL, ESGOTO PREDIAL, DN 75 MM, JUNTA ELÁSTICA, FORNECIDO E INSTALADO EM RAMAL DE DESCARGA OU RAMAL DE ESGOTO SANITÁRIO. AF_08/2022</t>
  </si>
  <si>
    <t>89739</t>
  </si>
  <si>
    <t>JOELHO 45 GRAUS, PVC, SERIE NORMAL, ESGOTO PREDIAL, DN 75 MM, JUNTA ELÁSTICA, FORNECIDO E INSTALADO EM RAMAL DE DESCARGA OU RAMAL DE ESGOTO SANITÁRIO. AF_08/2022</t>
  </si>
  <si>
    <t>89742</t>
  </si>
  <si>
    <t>CURVA CURTA 90 GRAUS, PVC, SERIE NORMAL, ESGOTO PREDIAL, DN 75 MM, JUNTA ELÁSTICA, FORNECIDO E INSTALADO EM RAMAL DE DESCARGA OU RAMAL DE ESGOTO SANITÁRIO. AF_08/2022</t>
  </si>
  <si>
    <t>89743</t>
  </si>
  <si>
    <t>CURVA LONGA 90 GRAUS, PVC, SERIE NORMAL, ESGOTO PREDIAL, DN 75 MM, JUNTA ELÁSTICA, FORNECIDO E INSTALADO EM RAMAL DE DESCARGA OU RAMAL DE ESGOTO SANITÁRIO. AF_08/2022</t>
  </si>
  <si>
    <t>89748</t>
  </si>
  <si>
    <t>89750</t>
  </si>
  <si>
    <t>CURVA LONGA 90 GRAUS, PVC, SERIE NORMAL, ESGOTO PREDIAL, DN 100 MM, JUNTA ELÁSTICA, FORNECIDO E INSTALADO EM RAMAL DE DESCARGA OU RAMAL DE ESGOTO SANITÁRIO. AF_08/2022</t>
  </si>
  <si>
    <t>89752</t>
  </si>
  <si>
    <t>LUVA SIMPLES, PVC, SERIE NORMAL, ESGOTO PREDIAL, DN 40 MM, JUNTA SOLDÁVEL, FORNECIDO E INSTALADO EM RAMAL DE DESCARGA OU RAMAL DE ESGOTO SANITÁRIO. AF_08/2022</t>
  </si>
  <si>
    <t>89754</t>
  </si>
  <si>
    <t>89779</t>
  </si>
  <si>
    <t>89782</t>
  </si>
  <si>
    <t>TE, PVC, SERIE NORMAL, ESGOTO PREDIAL, DN 40 X 40 MM, JUNTA SOLDÁVEL, FORNECIDO E INSTALADO EM RAMAL DE DESCARGA OU RAMAL DE ESGOTO SANITÁRIO. AF_08/2022</t>
  </si>
  <si>
    <t>89783</t>
  </si>
  <si>
    <t>89784</t>
  </si>
  <si>
    <t>TE, PVC, SERIE NORMAL, ESGOTO PREDIAL, DN 50 X 50 MM, JUNTA ELÁSTICA, FORNECIDO E INSTALADO EM RAMAL DE DESCARGA OU RAMAL DE ESGOTO SANITÁRIO. AF_08/2022</t>
  </si>
  <si>
    <t>89786</t>
  </si>
  <si>
    <t>TE, PVC, SERIE NORMAL, ESGOTO PREDIAL, DN 75 X 75 MM, JUNTA ELÁSTICA, FORNECIDO E INSTALADO EM RAMAL DE DESCARGA OU RAMAL DE ESGOTO SANITÁRIO. AF_08/2022</t>
  </si>
  <si>
    <t>89795</t>
  </si>
  <si>
    <t>JUNÇÃO SIMPLES, PVC, SERIE NORMAL, ESGOTO PREDIAL, DN 75 X 75 MM, JUNTA ELÁSTICA, FORNECIDO E INSTALADO EM RAMAL DE DESCARGA OU RAMAL DE ESGOTO SANITÁRIO. AF_08/2022</t>
  </si>
  <si>
    <t>89796</t>
  </si>
  <si>
    <t>TE, PVC, SERIE NORMAL, ESGOTO PREDIAL, DN 100 X 100 MM, JUNTA ELÁSTICA, FORNECIDO E INSTALADO EM RAMAL DE DESCARGA OU RAMAL DE ESGOTO SANITÁRIO. AF_08/2022</t>
  </si>
  <si>
    <t>JUNÇÃO SIMPLES, PVC, SERIE NORMAL, ESGOTO PREDIAL, DN 100 X 100MM, JUNTA ELÁSTICA, FORNECIDO E INSTALADO EM RAMAL DE DESCARGA OU RAMAL DE ESGOTO SANITÁRIO. AF_12/2014</t>
  </si>
  <si>
    <t>89801</t>
  </si>
  <si>
    <t>JOELHO 90 GRAUS, PVC, SERIE NORMAL, ESGOTO PREDIAL, DN 50 MM, JUNTA ELÁSTICA, FORNECIDO E INSTALADO EM PRUMADA DE ESGOTO SANITÁRIO OU VENTILAÇÃO. AF_08/2022</t>
  </si>
  <si>
    <t>89802</t>
  </si>
  <si>
    <t>JOELHO 45 GRAUS, PVC, SERIE NORMAL, ESGOTO PREDIAL, DN 50 MM, JUNTA ELÁSTICA, FORNECIDO E INSTALADO EM PRUMADA DE ESGOTO SANITÁRIO OU VENTILAÇÃO. AF_08/2022</t>
  </si>
  <si>
    <t>89803</t>
  </si>
  <si>
    <t>CURVA CURTA 90 GRAUS, PVC, SERIE NORMAL, ESGOTO PREDIAL, DN 50 MM, JUNTA ELÁSTICA, FORNECIDO E INSTALADO EM PRUMADA DE ESGOTO SANITÁRIO OU VENTILAÇÃO. AF_08/2022</t>
  </si>
  <si>
    <t>89804</t>
  </si>
  <si>
    <t>CURVA LONGA 90 GRAUS, PVC, SERIE NORMAL, ESGOTO PREDIAL, DN 50 MM, JUNTA ELÁSTICA, FORNECIDO E INSTALADO EM PRUMADA DE ESGOTO SANITÁRIO OU VENTILAÇÃO. AF_08/2022</t>
  </si>
  <si>
    <t>89808</t>
  </si>
  <si>
    <t>CURVA LONGA 90 GRAUS, PVC, SERIE NORMAL, ESGOTO PREDIAL, DN 75 MM, JUNTA ELÁSTICA, FORNECIDO E INSTALADO EM PRUMADA DE ESGOTO SANITÁRIO OU VENTILAÇÃO. AF_08/2022</t>
  </si>
  <si>
    <t>89809</t>
  </si>
  <si>
    <t>JOELHO 90 GRAUS, PVC, SERIE NORMAL, ESGOTO PREDIAL, DN 100 MM, JUNTA ELÁSTICA, FORNECIDO E INSTALADO EM PRUMADA DE ESGOTO SANITÁRIO OU VENTILAÇÃO. AF_08/2022</t>
  </si>
  <si>
    <t>89810</t>
  </si>
  <si>
    <t>JOELHO 45 GRAUS, PVC, SERIE NORMAL, ESGOTO PREDIAL, DN 100 MM, JUNTA ELÁSTICA, FORNECIDO E INSTALADO EM PRUMADA DE ESGOTO SANITÁRIO OU VENTILAÇÃO. AF_08/2022</t>
  </si>
  <si>
    <t>89811</t>
  </si>
  <si>
    <t>CURVA CURTA 90 GRAUS, PVC, SERIE NORMAL, ESGOTO PREDIAL, DN 100 MM, JUNTA ELÁSTICA, FORNECIDO E INSTALADO EM PRUMADA DE ESGOTO SANITÁRIO OU VENTILAÇÃO. AF_08/2022</t>
  </si>
  <si>
    <t>89812</t>
  </si>
  <si>
    <t>CURVA LONGA 90 GRAUS, PVC, SERIE NORMAL, ESGOTO PREDIAL, DN 100 MM, JUNTA ELÁSTICA, FORNECIDO E INSTALADO EM PRUMADA DE ESGOTO SANITÁRIO OU VENTILAÇÃO. AF_08/2022</t>
  </si>
  <si>
    <t>95141</t>
  </si>
  <si>
    <t>ADAPTADOR PVC SOLDAVEL, LONGO, COM FLANGE LIVRE,  25 MM X 3/4", PARA CAIXA D' AGUA</t>
  </si>
  <si>
    <t>20080</t>
  </si>
  <si>
    <t>ADESIVO PLASTICO PARA PVC, FRASCO COM 175 GR</t>
  </si>
  <si>
    <t>0,0460000</t>
  </si>
  <si>
    <t>SOLUCAO LIMPADORA PARA PVC, FRASCO COM 1000 CM3</t>
  </si>
  <si>
    <t>0,0230000</t>
  </si>
  <si>
    <t>0,2310000</t>
  </si>
  <si>
    <t>17,58</t>
  </si>
  <si>
    <t>95237</t>
  </si>
  <si>
    <t>LUVA COM BUCHA DE LATÃO, PVC, SOLDÁVEL, DN 32MM X 1 , INSTALADO EM RAMAL DE DISTRIBUIÇÃO DE ÁGUA   FORNECIMENTO E INSTALAÇÃO. AF_06/2022</t>
  </si>
  <si>
    <t>95693</t>
  </si>
  <si>
    <t>LUVA SIMPLES, PVC, SÉRIE NORMAL, ESGOTO PREDIAL, DN 150 MM, JUNTA ELÁSTICA, FORNECIDO E INSTALADO EM SUBCOLETOR AÉREO DE ESGOTO SANITÁRIO. AF_08/2022</t>
  </si>
  <si>
    <t>95694</t>
  </si>
  <si>
    <t>CURVA 90 GRAUS, PVC, SERIE R, ÁGUA PLUVIAL, DN 100 MM, JUNTA ELÁSTICA, FORNECIDO E INSTALADO EM RAMAL DE ENCAMINHAMENTO. AF_06/2022</t>
  </si>
  <si>
    <t>95695</t>
  </si>
  <si>
    <t>CURVA 90 GRAUS, PVC, SERIE R, ÁGUA PLUVIAL, DN 100 MM, JUNTA ELÁSTICA, FORNECIDO E INSTALADO EM CONDUTORES VERTICAIS DE ÁGUAS PLUVIAIS. AF_06/2022</t>
  </si>
  <si>
    <t>89355</t>
  </si>
  <si>
    <t>TUBO, PVC, SOLDÁVEL, DN 20MM, INSTALADO EM RAMAL OU SUB-RAMAL DE ÁGUA - FORNECIMENTO E INSTALAÇÃO. AF_06/2022</t>
  </si>
  <si>
    <t>TUBO, PVC, SOLDÁVEL, DN 25MM, INSTALADO EM RAMAL OU SUB-RAMAL DE ÁGUA • FORNECIMENTO E INSTALAÇÃO . AF_12/2014_P</t>
  </si>
  <si>
    <t>TUBO, PVC, SOLDÁVEL, DN 32MM, INSTALADO EM RAMAL OU SUB RAMAL DE ÁGUA • FORNECIMENTO E INSTALAÇÃO. AF_12/2014_P</t>
  </si>
  <si>
    <t>89401</t>
  </si>
  <si>
    <t>TUBO, PVC, SOLDÁVEL, DN 20MM, INSTALADO EM RAMAL DE DISTRIBUIÇÃO DE ÁGUA - FORNECIMENTO E INSTALAÇÃO. AF_06/2022</t>
  </si>
  <si>
    <t>89402</t>
  </si>
  <si>
    <t>TUBO, PVC, SOLDÁVEL, DN 25MM, INSTALADO EM RAMAL DE DISTRIBUIÇÃO DE ÁGUA - FORNECIMENTO E INSTALAÇÃO. AF_06/2022</t>
  </si>
  <si>
    <t>89403</t>
  </si>
  <si>
    <t>TUBO, PVC, SOLDÁVEL, DN 32MM, INSTALADO EM RAMAL DE DISTRIBUIÇÃO DE ÁGUA - FORNECIMENTO E INSTALAÇÃO. AF_06/2022</t>
  </si>
  <si>
    <t>89576</t>
  </si>
  <si>
    <t>TUBO PVC, SÉRIE R, ÁGUA PLUVIAL, DN 75 MM, FORNECIDO E INSTALADO EM CONDUTORES VERTICAIS DE ÁGUAS PLUVIAIS. AF_06/2022</t>
  </si>
  <si>
    <t>89578</t>
  </si>
  <si>
    <t>TUBO PVC, SÉRIE R, ÁGUA PLUVIAL, DN 100 MM, FORNECIDO E INSTALADO EM CONDUTORES VERTICAIS DE ÁGUAS PLUVIAIS. AF_06/2022</t>
  </si>
  <si>
    <t>89580</t>
  </si>
  <si>
    <t>TUBO PVC, SÉRIE R, ÁGUA PLUVIAL, DN 150 MM, FORNECIDO E INSTALADO EM CONDUTORES VERTICAIS DE ÁGUAS PLUVIAIS. AF_06/2022</t>
  </si>
  <si>
    <t>TUBO PVC, SERIE NORMAL, ESGOTO PREDIAL, DN 50 MM, FORNECIDO E INSTALADO EM RAMAL DE DESCARGA OU RAMAL DE ESGOTO SANITÁRIO.AF_12/2014_P</t>
  </si>
  <si>
    <t>89713</t>
  </si>
  <si>
    <t>TUBO PVC, SERIE NORMAL, ESGOTO PREDIAL, DN 75 MM, FORNECIDO E INSTALADO EM RAMAL DE DESCARGA OU RAMAL DE ESGOTO SANITÁRIO. AF_08/2022</t>
  </si>
  <si>
    <t>TUBO PVC, SERIE NORMAL, ESGOTO PREDIAL, DN 100 MM, FORNECIDO E INSTALADO EM RAMAL DE DESCARGA OU RAMAL DE ESGOTO SANITÁRIO.AF_12/2014_P</t>
  </si>
  <si>
    <t>89798</t>
  </si>
  <si>
    <t>TUBO PVC, SERIE NORMAL, ESGOTO PREDIAL, DN 50 MM, FORNECIDO E INSTALADO EM PRUMADA DE ESGOTO SANITÁRIO OU VENTILAÇÃO. AF_08/2022</t>
  </si>
  <si>
    <t>TUBO PVC, SERIE NORMAL, ESGOTO PREDIAL, DN 75 MM, FORNECIDO E INSTALADO EM PRUMADA DE ESGOTO SANITÁRIO OU VENTILAÇÃO.AF_12/2014_P</t>
  </si>
  <si>
    <t>89800</t>
  </si>
  <si>
    <t>TUBO PVC, SERIE NORMAL, ESGOTO PREDIAL, DN 100 MM, FORNECIDO E INSTALADO EM PRUMADA DE ESGOTO SANITÁRIO OU VENTILAÇÃO. AF_08/2022</t>
  </si>
  <si>
    <t>11881</t>
  </si>
  <si>
    <t>98105</t>
  </si>
  <si>
    <t>CAIXA DE GORDURA DUPLA (CAPACIDADE: 126 L), RETANGULAR, EM ALVENARIA COM TIJOLOS CERÂMICOS MACIÇOS, DIMENSÕES INTERNAS = 0,4X0,7 M, ALTURA INTERNA = 0,8 M. AF_12/2020</t>
  </si>
  <si>
    <t>2692</t>
  </si>
  <si>
    <t>4491</t>
  </si>
  <si>
    <t>4517</t>
  </si>
  <si>
    <t>5069</t>
  </si>
  <si>
    <t>6193</t>
  </si>
  <si>
    <t>7258</t>
  </si>
  <si>
    <t>TIJOLO CERAMICO MACICO COMUM *5 X 10 X 20* CM (L X A X C)</t>
  </si>
  <si>
    <t>87316</t>
  </si>
  <si>
    <t>94970</t>
  </si>
  <si>
    <t>97733</t>
  </si>
  <si>
    <t>97734</t>
  </si>
  <si>
    <t>100475</t>
  </si>
  <si>
    <t>101616</t>
  </si>
  <si>
    <t>0,0041000</t>
  </si>
  <si>
    <t>8,99</t>
  </si>
  <si>
    <t>0,0888000</t>
  </si>
  <si>
    <t>11,46</t>
  </si>
  <si>
    <t>0,1056000</t>
  </si>
  <si>
    <t>4,01</t>
  </si>
  <si>
    <t>21,62</t>
  </si>
  <si>
    <t>0,3312000</t>
  </si>
  <si>
    <t>20,21</t>
  </si>
  <si>
    <t>165,3577000</t>
  </si>
  <si>
    <t>0,73</t>
  </si>
  <si>
    <t>0,0195000</t>
  </si>
  <si>
    <t>440,68</t>
  </si>
  <si>
    <t>6,5499000</t>
  </si>
  <si>
    <t>5,1463000</t>
  </si>
  <si>
    <t>17,29</t>
  </si>
  <si>
    <t>0,0502000</t>
  </si>
  <si>
    <t>430,32</t>
  </si>
  <si>
    <t>0,0112000</t>
  </si>
  <si>
    <t>2.901,39</t>
  </si>
  <si>
    <t>0,0168000</t>
  </si>
  <si>
    <t>2.523,96</t>
  </si>
  <si>
    <t>0,1456000</t>
  </si>
  <si>
    <t>729,08</t>
  </si>
  <si>
    <t>4,97</t>
  </si>
  <si>
    <t>98102</t>
  </si>
  <si>
    <t>CAIXA DE GORDURA SIMPLES, CIRCULAR, EM CONCRETO PRÉ-MOLDADO, DIÂMETRO INTERNO = 0,4 M, ALTURA INTERNA = 0,4 M. AF_12/2020</t>
  </si>
  <si>
    <t>5678</t>
  </si>
  <si>
    <t>RETROESCAVADEIRA SOBRE RODAS COM CARREGADEIRA, TRAÇÃO 4X4, POTÊNCIA LÍQ. 88 HP, CAÇAMBA CARREG. CAP. MÍN. 1 M3, CAÇAMBA RETRO CAP. 0,26 M3, PESO OPERACIONAL MÍN. 6.674 KG, PROFUNDIDADE ESCAVAÇÃO MÁX. 4,37 M - CHP DIURNO. AF_06/2014</t>
  </si>
  <si>
    <t>5679</t>
  </si>
  <si>
    <t>RETROESCAVADEIRA SOBRE RODAS COM CARREGADEIRA, TRAÇÃO 4X4, POTÊNCIA LÍQ. 88 HP, CAÇAMBA CARREG. CAP. MÍN. 1 M3, CAÇAMBA RETRO CAP. 0,26 M3, PESO OPERACIONAL MÍN. 6.674 KG, PROFUNDIDADE ESCAVAÇÃO MÁX. 4,37 M - CHI DIURNO. AF_06/2014</t>
  </si>
  <si>
    <t>CAIXA DE GORDURA CILINDRICA EM CONCRETO SIMPLES,  PRE-MOLDADA, COM DIAMETRO DE 40 CM E ALTURA DE 45 CM, COM TAMPA</t>
  </si>
  <si>
    <t>101618</t>
  </si>
  <si>
    <t>PREPARO DE FUNDO DE VALA COM LARGURA MENOR QUE 1,5 M, COM CAMADA DE AREIA, LANÇAMENTO MANUAL. AF_08/2020</t>
  </si>
  <si>
    <t>0,0155000</t>
  </si>
  <si>
    <t>131,45</t>
  </si>
  <si>
    <t>0,0315000</t>
  </si>
  <si>
    <t>52,57</t>
  </si>
  <si>
    <t>174,99</t>
  </si>
  <si>
    <t>0,0415000</t>
  </si>
  <si>
    <t>0,0326000</t>
  </si>
  <si>
    <t>0,0192000</t>
  </si>
  <si>
    <t>170,23</t>
  </si>
  <si>
    <t>89707</t>
  </si>
  <si>
    <t>CAIXA SIFONADA, PVC, DN 100 X 100 X 50 MM, JUNTA ELÁSTICA, FORNECIDA E INSTALADA EM RAMAL DE DESCARGA OU EM RAMAL DE ESGOTO SANITÁRIO. AF_08/2022</t>
  </si>
  <si>
    <t>89708</t>
  </si>
  <si>
    <t>CAIXA SIFONADA, PVC, DN 150 X 185 X 75 MM, JUNTA ELÁSTICA, FORNECIDA E INSTALADA EM RAMAL DE DESCARGA OU EM RAMAL DE ESGOTO SANITÁRIO. AF_08/2022</t>
  </si>
  <si>
    <t>89482</t>
  </si>
  <si>
    <t>CAIXA SIFONADA, PVC, DN 100 X 100 X 50 MM, FORNECIDA E INSTALADA EM RAMAIS DE ENCAMINHAMENTO DE ÁGUA PLUVIAL. AF_06/2022</t>
  </si>
  <si>
    <t>89491</t>
  </si>
  <si>
    <t>CAIXA SIFONADA, PVC, DN 150 X 185 X 75 MM, FORNECIDA E INSTALADA EM RAMAIS DE ENCAMINHAMENTO DE ÁGUA PLUVIAL. AF_06/2022</t>
  </si>
  <si>
    <t>89495</t>
  </si>
  <si>
    <t>RALO SIFONADO, PVC, DN 100 X 40 MM, JUNTA SOLDÁVEL, FORNECIDO E INSTALADO EM RAMAIS DE ENCAMINHAMENTO DE ÁGUA PLUVIAL. AF_06/2022</t>
  </si>
  <si>
    <t>95634</t>
  </si>
  <si>
    <t>KIT CAVALETE PARA MEDIÇÃO DE ÁGUA - ENTRADA PRINCIPAL, EM PVC SOLDÁVEL DN 20 (½")   FORNECIMENTO E INSTALAÇÃO (EXCLUSIVE HIDRÔMETRO). AF_11/2016</t>
  </si>
  <si>
    <t>KIT CAVALETE, PVC, COM REGISTRO, PARA HIDROMETRO, BITOLAS 1/2" OU 3/4" - COMPLETO</t>
  </si>
  <si>
    <t>133,23</t>
  </si>
  <si>
    <t>0,2600000</t>
  </si>
  <si>
    <t>0,0540000</t>
  </si>
  <si>
    <t>0,3420000</t>
  </si>
  <si>
    <t>1,4718000</t>
  </si>
  <si>
    <t>95635</t>
  </si>
  <si>
    <t>KIT CAVALETE PARA MEDIÇÃO DE ÁGUA - ENTRADA PRINCIPAL, EM PVC SOLDÁVEL DN 25 (¾")   FORNECIMENTO E INSTALAÇÃO (EXCLUSIVE HIDRÔMETRO). AF_11/2016</t>
  </si>
  <si>
    <t>0,3060000</t>
  </si>
  <si>
    <t>0,0720000</t>
  </si>
  <si>
    <t>0,3960000</t>
  </si>
  <si>
    <t>1,7025000</t>
  </si>
  <si>
    <t>98522</t>
  </si>
  <si>
    <t>ALAMBRADO EM MOURÕES DE CONCRETO, COM TELA DE ARAME GALVANIZADO (INCLUSIVE MURETA EM CONCRETO). AF_05/2018</t>
  </si>
  <si>
    <t>102362</t>
  </si>
  <si>
    <t>ALAMBRADO PARA QUADRA POLIESPORTIVA, ESTRUTURADO POR TUBOS DE ACO GALVANIZADO, (MONTANTES COM DIAMETRO 2", TRAVESSAS E ESCORAS COM DIÂMETRO 1 ¼), COM TELA DE ARAME GALVANIZADO, FIO 14 BWG E MALHA QUADRADA 5X5CM (EXCETO MURETA). AF_03/2021</t>
  </si>
  <si>
    <t>4107</t>
  </si>
  <si>
    <t>MOURAO DE CONCRETO RETO, SECAO QUADARA *10 X 10* CM, H= *2,30* M</t>
  </si>
  <si>
    <t>4417</t>
  </si>
  <si>
    <t>SARRAFO NAO APARELHADO *2,5 X 7* CM, EM MACARANDUBA, ANGELIM OU EQUIVALENTE DA REGIAO -  BRUTA</t>
  </si>
  <si>
    <t>4460</t>
  </si>
  <si>
    <t>SARRAFO NAO APARELHADO *2,5 X 10* CM, EM MACARANDUBA, ANGELIM OU EQUIVALENTE DA REGIAO -  BRUTA</t>
  </si>
  <si>
    <t>10937</t>
  </si>
  <si>
    <t>TELA DE ARAME GALVANIZADA REVESTIDA EM PVC, QUADRANGULAR / LOSANGULAR, FIO 2,11 MM (14 BWG), BITOLA FINAL = *2,8* MM, MALHA *8 X 8* CM, H = 2 M</t>
  </si>
  <si>
    <t>43130</t>
  </si>
  <si>
    <t>ARAME GALVANIZADO 12 BWG, D = 2,76 MM (0,048 KG/M) OU 14 BWG, D = 2,11 MM (0,026 KG/M)</t>
  </si>
  <si>
    <t>94974</t>
  </si>
  <si>
    <t>0,3846000</t>
  </si>
  <si>
    <t>68,77</t>
  </si>
  <si>
    <t>0,0880000</t>
  </si>
  <si>
    <t>7,78</t>
  </si>
  <si>
    <t>2,2000000</t>
  </si>
  <si>
    <t>10,09</t>
  </si>
  <si>
    <t>1,9231000</t>
  </si>
  <si>
    <t>31,34</t>
  </si>
  <si>
    <t>0,0586000</t>
  </si>
  <si>
    <t>18,10</t>
  </si>
  <si>
    <t>1,1229000</t>
  </si>
  <si>
    <t>0,0145000</t>
  </si>
  <si>
    <t>7167</t>
  </si>
  <si>
    <t>TELA DE ARAME GALVANIZADA QUADRANGULAR / LOSANGULAR, FIO 2,11 MM (14 BWG), MALHA 5 X 5 CM, H = 2 M</t>
  </si>
  <si>
    <t>7696</t>
  </si>
  <si>
    <t>TUBO ACO GALVANIZADO COM COSTURA, CLASSE MEDIA, DN 2", E = *3,65* MM, PESO *5,10* KG/M (NBR 5580)</t>
  </si>
  <si>
    <t>7698</t>
  </si>
  <si>
    <t>TUBO ACO GALVANIZADO COM COSTURA, CLASSE MEDIA, DN 1.1/4", E = *3,25* MM, PESO *3,14* KG/M (NBR 5580)</t>
  </si>
  <si>
    <t>11002</t>
  </si>
  <si>
    <t>88315</t>
  </si>
  <si>
    <t>94962</t>
  </si>
  <si>
    <t>CONCRETO MAGRO PARA LASTRO, TRAÇO 1:4,5:4,5 (EM MASSA SECA DE CIMENTO/ AREIA MÉDIA/ BRITA 1) - PREPARO MECÂNICO COM BETONEIRA 400 L. AF_05/2021</t>
  </si>
  <si>
    <t>1,0203000</t>
  </si>
  <si>
    <t>30,48</t>
  </si>
  <si>
    <t>0,6105000</t>
  </si>
  <si>
    <t>81,05</t>
  </si>
  <si>
    <t>0,8701000</t>
  </si>
  <si>
    <t>48,38</t>
  </si>
  <si>
    <t>0,0025000</t>
  </si>
  <si>
    <t>28,21</t>
  </si>
  <si>
    <t>0,0797000</t>
  </si>
  <si>
    <t>0,9774000</t>
  </si>
  <si>
    <t>21,23</t>
  </si>
  <si>
    <t>0,9974000</t>
  </si>
  <si>
    <t>0,0045000</t>
  </si>
  <si>
    <t>344,75</t>
  </si>
  <si>
    <t>92800</t>
  </si>
  <si>
    <t>1,0700000</t>
  </si>
  <si>
    <t>8,51</t>
  </si>
  <si>
    <t>0,0095000</t>
  </si>
  <si>
    <t>16,60</t>
  </si>
  <si>
    <t>0,0581000</t>
  </si>
  <si>
    <t>92801</t>
  </si>
  <si>
    <t>CORTE E DOBRA DE AÇO CA-50, DIÂMETRO DE 6,3 MM. AF_06/2022</t>
  </si>
  <si>
    <t>32</t>
  </si>
  <si>
    <t>ACO CA-50, 6,3 MM, VERGALHAO</t>
  </si>
  <si>
    <t>88238</t>
  </si>
  <si>
    <t>88245</t>
  </si>
  <si>
    <t>9,49</t>
  </si>
  <si>
    <t>0,0051000</t>
  </si>
  <si>
    <t>0,0310000</t>
  </si>
  <si>
    <t>92802</t>
  </si>
  <si>
    <t>CORTE E DOBRA DE AÇO CA-50, DIÂMETRO DE 8,0 MM. AF_06/2022</t>
  </si>
  <si>
    <t>33</t>
  </si>
  <si>
    <t>ACO CA-50, 8,0 MM, VERGALHAO</t>
  </si>
  <si>
    <t>1,1100000</t>
  </si>
  <si>
    <t>9,54</t>
  </si>
  <si>
    <t>0,0026000</t>
  </si>
  <si>
    <t>0,0162000</t>
  </si>
  <si>
    <t>92803</t>
  </si>
  <si>
    <t>34</t>
  </si>
  <si>
    <t>0,0014000</t>
  </si>
  <si>
    <t>92804</t>
  </si>
  <si>
    <t>43055</t>
  </si>
  <si>
    <t>ACO CA-50, 12,5 MM OU 16,0 MM, VERGALHAO</t>
  </si>
  <si>
    <t>7,79</t>
  </si>
  <si>
    <t>0,0008000</t>
  </si>
  <si>
    <t>0,0048000</t>
  </si>
  <si>
    <t>39017</t>
  </si>
  <si>
    <t>43132</t>
  </si>
  <si>
    <t>92875</t>
  </si>
  <si>
    <t>CORTE E DOBRA DE AÇO CA-25, DIÂMETRO DE 6,3 MM. AF_06/2022</t>
  </si>
  <si>
    <t>0,9700000</t>
  </si>
  <si>
    <t>0,22</t>
  </si>
  <si>
    <t>0,0947000</t>
  </si>
  <si>
    <t>10,21</t>
  </si>
  <si>
    <t>92876</t>
  </si>
  <si>
    <t>CORTE E DOBRA DE AÇO CA-25, DIÂMETRO DE 8,0 MM. AF_06/2022</t>
  </si>
  <si>
    <t>0,7430000</t>
  </si>
  <si>
    <t>0,0115000</t>
  </si>
  <si>
    <t>0,0707000</t>
  </si>
  <si>
    <t>92877</t>
  </si>
  <si>
    <t>CORTE E DOBRA DE AÇO CA-25, DIÂMETRO DE 10,0 MM. AF_06/2022</t>
  </si>
  <si>
    <t>0,5430000</t>
  </si>
  <si>
    <t>0,0086000</t>
  </si>
  <si>
    <t>0,0529000</t>
  </si>
  <si>
    <t>11,00</t>
  </si>
  <si>
    <t>92878</t>
  </si>
  <si>
    <t>CORTE E DOBRA DE AÇO CA-25, DIÂMETRO DE 12,5 MM. AF_06/2022</t>
  </si>
  <si>
    <t>0,3670000</t>
  </si>
  <si>
    <t>0,0063000</t>
  </si>
  <si>
    <t>0,0386000</t>
  </si>
  <si>
    <t>10,87</t>
  </si>
  <si>
    <t>103669</t>
  </si>
  <si>
    <t>555,49</t>
  </si>
  <si>
    <t>1,23</t>
  </si>
  <si>
    <t>0,50</t>
  </si>
  <si>
    <t>103670</t>
  </si>
  <si>
    <t>LANÇAMENTO COM USO DE BALDES, ADENSAMENTO E ACABAMENTO DE CONCRETO EM ESTRUTURAS. AF_02/2022</t>
  </si>
  <si>
    <t>90586</t>
  </si>
  <si>
    <t>90587</t>
  </si>
  <si>
    <t>2,4590000</t>
  </si>
  <si>
    <t>7,3770000</t>
  </si>
  <si>
    <t>1,0420000</t>
  </si>
  <si>
    <t>1,4170000</t>
  </si>
  <si>
    <t>370</t>
  </si>
  <si>
    <t>1379</t>
  </si>
  <si>
    <t>4721</t>
  </si>
  <si>
    <t>88377</t>
  </si>
  <si>
    <t>88830</t>
  </si>
  <si>
    <t>88831</t>
  </si>
  <si>
    <t>0,8046000</t>
  </si>
  <si>
    <t>65,00</t>
  </si>
  <si>
    <t>273,0630000</t>
  </si>
  <si>
    <t>0,84</t>
  </si>
  <si>
    <t>0,5792000</t>
  </si>
  <si>
    <t>77,39</t>
  </si>
  <si>
    <t>2,3275000</t>
  </si>
  <si>
    <t>1,4695000</t>
  </si>
  <si>
    <t>17,60</t>
  </si>
  <si>
    <t>0,7563000</t>
  </si>
  <si>
    <t>1,74</t>
  </si>
  <si>
    <t>0,7131000</t>
  </si>
  <si>
    <t>0,41</t>
  </si>
  <si>
    <t>0,7558000</t>
  </si>
  <si>
    <t>322,9777000</t>
  </si>
  <si>
    <t>0,5872000</t>
  </si>
  <si>
    <t>2,5333000</t>
  </si>
  <si>
    <t>1,6046000</t>
  </si>
  <si>
    <t>0,8259000</t>
  </si>
  <si>
    <t>0,7787000</t>
  </si>
  <si>
    <t>60,33</t>
  </si>
  <si>
    <t>21,21</t>
  </si>
  <si>
    <t>92409</t>
  </si>
  <si>
    <t>MONTAGEM E DESMONTAGEM DE FÔRMA DE PILARES RETANGULARES E ESTRUTURAS SIMILARES, PÉ-DIREITO SIMPLES, EM MADEIRA SERRADA, 1 UTILIZAÇÃO. AF_09/2020</t>
  </si>
  <si>
    <t>1,1800000</t>
  </si>
  <si>
    <t>40304</t>
  </si>
  <si>
    <t>88239</t>
  </si>
  <si>
    <t>92269</t>
  </si>
  <si>
    <t>FABRICAÇÃO DE FÔRMA PARA PILARES E ESTRUTURAS SIMILARES, EM MADEIRA SERRADA, E=25 MM. AF_09/2020</t>
  </si>
  <si>
    <t>0,0170000</t>
  </si>
  <si>
    <t>0,0270000</t>
  </si>
  <si>
    <t>26,18</t>
  </si>
  <si>
    <t>0,5540000</t>
  </si>
  <si>
    <t>3,0230000</t>
  </si>
  <si>
    <t>1,0200000</t>
  </si>
  <si>
    <t>232,34</t>
  </si>
  <si>
    <t>92270</t>
  </si>
  <si>
    <t>FABRICAÇÃO DE FÔRMA PARA VIGAS, COM MADEIRA SERRADA, E = 25 MM. AF_09/2020</t>
  </si>
  <si>
    <t>92273</t>
  </si>
  <si>
    <t>FABRICAÇÃO DE ESCORAS DO TIPO PONTALETE, EM MADEIRA, PARA PÉ-DIREITO SIMPLES. AF_09/2020</t>
  </si>
  <si>
    <t>0,9130000</t>
  </si>
  <si>
    <t>0,0660000</t>
  </si>
  <si>
    <t>0,4550000</t>
  </si>
  <si>
    <t>2,4820000</t>
  </si>
  <si>
    <t>176,18</t>
  </si>
  <si>
    <t>1,6800000</t>
  </si>
  <si>
    <t>18,48</t>
  </si>
  <si>
    <t>0,0200000</t>
  </si>
  <si>
    <t>7155</t>
  </si>
  <si>
    <t>TELA DE ACO SOLDADA NERVURADA, CA-60, Q-138, (2,20 KG/M2), DIAMETRO DO FIO = 4,2 MM, LARGURA = 2,45 M, ESPACAMENTO DA MALHA = 10  X 10 CM</t>
  </si>
  <si>
    <t>42407</t>
  </si>
  <si>
    <t>TRELICA NERVURADA (ESPACADOR), ALTURA = 120,0 MM, DIAMETRO DOS BANZOS INFERIORES E SUPERIOR = 6,0 MM, DIAMETRO DA DIAGONAL = 4,2 MM</t>
  </si>
  <si>
    <t>0,5550000</t>
  </si>
  <si>
    <t>23,23</t>
  </si>
  <si>
    <t>7,60</t>
  </si>
  <si>
    <t>21141</t>
  </si>
  <si>
    <t>TELA DE ACO SOLDADA NERVURADA, CA-60, Q-92, (1,48 KG/M2), DIAMETRO DO FIO = 4,2 MM, LARGURA = 2,45 X 60 M DE COMPRIMENTO, ESPACAMENTO DA MALHA = 15  X 15 CM</t>
  </si>
  <si>
    <t>0,8240000</t>
  </si>
  <si>
    <t>15,58</t>
  </si>
  <si>
    <t>0,6760000</t>
  </si>
  <si>
    <t>0,0420000</t>
  </si>
  <si>
    <t>503,41</t>
  </si>
  <si>
    <t>72131</t>
  </si>
  <si>
    <t>TIJOLO CERAMICO MACICO *5 X 10 X 20* CM</t>
  </si>
  <si>
    <t>160,0000000</t>
  </si>
  <si>
    <t>87335</t>
  </si>
  <si>
    <t>ARGAMASSA TRAÇO 1:2:8 (CIMENTO, CAL E AREIA MÉDIA) PARA EMBOÇO/MASSA ÚNICA/ASSENTAMENTO DE ALVENARIA DE VEDAÇÃO, PREPARO MECÂNICO COM MISTURADOR DE EIXO HORIZONTAL DE 300 KG. AF_06/2014</t>
  </si>
  <si>
    <t>0,0220000</t>
  </si>
  <si>
    <t>1,6000000</t>
  </si>
  <si>
    <t>72132</t>
  </si>
  <si>
    <t>83,0000000</t>
  </si>
  <si>
    <t>0,0045600</t>
  </si>
  <si>
    <t>0,9000000</t>
  </si>
  <si>
    <t>0,9344000</t>
  </si>
  <si>
    <t>72133</t>
  </si>
  <si>
    <t>243,0000000</t>
  </si>
  <si>
    <t>3,3600000</t>
  </si>
  <si>
    <t>103322</t>
  </si>
  <si>
    <t>ALVENARIA DE VEDAÇÃO DE BLOCOS CERÂMICOS FURADOS NA VERTICAL DE 9X19X39 CM (ESPESSURA 9 CM) E ARGAMASSA DE ASSENTAMENTO COM PREPARO EM BETONEIRA. AF_12/2021</t>
  </si>
  <si>
    <t>34557</t>
  </si>
  <si>
    <t>37395</t>
  </si>
  <si>
    <t>37592</t>
  </si>
  <si>
    <t>BLOCO CERAMICO / TIJOLO VAZADO PARA ALVENARIA DE VEDACAO, FUROS NA VERTICAL,, 9 X 19 X 39 CM (NBR 15270)</t>
  </si>
  <si>
    <t>0,4200000</t>
  </si>
  <si>
    <t>2,95</t>
  </si>
  <si>
    <t>0,0050000</t>
  </si>
  <si>
    <t>38,74</t>
  </si>
  <si>
    <t>13,6000000</t>
  </si>
  <si>
    <t>2,20</t>
  </si>
  <si>
    <t>0,0104000</t>
  </si>
  <si>
    <t>0,5900000</t>
  </si>
  <si>
    <t>0,2950000</t>
  </si>
  <si>
    <t>103324</t>
  </si>
  <si>
    <t>ALVENARIA DE VEDAÇÃO DE BLOCOS CERÂMICOS FURADOS NA VERTICAL DE 14X19X39 CM (ESPESSURA 14 CM) E ARGAMASSA DE ASSENTAMENTO COM PREPARO EM BETONEIRA. AF_12/2021</t>
  </si>
  <si>
    <t>4,66</t>
  </si>
  <si>
    <t>2,79</t>
  </si>
  <si>
    <t>0,0118000</t>
  </si>
  <si>
    <t>0,8600000</t>
  </si>
  <si>
    <t>0,4300000</t>
  </si>
  <si>
    <t>103326</t>
  </si>
  <si>
    <t>ALVENARIA DE VEDAÇÃO DE BLOCOS CERÂMICOS FURADOS NA VERTICAL DE 19X19X39 CM (ESPESSURA 19 CM) E ARGAMASSA DE ASSENTAMENTO COM PREPARO EM BETONEIRA. AF_12/2021</t>
  </si>
  <si>
    <t>7,65</t>
  </si>
  <si>
    <t>3,47</t>
  </si>
  <si>
    <t>0,0138000</t>
  </si>
  <si>
    <t>0,9900000</t>
  </si>
  <si>
    <t>0,4950000</t>
  </si>
  <si>
    <t>101161</t>
  </si>
  <si>
    <t>ALVENARIA DE VEDAÇÃO COM ELEMENTO VAZADO DE CONCRETO (COBOGÓ) DE 7X50X50CM E ARGAMASSA DE ASSENTAMENTO COM PREPARO EM BETONEIRA. AF_05/2020</t>
  </si>
  <si>
    <t>665</t>
  </si>
  <si>
    <t>ELEMENTO VAZADO DE CONCRETO, QUADRICULADO, 16 FUROS *50 X 50 X 7* CM</t>
  </si>
  <si>
    <t>100489</t>
  </si>
  <si>
    <t>ARGAMASSA TRAÇO 1:3 (EM VOLUME DE CIMENTO E AREIA MÉDIA ÚMIDA), PREPARO MECÂNICO COM BETONEIRA 600 L. AF_08/2019</t>
  </si>
  <si>
    <t>3,9500000</t>
  </si>
  <si>
    <t>32,85</t>
  </si>
  <si>
    <t>2,0550000</t>
  </si>
  <si>
    <t>1,0280000</t>
  </si>
  <si>
    <t>537,94</t>
  </si>
  <si>
    <t>103316</t>
  </si>
  <si>
    <t>ALVENARIA DE VEDAÇÃO DE BLOCOS VAZADOS DE CONCRETO DE 9X19X39 CM (ESPESSURA 9 CM) E ARGAMASSA DE ASSENTAMENTO COM PREPARO EM BETONEIRA. AF_12/2021</t>
  </si>
  <si>
    <t>650</t>
  </si>
  <si>
    <t>2,80</t>
  </si>
  <si>
    <t>0,0087000</t>
  </si>
  <si>
    <t>0,7300000</t>
  </si>
  <si>
    <t>0,3650000</t>
  </si>
  <si>
    <t>103318</t>
  </si>
  <si>
    <t>ALVENARIA DE VEDAÇÃO DE BLOCOS VAZADOS DE CONCRETO DE 14X19X39 CM (ESPESSURA 14 CM)  E ARGAMASSA DE ASSENTAMENTO COM PREPARO EM BETONEIRA. AF_12/2021</t>
  </si>
  <si>
    <t>651</t>
  </si>
  <si>
    <t>BLOCO DE VEDACAO DE CONCRETO 14 X 19 X 39 CM (CLASSE C - NBR 6136)</t>
  </si>
  <si>
    <t>34547</t>
  </si>
  <si>
    <t>TELA DE ACO SOLDADA GALVANIZADA/ZINCADA PARA ALVENARIA, FIO  D = *1,20 A 1,70* MM, MALHA 15 X 15 MM, (C X L) *50 X 12* CM</t>
  </si>
  <si>
    <t>3,50</t>
  </si>
  <si>
    <t>0,0102000</t>
  </si>
  <si>
    <t>103320</t>
  </si>
  <si>
    <t>654</t>
  </si>
  <si>
    <t>BLOCO DE VEDACAO DE CONCRETO 19 X 19 X 39 CM (CLASSE C - NBR 6136)</t>
  </si>
  <si>
    <t>34548</t>
  </si>
  <si>
    <t>TELA DE ACO SOLDADA GALVANIZADA/ZINCADA PARA ALVENARIA, FIO  D = *1,20 A 1,70* MM, MALHA 15 X 15 MM, (C X L) *50 X 17,5* CM</t>
  </si>
  <si>
    <t>4,34</t>
  </si>
  <si>
    <t>1,1300000</t>
  </si>
  <si>
    <t>0,5650000</t>
  </si>
  <si>
    <t>101749</t>
  </si>
  <si>
    <t>PISO CIMENTADO, TRAÇO 1:3 (CIMENTO E AREIA), ACABAMENTO LISO, ESPESSURA 4,0 CM, PREPARO MECÂNICO DA ARGAMASSA. AF_09/2020</t>
  </si>
  <si>
    <t>3671</t>
  </si>
  <si>
    <t>JUNTA PLASTICA DE DILATACAO PARA PISOS, COR CINZA, 17 X 3 MM (ALTURA X ESPESSURA)</t>
  </si>
  <si>
    <t>87298</t>
  </si>
  <si>
    <t>ARGAMASSA TRAÇO 1:3 (EM VOLUME DE CIMENTO E AREIA MÉDIA ÚMIDA) PARA CONTRAPISO, PREPARO MECÂNICO COM BETONEIRA 400 L. AF_08/2019</t>
  </si>
  <si>
    <t>1,6700000</t>
  </si>
  <si>
    <t>1,29</t>
  </si>
  <si>
    <t>0,0530000</t>
  </si>
  <si>
    <t>645,34</t>
  </si>
  <si>
    <t>0,4180000</t>
  </si>
  <si>
    <t>0,2090000</t>
  </si>
  <si>
    <t>1287</t>
  </si>
  <si>
    <t>PISO EM CERAMICA ESMALTADA EXTRA, PEI MAIOR OU IGUAL A 4, FORMATO MENOR OU IGUAL A 2025 CM2</t>
  </si>
  <si>
    <t>1381</t>
  </si>
  <si>
    <t>34357</t>
  </si>
  <si>
    <t>88256</t>
  </si>
  <si>
    <t>1,1136000</t>
  </si>
  <si>
    <t>38,49</t>
  </si>
  <si>
    <t>9,1325000</t>
  </si>
  <si>
    <t>1,06</t>
  </si>
  <si>
    <t>0,1880000</t>
  </si>
  <si>
    <t>6,22</t>
  </si>
  <si>
    <t>0,8064000</t>
  </si>
  <si>
    <t>21,28</t>
  </si>
  <si>
    <t>0,2068000</t>
  </si>
  <si>
    <t>1,1326400</t>
  </si>
  <si>
    <t>78,46</t>
  </si>
  <si>
    <t>9,1300000</t>
  </si>
  <si>
    <t>0,1410000</t>
  </si>
  <si>
    <t>0,8825000</t>
  </si>
  <si>
    <t>0,2172000</t>
  </si>
  <si>
    <t>21108</t>
  </si>
  <si>
    <t>PISO EM PORCELANATO RETIFICADO EXTRA, FORMATO MENOR OU IGUAL A 2025 CM2</t>
  </si>
  <si>
    <t>37595</t>
  </si>
  <si>
    <t>ARGAMASSA COLANTE TIPO AC III</t>
  </si>
  <si>
    <t>104,57</t>
  </si>
  <si>
    <t>3,26</t>
  </si>
  <si>
    <t>1,0376000</t>
  </si>
  <si>
    <t>0,2385000</t>
  </si>
  <si>
    <t>102494</t>
  </si>
  <si>
    <t>PINTURA DE PISO COM TINTA EPÓXI, APLICAÇÃO MANUAL, 2 DEMÃOS, INCLUSO PRIMER EPÓXI. AF_05/2021</t>
  </si>
  <si>
    <t>5330</t>
  </si>
  <si>
    <t>DILUENTE EPOXI</t>
  </si>
  <si>
    <t>7304</t>
  </si>
  <si>
    <t>TINTA EPOXI BASE AGUA PREMIUM, BRANCA</t>
  </si>
  <si>
    <t>12815</t>
  </si>
  <si>
    <t>44072</t>
  </si>
  <si>
    <t>PRIMER EPOXI / EPOXIDICO</t>
  </si>
  <si>
    <t>88310</t>
  </si>
  <si>
    <t>0,0640000</t>
  </si>
  <si>
    <t>53,70</t>
  </si>
  <si>
    <t>0,3220000</t>
  </si>
  <si>
    <t>80,73</t>
  </si>
  <si>
    <t>7,33</t>
  </si>
  <si>
    <t>0,2016000</t>
  </si>
  <si>
    <t>121,55</t>
  </si>
  <si>
    <t>0,2750000</t>
  </si>
  <si>
    <t>24,06</t>
  </si>
  <si>
    <t>0,1150000</t>
  </si>
  <si>
    <t>0,6392000</t>
  </si>
  <si>
    <t>0,0764000</t>
  </si>
  <si>
    <t>0,0296000</t>
  </si>
  <si>
    <t>1292</t>
  </si>
  <si>
    <t>0,1875000</t>
  </si>
  <si>
    <t>0,0890000</t>
  </si>
  <si>
    <t>0,0871000</t>
  </si>
  <si>
    <t>101741</t>
  </si>
  <si>
    <t>RODAPÉ EM MARMORITE, ALTURA 10CM. AF_09/2020</t>
  </si>
  <si>
    <t>4824</t>
  </si>
  <si>
    <t>GRANILHA/ GRANA/ PEDRISCO OU AGREGADO EM MARMORE/ GRANITO/ QUARTZO E CALCARIO, PRETO, CINZA, PALHA OU BRANCO</t>
  </si>
  <si>
    <t>2,3240000</t>
  </si>
  <si>
    <t>0,85</t>
  </si>
  <si>
    <t>0,0017000</t>
  </si>
  <si>
    <t>0,5833000</t>
  </si>
  <si>
    <t>0,2430000</t>
  </si>
  <si>
    <t>72183</t>
  </si>
  <si>
    <t>7156</t>
  </si>
  <si>
    <t>TELA DE ACO SOLDADA NERVURADA, CA-60, Q-196, (3,11 KG/M2), DIAMETRO DO FIO = 5,0 MM, LARGURA =  2,45 M, ESPACAMENTO DA MALHA = 10 X 10 CM</t>
  </si>
  <si>
    <t>1,0500000</t>
  </si>
  <si>
    <t>1,9400000</t>
  </si>
  <si>
    <t>0,0700000</t>
  </si>
  <si>
    <t>87373</t>
  </si>
  <si>
    <t>0,0661000</t>
  </si>
  <si>
    <t>660,12</t>
  </si>
  <si>
    <t>0,2990000</t>
  </si>
  <si>
    <t>0,1490000</t>
  </si>
  <si>
    <t>0,6160000</t>
  </si>
  <si>
    <t>0,3080000</t>
  </si>
  <si>
    <t>7334</t>
  </si>
  <si>
    <t>38546</t>
  </si>
  <si>
    <t>ARGAMASSA USINADA AUTOADENSAVEL E AUTONIVELANTE PARA CONTRAPISO, COM BOMBEAMENTO (DISPONIBILIZACAO DE BOMBA), SEM O LANCAMENTO</t>
  </si>
  <si>
    <t>0,2100000</t>
  </si>
  <si>
    <t>16,49</t>
  </si>
  <si>
    <t>512,84</t>
  </si>
  <si>
    <t>0,1380000</t>
  </si>
  <si>
    <t>0,0690000</t>
  </si>
  <si>
    <t>87401</t>
  </si>
  <si>
    <t>ARGAMASSA INDUSTRIALIZADA PARA CHAPISCO ROLADO, PREPARO MANUAL. AF_08/2019</t>
  </si>
  <si>
    <t>7.215,43</t>
  </si>
  <si>
    <t>0,0868000</t>
  </si>
  <si>
    <t>0,0289000</t>
  </si>
  <si>
    <t>37411</t>
  </si>
  <si>
    <t>TELA DE ACO SOLDADA GALVANIZADA/ZINCADA PARA ALVENARIA, FIO D = *1,24 MM, MALHA 25 X 25 MM</t>
  </si>
  <si>
    <t>87369</t>
  </si>
  <si>
    <t>ARGAMASSA TRAÇO 1:2:8 (EM VOLUME DE CIMENTO, CAL E AREIA MÉDIA ÚMIDA) PARA EMBOÇO/MASSA ÚNICA/ASSENTAMENTO DE ALVENARIA DE VEDAÇÃO, PREPARO MANUAL. AF_08/2019</t>
  </si>
  <si>
    <t>0,1388000</t>
  </si>
  <si>
    <t>21,59</t>
  </si>
  <si>
    <t>605,69</t>
  </si>
  <si>
    <t>1,0850000</t>
  </si>
  <si>
    <t>5998</t>
  </si>
  <si>
    <t>84084</t>
  </si>
  <si>
    <t>87246</t>
  </si>
  <si>
    <t>REVESTIMENTO CERÂMICO PARA PISO COM PLACAS TIPO ESMALTADA EXTRA DE DIMENSÕES 35X35 CM APLICADA EM AMBIENTES DE ÁREA MENOR QUE 5 M2. AF_02/2023_PE</t>
  </si>
  <si>
    <t>1,0810000</t>
  </si>
  <si>
    <t>0,2410000</t>
  </si>
  <si>
    <t>0,6797000</t>
  </si>
  <si>
    <t>0,1893000</t>
  </si>
  <si>
    <t>345</t>
  </si>
  <si>
    <t>3315</t>
  </si>
  <si>
    <t>4812</t>
  </si>
  <si>
    <t>20250</t>
  </si>
  <si>
    <t>40547</t>
  </si>
  <si>
    <t>88269</t>
  </si>
  <si>
    <t>25,81</t>
  </si>
  <si>
    <t>0,9964000</t>
  </si>
  <si>
    <t>0,89</t>
  </si>
  <si>
    <t>1,0740000</t>
  </si>
  <si>
    <t>12,49</t>
  </si>
  <si>
    <t>0,0078000</t>
  </si>
  <si>
    <t>26,20</t>
  </si>
  <si>
    <t>0,0308000</t>
  </si>
  <si>
    <t>29,16</t>
  </si>
  <si>
    <t>0,6313000</t>
  </si>
  <si>
    <t>0,3156000</t>
  </si>
  <si>
    <t>72201</t>
  </si>
  <si>
    <t>36246</t>
  </si>
  <si>
    <t>ACABAMENTO SIMPLES/CONVENCIONAL PARA FORRO PVC, TIPO "U" OU "C", COR BRANCA, COMPRIMENTO 6 M</t>
  </si>
  <si>
    <t>39443</t>
  </si>
  <si>
    <t>40552</t>
  </si>
  <si>
    <t>88278</t>
  </si>
  <si>
    <t>1,1512000</t>
  </si>
  <si>
    <t>0,26</t>
  </si>
  <si>
    <t>0,0749000</t>
  </si>
  <si>
    <t>49,99</t>
  </si>
  <si>
    <t>0,1468000</t>
  </si>
  <si>
    <t>18,05</t>
  </si>
  <si>
    <t>36225</t>
  </si>
  <si>
    <t>39427</t>
  </si>
  <si>
    <t>39430</t>
  </si>
  <si>
    <t>43131</t>
  </si>
  <si>
    <t>1,0956000</t>
  </si>
  <si>
    <t>36,33</t>
  </si>
  <si>
    <t>3,8499000</t>
  </si>
  <si>
    <t>7,63</t>
  </si>
  <si>
    <t>1,3265000</t>
  </si>
  <si>
    <t>2,87</t>
  </si>
  <si>
    <t>2,1912000</t>
  </si>
  <si>
    <t>0,0132000</t>
  </si>
  <si>
    <t>0,0333000</t>
  </si>
  <si>
    <t>0,0426000</t>
  </si>
  <si>
    <t>21,02</t>
  </si>
  <si>
    <t>0,4994000</t>
  </si>
  <si>
    <t>34747</t>
  </si>
  <si>
    <t>PEITORIL EM MARMORE, POLIDO, BRANCO COMUM, L= *15* CM, E=  *2,0* CM, COM PINGADEIRA</t>
  </si>
  <si>
    <t>87283</t>
  </si>
  <si>
    <t>ARGAMASSA TRAÇO 1:6 (EM VOLUME DE CIMENTO E AREIA MÉDIA ÚMIDA) COM ADIÇÃO DE PLASTIFICANTE PARA EMBOÇO/MASSA ÚNICA/ASSENTAMENTO DE ALVENARIA DE VEDAÇÃO, PREPARO MECÂNICO COM BETONEIRA 400 L. AF_08/2019</t>
  </si>
  <si>
    <t>88274</t>
  </si>
  <si>
    <t>91692</t>
  </si>
  <si>
    <t>91693</t>
  </si>
  <si>
    <t>1,0400000</t>
  </si>
  <si>
    <t>141,69</t>
  </si>
  <si>
    <t>402,08</t>
  </si>
  <si>
    <t>0,4190000</t>
  </si>
  <si>
    <t>0,0210000</t>
  </si>
  <si>
    <t>0,3980000</t>
  </si>
  <si>
    <t>40675</t>
  </si>
  <si>
    <t>0,0840000</t>
  </si>
  <si>
    <t>0,1300000</t>
  </si>
  <si>
    <t>0,4490000</t>
  </si>
  <si>
    <t>5795</t>
  </si>
  <si>
    <t>MARTELETE OU ROMPEDOR PNEUMÁTICO MANUAL, 28 KG, COM SILENCIADOR - CHP DIURNO. AF_07/2016</t>
  </si>
  <si>
    <t>5952</t>
  </si>
  <si>
    <t>MARTELETE OU ROMPEDOR PNEUMÁTICO MANUAL, 28 KG, COM SILENCIADOR - CHI DIURNO. AF_07/2016</t>
  </si>
  <si>
    <t>0,1570000</t>
  </si>
  <si>
    <t>21,38</t>
  </si>
  <si>
    <t>0,3460000</t>
  </si>
  <si>
    <t>18,82</t>
  </si>
  <si>
    <t>0,0790000</t>
  </si>
  <si>
    <t>0,5030000</t>
  </si>
  <si>
    <t>0,1680000</t>
  </si>
  <si>
    <t>0,3690000</t>
  </si>
  <si>
    <t>0,5370000</t>
  </si>
  <si>
    <t>0,0340000</t>
  </si>
  <si>
    <t>18,40</t>
  </si>
  <si>
    <t>0,2160000</t>
  </si>
  <si>
    <t>22,78</t>
  </si>
  <si>
    <t>72144</t>
  </si>
  <si>
    <t>100700</t>
  </si>
  <si>
    <t>PORTA DE MADEIRA COMPENSADA LISA PARA PINTURA, 120X210X3,5CM, 2 FOLHAS, INCLUSO ADUELA 2A, ALIZAR 2A E DOBRADIÇAS. AF_12/2019</t>
  </si>
  <si>
    <t>184</t>
  </si>
  <si>
    <t>BATENTE / PORTAL / ADUELA / MARCO EM MADEIRA MACICA COM REBAIXO, E = *3* CM, L = *14* CM, PARA PORTAS DE  GIRO DE *60 CM A 120* CM  X *210* CM, PINUS / EUCALIPTO / VIROLA OU EQUIVALENTE DA REGIAO (NAO INCLUI ALIZARES)</t>
  </si>
  <si>
    <t>2433</t>
  </si>
  <si>
    <t>DOBRADICA EM ACO/FERRO, 3" X 2 1/2", E= 1,2 A 1,8 MM, SEM ANEL,  CROMADO OU ZINCADO, TAMPA CHATA, COM PARAFUSOS</t>
  </si>
  <si>
    <t>10553</t>
  </si>
  <si>
    <t>PORTA DE MADEIRA, FOLHA MEDIA (NBR 15930) DE 600 X 2100 MM, DE 35 MM A 40 MM DE ESPESSURA, NUCLEO SEMI-SOLIDO (SARRAFEADO), CAPA LISA EM HDF, ACABAMENTO EM PRIMER PARA PINTURA</t>
  </si>
  <si>
    <t>11055</t>
  </si>
  <si>
    <t>PARAFUSO ROSCA SOBERBA ZINCADO CABECA CHATA FENDA SIMPLES 3,5 X 25 MM (1 ")</t>
  </si>
  <si>
    <t>20017</t>
  </si>
  <si>
    <t>GUARNICAO / ALIZAR / VISTA LISA EM MADEIRA MACICA, PARA PORTA  , E = *1* CM, L = *5* CM, CEDRINHO / ANGELIM COMERCIAL / TAURI/ CURUPIXA / PEROBA / CUMARU OU EQUIVALENTE DA REGIAO</t>
  </si>
  <si>
    <t>20247</t>
  </si>
  <si>
    <t>39027</t>
  </si>
  <si>
    <t>PREGO DE ACO POLIDO COM CABECA 19  X 36 (3 1/4  X  9)</t>
  </si>
  <si>
    <t>88627</t>
  </si>
  <si>
    <t>ARGAMASSA TRAÇO 1:0,5:4,5 (EM VOLUME DE CIMENTO, CAL E AREIA MÉDIA ÚMIDA) PARA ASSENTAMENTO DE ALVENARIA, PREPARO MANUAL. AF_08/2019</t>
  </si>
  <si>
    <t>JG</t>
  </si>
  <si>
    <t>120,77</t>
  </si>
  <si>
    <t>6,0000000</t>
  </si>
  <si>
    <t>7,16</t>
  </si>
  <si>
    <t>243,96</t>
  </si>
  <si>
    <t>39,6000000</t>
  </si>
  <si>
    <t>0,13</t>
  </si>
  <si>
    <t>6,3000000</t>
  </si>
  <si>
    <t>7,09</t>
  </si>
  <si>
    <t>23,48</t>
  </si>
  <si>
    <t>0,2250000</t>
  </si>
  <si>
    <t>21,19</t>
  </si>
  <si>
    <t>3,4580000</t>
  </si>
  <si>
    <t>20,89</t>
  </si>
  <si>
    <t>1,3890000</t>
  </si>
  <si>
    <t>2,4240000</t>
  </si>
  <si>
    <t>589,01</t>
  </si>
  <si>
    <t>90800</t>
  </si>
  <si>
    <t>183</t>
  </si>
  <si>
    <t>BATENTE/ PORTAL/ ADUELA/ MARCO MACICO, E= *3 CM, L= *13 CM, *60 CM A 120* CM X *210 CM,  EM CEDRINHO/ ANGELIM COMERCIAL/ EUCALIPTO/ CURUPIXA/ PEROBA/ CUMARU OU EQUIVALENTE DA REGIAO (NAO INCLUI ALIZARES)</t>
  </si>
  <si>
    <t>5066</t>
  </si>
  <si>
    <t>PREGO DE ACO POLIDO COM CABECA 12 X 12</t>
  </si>
  <si>
    <t>0,0108000</t>
  </si>
  <si>
    <t>0,0235000</t>
  </si>
  <si>
    <t>2,4610000</t>
  </si>
  <si>
    <t>1,2300000</t>
  </si>
  <si>
    <t>90801</t>
  </si>
  <si>
    <t>2,7140000</t>
  </si>
  <si>
    <t>1,3570000</t>
  </si>
  <si>
    <t>90802</t>
  </si>
  <si>
    <t>2,9680000</t>
  </si>
  <si>
    <t>1,4840000</t>
  </si>
  <si>
    <t>90803</t>
  </si>
  <si>
    <t>3,2210000</t>
  </si>
  <si>
    <t>1,6110000</t>
  </si>
  <si>
    <t>90805</t>
  </si>
  <si>
    <t>5061</t>
  </si>
  <si>
    <t>7319</t>
  </si>
  <si>
    <t>TINTA ASFALTICA IMPERMEABILIZANTE DISPERSA EM AGUA, PARA MATERIAIS CIMENTICIOS</t>
  </si>
  <si>
    <t>0,1638000</t>
  </si>
  <si>
    <t>1,2350000</t>
  </si>
  <si>
    <t>0,8680000</t>
  </si>
  <si>
    <t>88629</t>
  </si>
  <si>
    <t>ARGAMASSA TRAÇO 1:3 (CIMENTO E AREIA MÉDIA), PREPARO MANUAL. AF_08/2014</t>
  </si>
  <si>
    <t>90806</t>
  </si>
  <si>
    <t>0,1671000</t>
  </si>
  <si>
    <t>0,5520000</t>
  </si>
  <si>
    <t>1,3620000</t>
  </si>
  <si>
    <t>0,9570000</t>
  </si>
  <si>
    <t>0,0223000</t>
  </si>
  <si>
    <t>90807</t>
  </si>
  <si>
    <t>90816</t>
  </si>
  <si>
    <t>0,1704000</t>
  </si>
  <si>
    <t>0,6030000</t>
  </si>
  <si>
    <t>1,4890000</t>
  </si>
  <si>
    <t>1,0460000</t>
  </si>
  <si>
    <t>0,0226000</t>
  </si>
  <si>
    <t>2432</t>
  </si>
  <si>
    <t>DOBRADICA EM ACO/FERRO, 3 1/2" X  3", E= 1,9  A 2 MM, COM ANEL,  CROMADO OU ZINCADO, TAMPA BOLA, COM PARAFUSOS</t>
  </si>
  <si>
    <t>21,15</t>
  </si>
  <si>
    <t>19,8000000</t>
  </si>
  <si>
    <t>1,2820000</t>
  </si>
  <si>
    <t>0,6410000</t>
  </si>
  <si>
    <t>10554</t>
  </si>
  <si>
    <t>PORTA DE MADEIRA, FOLHA MEDIA (NBR 15930) DE 700 X 2100 MM, DE 35 MM A 40 MM DE ESPESSURA, NUCLEO SEMI-SOLIDO (SARRAFEADO), CAPA LISA EM HDF, ACABAMENTO EM PRIMER PARA PINTURA</t>
  </si>
  <si>
    <t>246,12</t>
  </si>
  <si>
    <t>1,4140000</t>
  </si>
  <si>
    <t>0,7070000</t>
  </si>
  <si>
    <t>10555</t>
  </si>
  <si>
    <t>PORTA DE MADEIRA, FOLHA MEDIA (NBR 15930) DE 800 X 2100 MM, DE 35 MM A 40 MM DE ESPESSURA, NUCLEO SEMI-SOLIDO (SARRAFEADO), CAPA LISA EM HDF, ACABAMENTO EM PRIMER PARA PINTURA</t>
  </si>
  <si>
    <t>268,40</t>
  </si>
  <si>
    <t>1,5460000</t>
  </si>
  <si>
    <t>0,7730000</t>
  </si>
  <si>
    <t>10556</t>
  </si>
  <si>
    <t>PORTA DE MADEIRA, FOLHA MEDIA (NBR 15930) DE 900 X 2100 MM, DE 35 MM A 40 MM DE ESPESSURA, NUCLEO SEMI-SOLIDO (SARRAFEADO), CAPA LISA EM HDF, ACABAMENTO EM PRIMER PARA PINTURA</t>
  </si>
  <si>
    <t>356,87</t>
  </si>
  <si>
    <t>1,6780000</t>
  </si>
  <si>
    <t>0,8390000</t>
  </si>
  <si>
    <t>100659</t>
  </si>
  <si>
    <t>39026</t>
  </si>
  <si>
    <t>PREGO DE ACO POLIDO SEM CABECA 15 X 15 (1 1/4 X 13)</t>
  </si>
  <si>
    <t>90826</t>
  </si>
  <si>
    <t>GUARNICAO/ ALIZAR/ VISTA MACICA, E= *1* CM, L= *4,5* CM, EM CEDRINHO/ ANGELIM COMERCIAL/  EUCALIPTO/ CURUPIXA/ PEROBA/ CUMARU OU EQUIVALENTE DA REGIAO</t>
  </si>
  <si>
    <t>5,6000000</t>
  </si>
  <si>
    <t>0,0280000</t>
  </si>
  <si>
    <t>0,1470000</t>
  </si>
  <si>
    <t>90827</t>
  </si>
  <si>
    <t>5,7000000</t>
  </si>
  <si>
    <t>0,0290000</t>
  </si>
  <si>
    <t>0,3320000</t>
  </si>
  <si>
    <t>0,1660000</t>
  </si>
  <si>
    <t>90828</t>
  </si>
  <si>
    <t>5,8000000</t>
  </si>
  <si>
    <t>0,3700000</t>
  </si>
  <si>
    <t>0,1850000</t>
  </si>
  <si>
    <t>90829</t>
  </si>
  <si>
    <t>5,9000000</t>
  </si>
  <si>
    <t>0,0300000</t>
  </si>
  <si>
    <t>0,4090000</t>
  </si>
  <si>
    <t>0,2040000</t>
  </si>
  <si>
    <t>3081</t>
  </si>
  <si>
    <t>FECHADURA ESPELHO PARA PORTA EXTERNA, EM ACO INOX (MAQUINA, TESTA E CONTRA-TESTA) E EM ZAMAC (MACANETA, LINGUETA E TRINCOS) COM ACABAMENTO CROMADO, MAQUINA DE 55 MM, INCLUINDO CHAVE TIPO CILINDRO</t>
  </si>
  <si>
    <t>145,32</t>
  </si>
  <si>
    <t>1,0020000</t>
  </si>
  <si>
    <t>0,5010000</t>
  </si>
  <si>
    <t>3099</t>
  </si>
  <si>
    <t>FECHADURA ROSETA REDONDA PARA PORTA DE BANHEIRO, EM ACO INOX (MAQUINA, TESTA E CONTRA-TESTA) E EM ZAMAC (MACANETA, LINGUETA E TRINCOS) COM ACABAMENTO CROMADO, MAQUINA DE 55 MM, INCLUINDO CHAVE TIPO TRANQUETA</t>
  </si>
  <si>
    <t>131,68</t>
  </si>
  <si>
    <t>0,7670000</t>
  </si>
  <si>
    <t>0,3840000</t>
  </si>
  <si>
    <t>90820</t>
  </si>
  <si>
    <t>PORTA DE MADEIRA PARA PINTURA, SEMI-OCA (LEVE OU MÉDIA), 60X210CM, ESPESSURA DE 3,5CM, INCLUSO DOBRADIÇAS - FORNECIMENTO E INSTALAÇÃO. AF_12/2019</t>
  </si>
  <si>
    <t>90831</t>
  </si>
  <si>
    <t>FECHADURA DE EMBUTIR PARA PORTA DE BANHEIRO, COMPLETA, ACABAMENTO PADRÃO MÉDIO, INCLUSO EXECUÇÃO DE FURO - FORNECIMENTO E INSTALAÇÃO. AF_12/2019</t>
  </si>
  <si>
    <t>354,00</t>
  </si>
  <si>
    <t>347,84</t>
  </si>
  <si>
    <t>154,33</t>
  </si>
  <si>
    <t>9,6000000</t>
  </si>
  <si>
    <t>10,38</t>
  </si>
  <si>
    <t>90821</t>
  </si>
  <si>
    <t>PORTA DE MADEIRA PARA PINTURA, SEMI-OCA (LEVE OU MÉDIA), 70X210CM, ESPESSURA DE 3,5CM, INCLUSO DOBRADIÇAS - FORNECIMENTO E INSTALAÇÃO. AF_12/2019</t>
  </si>
  <si>
    <t>91306</t>
  </si>
  <si>
    <t>FECHADURA DE EMBUTIR PARA PORTAS INTERNAS, COMPLETA, ACABAMENTO PADRÃO MÉDIO, COM EXECUÇÃO DE FURO - FORNECIMENTO E INSTALAÇÃO. AF_12/2019</t>
  </si>
  <si>
    <t>353,89</t>
  </si>
  <si>
    <t>9,8000000</t>
  </si>
  <si>
    <t>90822</t>
  </si>
  <si>
    <t>PORTA DE MADEIRA PARA PINTURA, SEMI-OCA (LEVE OU MÉDIA), 80X210CM, ESPESSURA DE 3,5CM, INCLUSO DOBRADIÇAS - FORNECIMENTO E INSTALAÇÃO. AF_12/2019</t>
  </si>
  <si>
    <t>90830</t>
  </si>
  <si>
    <t>380,07</t>
  </si>
  <si>
    <t>174,91</t>
  </si>
  <si>
    <t>10,0000000</t>
  </si>
  <si>
    <t>90823</t>
  </si>
  <si>
    <t>472,44</t>
  </si>
  <si>
    <t>10,2000000</t>
  </si>
  <si>
    <t>91300</t>
  </si>
  <si>
    <t>20007</t>
  </si>
  <si>
    <t>GUARNICAO/ ALIZAR/ VISTA MACICA, E= *1* CM, L= *4,5* CM, EM PINUS/ TAUARI/ VIROLA OU EQUIVALENTE DA REGIAO</t>
  </si>
  <si>
    <t>91301</t>
  </si>
  <si>
    <t>91302</t>
  </si>
  <si>
    <t>91303</t>
  </si>
  <si>
    <t>3080</t>
  </si>
  <si>
    <t>FECHADURA ESPELHO PARA PORTA EXTERNA, EM ACO INOX (MAQUINA, TESTA E CONTRA-TESTA) E EM ZAMAC (MACANETA, LINGUETA E TRINCOS) COM ACABAMENTO CROMADO, MAQUINA DE 40 MM, INCLUINDO CHAVE TIPO CILINDRO</t>
  </si>
  <si>
    <t>73,45</t>
  </si>
  <si>
    <t>3097</t>
  </si>
  <si>
    <t>FECHADURA ROSETA REDONDA PARA PORTA DE BANHEIRO, EM ACO INOX (MAQUINA, TESTA E CONTRA-TESTA) E EM ZAMAC (MACANETA, LINGUETA E TRINCOS) COM ACABAMENTO CROMADO, MAQUINA DE 40 MM, INCLUINDO CHAVE TIPO TRANQUETA</t>
  </si>
  <si>
    <t>82,24</t>
  </si>
  <si>
    <t>3090</t>
  </si>
  <si>
    <t>FECHADURA ESPELHO PARA PORTA INTERNA, EM ACO INOX (MAQUINA, TESTA E CONTRA-TESTA) E EM ZAMAC (MACANETA, LINGUETA E TRINCOS) COM ACABAMENTO CROMADO, MAQUINA DE 40 MM, INCLUINDO CHAVE TIPO INTERNA</t>
  </si>
  <si>
    <t>65,56</t>
  </si>
  <si>
    <t>84849</t>
  </si>
  <si>
    <t>BATENTE/ PORTAL/ ADUELA/ MARCO MACICO, E= *3* CM, L= *13* CM, *60 CM A 120* CM X *210* CM, EM PINUS/ TAUARI/ VIROLA OU EQUIVALENTE DA REGIAO (NAO INCLUI ALIZARES)</t>
  </si>
  <si>
    <t>0,2700000</t>
  </si>
  <si>
    <t>1412</t>
  </si>
  <si>
    <t>COLAR TOMADA PVC, COM TRAVAS, SAIDA COM ROSCA, DE 85 MM X 1/2" OU 85 MM X 3/4", PARA LIGACAO PREDIAL DE AGUA</t>
  </si>
  <si>
    <t>0,5600000</t>
  </si>
  <si>
    <t>5067</t>
  </si>
  <si>
    <t>PREGO DE ACO POLIDO COM CABECA 16 X 24 (2 1/4 X 12)</t>
  </si>
  <si>
    <t>11058</t>
  </si>
  <si>
    <t>PARAFUSO ROSCA SOBERBA ZINCADO CABECA CHATA FENDA SIMPLES 5,5 X 65 MM (2.1/2 ")</t>
  </si>
  <si>
    <t>35274</t>
  </si>
  <si>
    <t>PILAR DE MADEIRA NAO APARELHADA *10 X 10* CM, MACARANDUBA, ANGELIM OU EQUIVALENTE DA REGIAO</t>
  </si>
  <si>
    <t>0,1200000</t>
  </si>
  <si>
    <t>88243</t>
  </si>
  <si>
    <t>AJUDANTE ESPECIALIZADO COM ENCARGOS COMPLEMENTARES</t>
  </si>
  <si>
    <t>88631</t>
  </si>
  <si>
    <t>ARGAMASSA TRAÇO 1:4 (CIMENTO E AREIA MÉDIA), PREPARO MANUAL. AF_08/2014</t>
  </si>
  <si>
    <t>0,0040000</t>
  </si>
  <si>
    <t xml:space="preserve">CHAPA/PAINEL DE MADEIRA COMPENSADA PLASTIFICADA (MADEIRITE PLASTIFICADO) PARA FORMA DE CONCRETO, DE 2200 X 1100 MM, E = 14 MM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</si>
  <si>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100701</t>
  </si>
  <si>
    <t>PORTA DE FERRO, DE ABRIR, TIPO GRADE COM CHAPA, COM GUARNIÇÕES. AF_12/2019</t>
  </si>
  <si>
    <t>4930</t>
  </si>
  <si>
    <t>PORTA DE ABRIR / GIRO, EM GRADIL FERRO, COM BARRA CHATA 3 CM X 1/4", COM REQUADRO E GUARNICAO - COMPLETO - ACABAMENTO NATURAL</t>
  </si>
  <si>
    <t>697,20</t>
  </si>
  <si>
    <t>0,4570000</t>
  </si>
  <si>
    <t>0,2290000</t>
  </si>
  <si>
    <t>11190</t>
  </si>
  <si>
    <t>JANELA BASCULANTE, ACO, COM BATENTE/REQUADRO, 60 X 60 CM (SEM VIDROS)</t>
  </si>
  <si>
    <t>ARGAMASSA TRAÇO 1:3 (EM VOLUME DE CIMENTO E AREIA MÉDIA ÚMIDA), PREPARO MANUAL. AF_08/2019</t>
  </si>
  <si>
    <t>2,7780000</t>
  </si>
  <si>
    <t>175,63</t>
  </si>
  <si>
    <t>4,5810000</t>
  </si>
  <si>
    <t>2,2910000</t>
  </si>
  <si>
    <t>623,40</t>
  </si>
  <si>
    <t>94560</t>
  </si>
  <si>
    <t>11197</t>
  </si>
  <si>
    <t>JANELA DE CORRER, ACO, COM BATENTE/REQUADRO DE 6 A 14 CM, SEM DIVISAO, PINT ANTICORROSIVA, PINT ACABAMENTO, COM VIDRO, SEM BANDEIRA, 2 FLS, 120  X 150 CM (A X L)</t>
  </si>
  <si>
    <t>0,5553000</t>
  </si>
  <si>
    <t>1,6970000</t>
  </si>
  <si>
    <t>0,8480000</t>
  </si>
  <si>
    <t xml:space="preserve">JANELA DE CORRER, ACO, BATENTE/REQUADRO DE 6 A 14 CM, COM DIVISAO HORIZ , PINT ANTICORROSIVA, SEM VIDRO, BANDEIRA COM BASCULA, 4 FLS, 120 X 150 CM (A X L)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</si>
  <si>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0,5558000</t>
  </si>
  <si>
    <t>969,97</t>
  </si>
  <si>
    <t>2,0990000</t>
  </si>
  <si>
    <t>1,0490000</t>
  </si>
  <si>
    <t>94563</t>
  </si>
  <si>
    <t>11193</t>
  </si>
  <si>
    <t>JANELA DE CORRER, ACO, BATENTE/REQUADRO DE 6 A 14 CM, VENEZIANA, PINT ANTICORROSIVA, PINT ACABAMENTO, COM VIDRO, 6 FLS, 120  X 150 CM (A X L)</t>
  </si>
  <si>
    <t>1,0005000</t>
  </si>
  <si>
    <t>2,3990000</t>
  </si>
  <si>
    <t>1,1990000</t>
  </si>
  <si>
    <t>94564</t>
  </si>
  <si>
    <t>4377</t>
  </si>
  <si>
    <t>24,4000000</t>
  </si>
  <si>
    <t>39961</t>
  </si>
  <si>
    <t>1,2467000</t>
  </si>
  <si>
    <t>2,4150000</t>
  </si>
  <si>
    <t>1,2070000</t>
  </si>
  <si>
    <t>94565</t>
  </si>
  <si>
    <t>11,0000000</t>
  </si>
  <si>
    <t>0,6867000</t>
  </si>
  <si>
    <t>0,8940000</t>
  </si>
  <si>
    <t>0,4470000</t>
  </si>
  <si>
    <t>94567</t>
  </si>
  <si>
    <t>8,8000000</t>
  </si>
  <si>
    <t>11199</t>
  </si>
  <si>
    <t>JANELA DE CORRER, ACO, BATENTE/REQUADRO DE 6 A 14 CM,  COM DIVISAO HORIZ , PINT ANTICORROSIVA, SEM VIDRO, BANDEIRA COM BASCULA, 4 FLS, 120  X 150 CM (A X L)</t>
  </si>
  <si>
    <t>0,6233000</t>
  </si>
  <si>
    <t>1,1060000</t>
  </si>
  <si>
    <t>0,5530000</t>
  </si>
  <si>
    <t>546</t>
  </si>
  <si>
    <t>BARRA DE FERRO RETANGULAR, BARRA CHATA (QUALQUER DIMENSAO)</t>
  </si>
  <si>
    <t>42,0000000</t>
  </si>
  <si>
    <t>567</t>
  </si>
  <si>
    <t>CANTONEIRA FERRO GALVANIZADO DE ABAS IGUAIS, 1" X 1/8" (L X E) , 1,20KG/M</t>
  </si>
  <si>
    <t>7697</t>
  </si>
  <si>
    <t>TUBO ACO GALVANIZADO COM COSTURA, CLASSE MEDIA, DN 1.1/2", E = *3,25* MM, PESO *3,61* KG/M (NBR 5580)</t>
  </si>
  <si>
    <t>4,1656000</t>
  </si>
  <si>
    <t>0,1778000</t>
  </si>
  <si>
    <t>9,8916000</t>
  </si>
  <si>
    <t>0,1473000</t>
  </si>
  <si>
    <t>0,0002500</t>
  </si>
  <si>
    <t>55,0000000</t>
  </si>
  <si>
    <t>0,0030000</t>
  </si>
  <si>
    <t>ABRACADEIRA EM ACO PARA AMARRACAO DE ELETRODUTOS, TIPO D, COM 3/4" E PARAFUSO DE FIXACAO</t>
  </si>
  <si>
    <t>7700</t>
  </si>
  <si>
    <t>TUBO ACO GALVANIZADO COM COSTURA, CLASSE MEDIA, DN 3/4", E = *2,65* MM, PESO *1,58* KG/M (NBR 5580)</t>
  </si>
  <si>
    <t>1,1000000</t>
  </si>
  <si>
    <t>3,3000000</t>
  </si>
  <si>
    <t>397</t>
  </si>
  <si>
    <t>ABRACADEIRA EM ACO PARA AMARRACAO DE ELETRODUTOS, TIPO D, COM 2 1/2" E PARAFUSO DE FIXACAO</t>
  </si>
  <si>
    <t>7701</t>
  </si>
  <si>
    <t>TUBO ACO GALVANIZADO COM COSTURA, CLASSE MEDIA, DN 2.1/2", E = *3,65* MM, PESO *6,51* KG/M (NBR 5580)</t>
  </si>
  <si>
    <t>395</t>
  </si>
  <si>
    <t>ABRACADEIRA EM ACO PARA AMARRACAO DE ELETRODUTOS, TIPO D, COM 1 1/4" E PARAFUSO DE FIXACAO</t>
  </si>
  <si>
    <t>84862</t>
  </si>
  <si>
    <t>1649</t>
  </si>
  <si>
    <t>CRUZETA DE FERRO GALVANIZADO, COM ROSCA BSP, DE 1 1/2"</t>
  </si>
  <si>
    <t>2616</t>
  </si>
  <si>
    <t>CURVA 90 GRAUS, PARA ELETRODUTO, EM ACO GALVANIZADO ELETROLITICO, DIAMETRO DE 15 MM (1/2")</t>
  </si>
  <si>
    <t>6297</t>
  </si>
  <si>
    <t>TE DE FERRO GALVANIZADO, DE 1 1/2"</t>
  </si>
  <si>
    <t>3,5000000</t>
  </si>
  <si>
    <t>100702</t>
  </si>
  <si>
    <t>142</t>
  </si>
  <si>
    <t>4922</t>
  </si>
  <si>
    <t>PORTA DE CORRER EM ALUMINIO, DUAS FOLHAS MOVEIS COM VIDRO, FECHADURA E PUXADOR EMBUTIDO, ACABAMENTO ANODIZADO NATURAL, SEM GUARNICAO/ALIZAR/VISTA</t>
  </si>
  <si>
    <t>7568</t>
  </si>
  <si>
    <t>36888</t>
  </si>
  <si>
    <t>0,0637000</t>
  </si>
  <si>
    <t>44,89</t>
  </si>
  <si>
    <t>537,41</t>
  </si>
  <si>
    <t>4,7200000</t>
  </si>
  <si>
    <t>0,61</t>
  </si>
  <si>
    <t>2,2020000</t>
  </si>
  <si>
    <t>29,33</t>
  </si>
  <si>
    <t>0,2820000</t>
  </si>
  <si>
    <t>4914</t>
  </si>
  <si>
    <t>PORTA DE ABRIR EM ALUMINIO COM LAMBRI HORIZONTAL/LAMINADA, ACABAMENTO ANODIZADO NATURAL, SEM GUARNICAO/ALIZAR/VISTA</t>
  </si>
  <si>
    <t>0,8829000</t>
  </si>
  <si>
    <t>838,91</t>
  </si>
  <si>
    <t>4,8166000</t>
  </si>
  <si>
    <t>6,8504000</t>
  </si>
  <si>
    <t>0,3563000</t>
  </si>
  <si>
    <t>0,1779000</t>
  </si>
  <si>
    <t>39025</t>
  </si>
  <si>
    <t>0,5473000</t>
  </si>
  <si>
    <t>1.060,92</t>
  </si>
  <si>
    <t>0,3826000</t>
  </si>
  <si>
    <t>0,1910000</t>
  </si>
  <si>
    <t>39024</t>
  </si>
  <si>
    <t>PORTA DE ABRIR EM ALUMINIO COM DIVISAO HORIZONTAL  PARA VIDROS,  ACABAMENTO ANODIZADO NATURAL, VIDROS INCLUSOS, SEM GUARNICAO/ALIZAR/VISTA , 87 X 210 CM</t>
  </si>
  <si>
    <t>1,6130000</t>
  </si>
  <si>
    <t>1.034,64</t>
  </si>
  <si>
    <t>0,6510000</t>
  </si>
  <si>
    <t>0,3250000</t>
  </si>
  <si>
    <t>741,30</t>
  </si>
  <si>
    <t>0,9190000</t>
  </si>
  <si>
    <t>0,4600000</t>
  </si>
  <si>
    <t>39022</t>
  </si>
  <si>
    <t>PORTA DE ABRIR EM ACO TIPO VENEZIANA, COM FUNDO ANTICORROSIVO / PRIMER DE PROTECAO, SEM GUARNICAO/ALIZAR/VISTA, 90 X 210 CM</t>
  </si>
  <si>
    <t>664,00</t>
  </si>
  <si>
    <t>72116</t>
  </si>
  <si>
    <t>10490</t>
  </si>
  <si>
    <t>VIDRO LISO INCOLOR 2 A 3 MM - SEM COLOCACAO</t>
  </si>
  <si>
    <t>10498</t>
  </si>
  <si>
    <t>MASSA PARA VIDRO</t>
  </si>
  <si>
    <t>72117</t>
  </si>
  <si>
    <t>10492</t>
  </si>
  <si>
    <t>VIDRO LISO INCOLOR 4MM - SEM COLOCACAO</t>
  </si>
  <si>
    <t>0,4500000</t>
  </si>
  <si>
    <t>72118</t>
  </si>
  <si>
    <t>10505</t>
  </si>
  <si>
    <t>VIDRO TEMPERADO INCOLOR E = 6 MM, SEM COLOCACAO</t>
  </si>
  <si>
    <t>72119</t>
  </si>
  <si>
    <t>10506</t>
  </si>
  <si>
    <t>VIDRO TEMPERADO INCOLOR E = 8 MM, SEM COLOCACAO</t>
  </si>
  <si>
    <t>72120</t>
  </si>
  <si>
    <t>10507</t>
  </si>
  <si>
    <t>VIDRO TEMPERADO INCOLOR E = 10 MM, SEM COLOCACAO</t>
  </si>
  <si>
    <t>72122</t>
  </si>
  <si>
    <t>10499</t>
  </si>
  <si>
    <t>VIDRO MARTELADO OU CANELADO, 4 MM - SEM COLOCACAO</t>
  </si>
  <si>
    <t>17,52</t>
  </si>
  <si>
    <t>4375</t>
  </si>
  <si>
    <t>BUCHA DE NYLON SEM ABA S6</t>
  </si>
  <si>
    <t>8,0000000</t>
  </si>
  <si>
    <t>11059</t>
  </si>
  <si>
    <t>PARAFUSO ROSCA SOBERBA ZINCADO CABECA CHATA FENDA SIMPLES 5,5 X 50 MM (2 ")</t>
  </si>
  <si>
    <t>11186</t>
  </si>
  <si>
    <t>ESPELHO CRISTAL E = 4 MM</t>
  </si>
  <si>
    <t>4,2000000</t>
  </si>
  <si>
    <t>587</t>
  </si>
  <si>
    <t>CANTONEIRA ALUMINIO ABAS DESIGUAIS 1" X 3/4 ", E = 1/8 "</t>
  </si>
  <si>
    <t>1,5400000</t>
  </si>
  <si>
    <t>1360</t>
  </si>
  <si>
    <t>CHAPA DE MADEIRA COMPENSADA NAVAL (COM COLA FENOLICA), E = 6 MM, DE *1,60 X 2,20* M</t>
  </si>
  <si>
    <t>85001</t>
  </si>
  <si>
    <t>11188</t>
  </si>
  <si>
    <t>VIDRO LISO FUME E = 4MM - SEM COLOCACAO</t>
  </si>
  <si>
    <t>85005</t>
  </si>
  <si>
    <t>442</t>
  </si>
  <si>
    <t>PARAFUSO FRANCES M16 EM ACO GALVANIZADO, COMPRIMENTO = 45 MM, DIAMETRO = 16 MM, CABECA ABAULADA</t>
  </si>
  <si>
    <t>68054</t>
  </si>
  <si>
    <t>ACO CA-25, 10,0 MM, VERGALHAO</t>
  </si>
  <si>
    <t>5,1000000</t>
  </si>
  <si>
    <t>1106</t>
  </si>
  <si>
    <t>CAL HIDRATADA CH-I PARA ARGAMASSAS</t>
  </si>
  <si>
    <t>4,6000000</t>
  </si>
  <si>
    <t>4777</t>
  </si>
  <si>
    <t>CANTONEIRA ACO ABAS IGUAIS (QUALQUER BITOLA), ESPESSURA ENTRE 1/8" E 1/4"</t>
  </si>
  <si>
    <t>8,2600000</t>
  </si>
  <si>
    <t>11026</t>
  </si>
  <si>
    <t>CHAPA DE ACO GALVANIZADA BITOLA GSG 14, E = 1,95 MM (15,60 KG/M2)</t>
  </si>
  <si>
    <t>15,2800000</t>
  </si>
  <si>
    <t>367</t>
  </si>
  <si>
    <t>AREIA GROSSA - POSTO JAZIDA/FORNECEDOR (RETIRADO NA JAZIDA, SEM TRANSPORTE)</t>
  </si>
  <si>
    <t>0,0610000</t>
  </si>
  <si>
    <t>4,8300000</t>
  </si>
  <si>
    <t>4948</t>
  </si>
  <si>
    <t>PORTAO DE ABRIR EM GRADIL DE METALON REDONDO DE 3/4"  VERTICAL, COM REQUADRO, ACABAMENTO NATURAL - COMPLETO</t>
  </si>
  <si>
    <t>TELA DE ARAME GALV QUADRANGULAR / LOSANGULAR,  FIO 2,11 MM (14 BWG), MALHA  5 X 5 CM, H = 2 M</t>
  </si>
  <si>
    <t>1,4318000</t>
  </si>
  <si>
    <t>10997</t>
  </si>
  <si>
    <t>ELETRODO REVESTIDO AWS - E7018, DIAMETRO IGUAL A 4,00 MM</t>
  </si>
  <si>
    <t>3,3700000</t>
  </si>
  <si>
    <t>21010</t>
  </si>
  <si>
    <t>TUBO ACO GALVANIZADO COM COSTURA, CLASSE LEVE, DN 25 MM ( 1"),  E = 2,65 MM,  *2,11* KG/M (NBR 5580)</t>
  </si>
  <si>
    <t>6,7407000</t>
  </si>
  <si>
    <t>83765</t>
  </si>
  <si>
    <t>GRUPO DE SOLDAGEM COM GERADOR A DIESEL 60 CV PARA SOLDA ELÉTRICA, SOBRE 04 RODAS, COM MOTOR 4 CILINDROS 600 A - CHP DIURNO. AF_02/2016</t>
  </si>
  <si>
    <t>3,8200000</t>
  </si>
  <si>
    <t>83766</t>
  </si>
  <si>
    <t>GRUPO DE SOLDAGEM COM GERADOR A DIESEL 60 CV PARA SOLDA ELÉTRICA, SOBRE 04 RODAS, COM MOTOR 4 CILINDROS 600 A - CHI DIURNO. AF_02/2016</t>
  </si>
  <si>
    <t>0,6700000</t>
  </si>
  <si>
    <t>7,0000000</t>
  </si>
  <si>
    <t>11,5000000</t>
  </si>
  <si>
    <t>4,5000000</t>
  </si>
  <si>
    <t>85188</t>
  </si>
  <si>
    <t>29</t>
  </si>
  <si>
    <t>ACO CA-50, 20,0 MM, VERGALHAO</t>
  </si>
  <si>
    <t>555</t>
  </si>
  <si>
    <t>BARRA DE FERRO RETANGULAR, BARRA CHATA, 1" X 1/4" (L X E), 1,2265 KG/M</t>
  </si>
  <si>
    <t>7691</t>
  </si>
  <si>
    <t>TUBO ACO GALVANIZADO COM COSTURA, CLASSE MEDIA, DN 1/2", E = *2,65* MM, PESO *1,22* KG/M (NBR 5580)</t>
  </si>
  <si>
    <t>9,0000000</t>
  </si>
  <si>
    <t>10998</t>
  </si>
  <si>
    <t>ELETRODO REVESTIDO AWS - E-6010, DIAMETRO IGUAL A 4,00 MM</t>
  </si>
  <si>
    <t>41758</t>
  </si>
  <si>
    <t>CADEADO EM ACO INOX, LARGURA DE *50* MM, COM HASTE EM ACO TEMPERADO, SEM MOLA - CHAVES INCLUIDAS</t>
  </si>
  <si>
    <t>6,2000000</t>
  </si>
  <si>
    <t>85189</t>
  </si>
  <si>
    <t>28,0000000</t>
  </si>
  <si>
    <t>0,8000000</t>
  </si>
  <si>
    <t xml:space="preserve">CADEADO SIMPLES, CORPO EM LATAO MACICO, COM LARGURA DE 50 MM E ALTURA DE APROX 40 MM, HASTE CEMENTADA EM ACO TEMPERADO COM DIAMETRO DE APROX 8,0 MM, INCLUINDO 2 CHAVES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</si>
  <si>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94569</t>
  </si>
  <si>
    <t>JANELA DE ALUMÍNIO TIPO MAXIM-AR, COM VIDROS, BATENTE E FERRAGENS. EXCLUSIVE ALIZAR, ACABAMENTO E CONTRAMARCO. FORNECIMENTO E INSTALAÇÃO. AF_12/2019</t>
  </si>
  <si>
    <t>34381</t>
  </si>
  <si>
    <t>JANELA MAXIM AR, EM ALUMINIO PERFIL 25, 60 X 80 CM (A X L), ACABAMENTO BRANCO OU BRILHANTE, BATENTE DE 4 A 5 CM, COM VIDRO 4 MM, SEM GUARNICAO/ALIZAR</t>
  </si>
  <si>
    <t>0,20</t>
  </si>
  <si>
    <t>2,0833000</t>
  </si>
  <si>
    <t>294,56</t>
  </si>
  <si>
    <t>29,66</t>
  </si>
  <si>
    <t>1,7070000</t>
  </si>
  <si>
    <t>0,8530000</t>
  </si>
  <si>
    <t>94570</t>
  </si>
  <si>
    <t>36896</t>
  </si>
  <si>
    <t>JANELA DE CORRER, EM ALUMINIO PERFIL 25, 100 X 120 CM (A X L), 2 FLS MOVEIS, SEM BANDEIRA, ACABAMENTO BRANCO OU BRILHANTE, BATENTE DE 6 A 7 CM, COM VIDRO 4 MM, SEM GUARNICAO</t>
  </si>
  <si>
    <t>9,2000000</t>
  </si>
  <si>
    <t>0,8333000</t>
  </si>
  <si>
    <t>400,00</t>
  </si>
  <si>
    <t>0,5190000</t>
  </si>
  <si>
    <t>0,2590000</t>
  </si>
  <si>
    <t>94572</t>
  </si>
  <si>
    <t>JANELA DE ALUMÍNIO DE CORRER COM 3 FOLHAS (2 VENEZIANAS E 1 PARA VIDRO), COM VIDROS, BATENTE E FERRAGENS. EXCLUSIVE ACABAMENTO, ALIZAR E CONTRAMARCO. FORNECIMENTO E INSTALAÇÃO. AF_12/2019</t>
  </si>
  <si>
    <t>44054</t>
  </si>
  <si>
    <t>JANELA VENEZIANA DE CORRER, EM ALUMINIO PERFIL 25, 100 X 120 CM (A X L), 3 FLS (2 VENEZIANAS E 1 VIDRO), SEM BANDEIRA, ACABAMENTO BRANCO OU BRILHANTE, BATENTE DE 8 A 9 CM, COM VIDRO 4 MM, SEM GUARNICAO/ALIZAR</t>
  </si>
  <si>
    <t>0,8328000</t>
  </si>
  <si>
    <t>580,86</t>
  </si>
  <si>
    <t>0,6970000</t>
  </si>
  <si>
    <t>0,3480000</t>
  </si>
  <si>
    <t>94573</t>
  </si>
  <si>
    <t>JANELA DE ALUMÍNIO DE CORRER COM 4 FOLHAS PARA VIDROS, COM VIDROS, BATENTE, ACABAMENTO COM ACETATO OU BRILHANTE E FERRAGENS. EXCLUSIVE ALIZAR E CONTRAMARCO. FORNECIMENTO E INSTALAÇÃO. AF_12/2019</t>
  </si>
  <si>
    <t>34364</t>
  </si>
  <si>
    <t>JANELA DE CORRER, EM ALUMINIO PERFIL 25, 120 X 150 CM (A X L), 4 FLS, BANDEIRA COM BASCULA, ACABAMENTO BRANCO OU BRILHANTE, BATENTE/REQUADRO DE 6 A 14 CM, COM VIDRO 4 MM, SEM GUARNICAO/ALIZAR</t>
  </si>
  <si>
    <t>7,3000000</t>
  </si>
  <si>
    <t>0,5560000</t>
  </si>
  <si>
    <t>677,66</t>
  </si>
  <si>
    <t>0,9600000</t>
  </si>
  <si>
    <t>94581</t>
  </si>
  <si>
    <t>601</t>
  </si>
  <si>
    <t>JANELA ALUMINIO MAXIM AR, SERIE 25, 90 X 110CM (INCLUSO GUARNICAO E VIDRO FANTASIA).</t>
  </si>
  <si>
    <t>1,0001000</t>
  </si>
  <si>
    <t>3,3970000</t>
  </si>
  <si>
    <t>1,6990000</t>
  </si>
  <si>
    <t>94582</t>
  </si>
  <si>
    <t>34362</t>
  </si>
  <si>
    <t>JANELA ALUMINIO DE CORRER 1,20 X 1,20 M (AXL) COM 2 FOLHAS DE VIDRO INCLUSO GUARNICAO.</t>
  </si>
  <si>
    <t>0,6940000</t>
  </si>
  <si>
    <t>1,0840000</t>
  </si>
  <si>
    <t>0,5420000</t>
  </si>
  <si>
    <t>94584</t>
  </si>
  <si>
    <t>34370</t>
  </si>
  <si>
    <t>JANELA ALUMINIO DE CORRER 1,20 X 1,20 (AXL) M COM 3 FOLHAS (2 VENEZIANAS E 1 VIDRO) INCLUSO GUARNICAO</t>
  </si>
  <si>
    <t>1,4910000</t>
  </si>
  <si>
    <t>0,7460000</t>
  </si>
  <si>
    <t>94585</t>
  </si>
  <si>
    <t>JANELA ALUMIINIO DE CORRER 1,20 X 1,50 M (AXL) COM 4 FOLHAS DE VIDRO INCLUSO GUARNICAO</t>
  </si>
  <si>
    <t>1,5300000</t>
  </si>
  <si>
    <t>0,7650000</t>
  </si>
  <si>
    <t>72250</t>
  </si>
  <si>
    <t>862</t>
  </si>
  <si>
    <t>CABO DE COBRE NU 10 MM2 MEIO-DURO</t>
  </si>
  <si>
    <t>72251</t>
  </si>
  <si>
    <t>857</t>
  </si>
  <si>
    <t>CABO DE COBRE NU 16 MM2 MEIO-DURO</t>
  </si>
  <si>
    <t>72252</t>
  </si>
  <si>
    <t>868</t>
  </si>
  <si>
    <t>CABO DE COBRE NU 25 MM2 MEIO-DURO</t>
  </si>
  <si>
    <t>0,1700000</t>
  </si>
  <si>
    <t>72253</t>
  </si>
  <si>
    <t>863</t>
  </si>
  <si>
    <t>CABO DE COBRE NU 35 MM2 MEIO-DURO</t>
  </si>
  <si>
    <t>72254</t>
  </si>
  <si>
    <t>867</t>
  </si>
  <si>
    <t>CABO DE COBRE NU 50 MM2 MEIO-DURO</t>
  </si>
  <si>
    <t>0,3100000</t>
  </si>
  <si>
    <t>993</t>
  </si>
  <si>
    <t>CABO DE COBRE, FLEXIVEL, CLASSE 4 OU 5, ISOLACAO EM PVC/A, ANTICHAMA BWF-B, COBERTURA PVC-ST1, ANTICHAMA BWF-B, 1 CONDUTOR, 0,6/1 KV, SECAO NOMINAL 1,5 MM2</t>
  </si>
  <si>
    <t>21127</t>
  </si>
  <si>
    <t>1,2434000</t>
  </si>
  <si>
    <t>1,83</t>
  </si>
  <si>
    <t>5,10</t>
  </si>
  <si>
    <t>1014</t>
  </si>
  <si>
    <t>2,15</t>
  </si>
  <si>
    <t>1022</t>
  </si>
  <si>
    <t>CABO DE COBRE, FLEXIVEL, CLASSE 4 OU 5, ISOLACAO EM PVC/A, ANTICHAMA BWF-B, COBERTURA PVC-ST1, ANTICHAMA BWF-B, 1 CONDUTOR, 0,6/1 KV, SECAO NOMINAL 2,5 MM2</t>
  </si>
  <si>
    <t>2,56</t>
  </si>
  <si>
    <t>981</t>
  </si>
  <si>
    <t>3,57</t>
  </si>
  <si>
    <t>1021</t>
  </si>
  <si>
    <t>CABO DE COBRE, FLEXIVEL, CLASSE 4 OU 5, ISOLACAO EM PVC/A, ANTICHAMA BWF-B, COBERTURA PVC-ST1, ANTICHAMA BWF-B, 1 CONDUTOR, 0,6/1 KV, SECAO NOMINAL 4 MM2</t>
  </si>
  <si>
    <t>3,92</t>
  </si>
  <si>
    <t>982</t>
  </si>
  <si>
    <t>CABO DE COBRE, FLEXIVEL, CLASSE 4 OU 5, ISOLACAO EM PVC/A, ANTICHAMA BWF-B, 1 CONDUTOR, 450/750 V, SECAO NOMINAL 6 MM2</t>
  </si>
  <si>
    <t>5,13</t>
  </si>
  <si>
    <t>0,0510000</t>
  </si>
  <si>
    <t>994</t>
  </si>
  <si>
    <t>CABO DE COBRE, FLEXIVEL, CLASSE 4 OU 5, ISOLACAO EM PVC/A, ANTICHAMA BWF-B, COBERTURA PVC-ST1, ANTICHAMA BWF-B, 1 CONDUTOR, 0,6/1 KV, SECAO NOMINAL 6 MM2</t>
  </si>
  <si>
    <t>5,70</t>
  </si>
  <si>
    <t>980</t>
  </si>
  <si>
    <t>9,81</t>
  </si>
  <si>
    <t>0,0760000</t>
  </si>
  <si>
    <t>1020</t>
  </si>
  <si>
    <t>CABO DE COBRE, FLEXIVEL, CLASSE 4 OU 5, ISOLACAO EM PVC/A, ANTICHAMA BWF-B, COBERTURA PVC-ST1, ANTICHAMA BWF-B, 1 CONDUTOR, 0,6/1 KV, SECAO NOMINAL 10 MM2</t>
  </si>
  <si>
    <t>9,35</t>
  </si>
  <si>
    <t>995</t>
  </si>
  <si>
    <t>CABO DE COBRE, FLEXIVEL, CLASSE 4 OU 5, ISOLACAO EM PVC/A, ANTICHAMA BWF-B, COBERTURA PVC-ST1, ANTICHAMA BWF-B, 1 CONDUTOR, 0,6/1 KV, SECAO NOMINAL 16 MM2</t>
  </si>
  <si>
    <t>1,0270000</t>
  </si>
  <si>
    <t>14,89</t>
  </si>
  <si>
    <t>0,0130000</t>
  </si>
  <si>
    <t>996</t>
  </si>
  <si>
    <t>CABO DE COBRE, FLEXIVEL, CLASSE 4 OU 5, ISOLACAO EM PVC/A, ANTICHAMA BWF-B, COBERTURA PVC-ST1, ANTICHAMA BWF-B, 1 CONDUTOR, 0,6/1 KV, SECAO NOMINAL 25 MM2</t>
  </si>
  <si>
    <t>1,0150000</t>
  </si>
  <si>
    <t>23,09</t>
  </si>
  <si>
    <t>0,0608000</t>
  </si>
  <si>
    <t>1570</t>
  </si>
  <si>
    <t>34653</t>
  </si>
  <si>
    <t>0,97</t>
  </si>
  <si>
    <t>7,64</t>
  </si>
  <si>
    <t>0,0352000</t>
  </si>
  <si>
    <t>0,0476000</t>
  </si>
  <si>
    <t>1571</t>
  </si>
  <si>
    <t>1,26</t>
  </si>
  <si>
    <t>0,0663000</t>
  </si>
  <si>
    <t>1573</t>
  </si>
  <si>
    <t>1,50</t>
  </si>
  <si>
    <t>0,0911000</t>
  </si>
  <si>
    <t>1574</t>
  </si>
  <si>
    <t>TERMINAL A COMPRESSAO EM COBRE ESTANHADO PARA CABO 10 MM2, 1 FURO E 1 COMPRESSAO, PARA PARAFUSO DE FIXACAO M6</t>
  </si>
  <si>
    <t>34686</t>
  </si>
  <si>
    <t>DISJUNTOR TIPO DIN / IEC, MONOPOLAR DE 40  ATE 50A</t>
  </si>
  <si>
    <t>1,63</t>
  </si>
  <si>
    <t>11,33</t>
  </si>
  <si>
    <t>0,1352000</t>
  </si>
  <si>
    <t>34616</t>
  </si>
  <si>
    <t>DISJUNTOR TIPO DIN/IEC, BIPOLAR DE 6 ATE 32A</t>
  </si>
  <si>
    <t>43,81</t>
  </si>
  <si>
    <t>0,0703000</t>
  </si>
  <si>
    <t>0,0952000</t>
  </si>
  <si>
    <t>0,1325000</t>
  </si>
  <si>
    <t>0,1823000</t>
  </si>
  <si>
    <t>34623</t>
  </si>
  <si>
    <t>DISJUNTOR TIPO DIN/IEC, BIPOLAR 40 ATE 50A</t>
  </si>
  <si>
    <t>43,14</t>
  </si>
  <si>
    <t>0,2705000</t>
  </si>
  <si>
    <t>1575</t>
  </si>
  <si>
    <t>TERMINAL A COMPRESSAO EM COBRE ESTANHADO PARA CABO 16 MM2, 1 FURO E 1 COMPRESSAO, PARA PARAFUSO DE FIXACAO M6</t>
  </si>
  <si>
    <t>1,93</t>
  </si>
  <si>
    <t>0,3784000</t>
  </si>
  <si>
    <t>34709</t>
  </si>
  <si>
    <t>DISJUNTOR TIPO DIN/IEC, TRIPOLAR DE 10 ATE 50A</t>
  </si>
  <si>
    <t>53,68</t>
  </si>
  <si>
    <t>0,2734000</t>
  </si>
  <si>
    <t>0,4057000</t>
  </si>
  <si>
    <t>0,5677000</t>
  </si>
  <si>
    <t>91950</t>
  </si>
  <si>
    <t>SUPORTE PARAFUSADO COM PLACA DE ENCAIXE 4" X 4" MÉDIO (1,30 M DO PISO) PARA PONTO ELÉTRICO - FORNECIMENTO E INSTALAÇÃO. AF_03/2023</t>
  </si>
  <si>
    <t>91972</t>
  </si>
  <si>
    <t>INTERRUPTOR SIMPLES (2 MÓDULOS) COM INTERRUPTOR PARALELO (2 MÓDULOS), 10A/250V, SEM SUPORTE E SEM PLACA - FORNECIMENTO E INSTALAÇÃO. AF_03/2023</t>
  </si>
  <si>
    <t>14,76</t>
  </si>
  <si>
    <t>70,25</t>
  </si>
  <si>
    <t>91974</t>
  </si>
  <si>
    <t>INTERRUPTOR SIMPLES (4 MÓDULOS), 10A/250V, SEM SUPORTE E SEM PLACA - FORNECIMENTO E INSTALAÇÃO. AF_03/2023</t>
  </si>
  <si>
    <t>58,95</t>
  </si>
  <si>
    <t>19,49</t>
  </si>
  <si>
    <t>0,4020000</t>
  </si>
  <si>
    <t>38115</t>
  </si>
  <si>
    <t>INTERRUPTOR INTERMEDIARIO 10 A, 250 V (APENAS MODULO)</t>
  </si>
  <si>
    <t>91946</t>
  </si>
  <si>
    <t>SUPORTE PARAFUSADO COM PLACA DE ENCAIXE 4" X 2" MÉDIO (1,30 M DO PISO) PARA PONTO ELÉTRICO - FORNECIMENTO E INSTALAÇÃO. AF_03/2023</t>
  </si>
  <si>
    <t>91978</t>
  </si>
  <si>
    <t>INTERRUPTOR INTERMEDIÁRIO (1 MÓDULO), 10A/250V, SEM SUPORTE E SEM PLACA - FORNECIMENTO E INSTALAÇÃO. AF_03/2023</t>
  </si>
  <si>
    <t>9,79</t>
  </si>
  <si>
    <t>36,03</t>
  </si>
  <si>
    <t>91990</t>
  </si>
  <si>
    <t>TOMADA ALTA DE EMBUTIR (1 MÓDULO), 2P+T 10 A, SEM SUPORTE E SEM PLACA - FORNECIMENTO E INSTALAÇÃO. AF_03/2023</t>
  </si>
  <si>
    <t>29,05</t>
  </si>
  <si>
    <t>91991</t>
  </si>
  <si>
    <t>TOMADA ALTA DE EMBUTIR (1 MÓDULO), 2P+T 20 A, SEM SUPORTE E SEM PLACA - FORNECIMENTO E INSTALAÇÃO. AF_03/2023</t>
  </si>
  <si>
    <t>31,29</t>
  </si>
  <si>
    <t>91994</t>
  </si>
  <si>
    <t>TOMADA MÉDIA DE EMBUTIR (1 MÓDULO), 2P+T 10 A, SEM SUPORTE E SEM PLACA - FORNECIMENTO E INSTALAÇÃO. AF_03/2023</t>
  </si>
  <si>
    <t>21,06</t>
  </si>
  <si>
    <t>91995</t>
  </si>
  <si>
    <t>TOMADA MÉDIA DE EMBUTIR (1 MÓDULO), 2P+T 20 A, SEM SUPORTE E SEM PLACA - FORNECIMENTO E INSTALAÇÃO. AF_03/2023</t>
  </si>
  <si>
    <t>23,30</t>
  </si>
  <si>
    <t>91998</t>
  </si>
  <si>
    <t>TOMADA BAIXA DE EMBUTIR (1 MÓDULO), 2P+T 10 A, SEM SUPORTE E SEM PLACA - FORNECIMENTO E INSTALAÇÃO. AF_03/2023</t>
  </si>
  <si>
    <t>17,97</t>
  </si>
  <si>
    <t>91999</t>
  </si>
  <si>
    <t>TOMADA BAIXA DE EMBUTIR (1 MÓDULO), 2P+T 20 A, SEM SUPORTE E SEM PLACA - FORNECIMENTO E INSTALAÇÃO. AF_03/2023</t>
  </si>
  <si>
    <t>92002</t>
  </si>
  <si>
    <t>TOMADA MÉDIA DE EMBUTIR (2 MÓDULOS), 2P+T 10 A, SEM SUPORTE E SEM PLACA - FORNECIMENTO E INSTALAÇÃO. AF_03/2023</t>
  </si>
  <si>
    <t>39,57</t>
  </si>
  <si>
    <t>38102</t>
  </si>
  <si>
    <t>TOMADA 2P+T 20A, 250V  (APENAS MODULO)</t>
  </si>
  <si>
    <t>10,25</t>
  </si>
  <si>
    <t>0,4210000</t>
  </si>
  <si>
    <t>92006</t>
  </si>
  <si>
    <t>TOMADA BAIXA DE EMBUTIR (2 MÓDULOS), 2P+T 10 A, SEM SUPORTE E SEM PLACA - FORNECIMENTO E INSTALAÇÃO. AF_03/2023</t>
  </si>
  <si>
    <t>33,35</t>
  </si>
  <si>
    <t>92007</t>
  </si>
  <si>
    <t>TOMADA BAIXA DE EMBUTIR (2 MÓDULOS), 2P+T 20 A, SEM SUPORTE E SEM PLACA - FORNECIMENTO E INSTALAÇÃO. AF_03/2023</t>
  </si>
  <si>
    <t>37,83</t>
  </si>
  <si>
    <t>92010</t>
  </si>
  <si>
    <t>TOMADA MÉDIA DE EMBUTIR (3 MÓDULOS), 2P+T 10 A, SEM SUPORTE E SEM PLACA - FORNECIMENTO E INSTALAÇÃO. AF_03/2023</t>
  </si>
  <si>
    <t>58,03</t>
  </si>
  <si>
    <t>92011</t>
  </si>
  <si>
    <t>TOMADA MÉDIA DE EMBUTIR (3 MÓDULOS), 2P+T 20 A, SEM SUPORTE E SEM PLACA - FORNECIMENTO E INSTALAÇÃO. AF_03/2023</t>
  </si>
  <si>
    <t>64,75</t>
  </si>
  <si>
    <t>92014</t>
  </si>
  <si>
    <t>TOMADA BAIXA DE EMBUTIR (3 MÓDULOS), 2P+T 10 A, SEM SUPORTE E SEM PLACA - FORNECIMENTO E INSTALAÇÃO. AF_03/2023</t>
  </si>
  <si>
    <t>48,73</t>
  </si>
  <si>
    <t>92015</t>
  </si>
  <si>
    <t>TOMADA BAIXA DE EMBUTIR (3 MÓDULOS), 2P+T 20 A, SEM SUPORTE E SEM PLACA - FORNECIMENTO E INSTALAÇÃO. AF_03/2023</t>
  </si>
  <si>
    <t>55,45</t>
  </si>
  <si>
    <t>92022</t>
  </si>
  <si>
    <t>INTERRUPTOR SIMPLES (1 MÓDULO) COM 1 TOMADA DE EMBUTIR 2P+T 10 A, SEM SUPORTE E SEM PLACA - FORNECIMENTO E INSTALAÇÃO. AF_03/2023</t>
  </si>
  <si>
    <t>35,06</t>
  </si>
  <si>
    <t>38101</t>
  </si>
  <si>
    <t>TOMADA 2P+T 10A, 250V  (APENAS MODULO)</t>
  </si>
  <si>
    <t>38112</t>
  </si>
  <si>
    <t>INTERRUPTOR SIMPLES 10A, 250V (APENAS MODULO)</t>
  </si>
  <si>
    <t>8,01</t>
  </si>
  <si>
    <t>7,04</t>
  </si>
  <si>
    <t>0,7410000</t>
  </si>
  <si>
    <t>92024</t>
  </si>
  <si>
    <t>INTERRUPTOR SIMPLES (1 MÓDULO) COM 2 TOMADAS DE EMBUTIR 2P+T 10 A, SEM SUPORTE E SEM PLACA - FORNECIMENTO E INSTALAÇÃO. AF_03/2023</t>
  </si>
  <si>
    <t>53,56</t>
  </si>
  <si>
    <t>104473</t>
  </si>
  <si>
    <t>COMPOSIÇÃO PARAMÉTRICA DE PONTO ELÉTRICO DE ILUMINAÇÃO, COM INTERRUPTOR SIMPLES, EM EDIFÍCIO RESIDENCIAL COM ELETRODUTO EMBUTIDO EM RASGOS NAS PAREDES, INCLUSO TOMADA, ELETRODUTO, CABO, RASGO E CHUMBAMENTO (SEM LUMINÁRIA E LÂMPADA). AF_11/2022</t>
  </si>
  <si>
    <t>90447</t>
  </si>
  <si>
    <t>90456</t>
  </si>
  <si>
    <t>QUEBRA EM ALVENARIA PARA INSTALAÇÃO DE CAIXA DE TOMADA (4X4 OU 4X2). AF_05/2015</t>
  </si>
  <si>
    <t>90466</t>
  </si>
  <si>
    <t>CHUMBAMENTO LINEAR EM ALVENARIA PARA RAMAIS/DISTRIBUIÇÃO COM DIÂMETROS MENORES OU IGUAIS A 40 MM. AF_05/2015</t>
  </si>
  <si>
    <t>91845</t>
  </si>
  <si>
    <t>ELETRODUTO FLEXÍVEL CORRUGADO REFORÇADO, PVC, DN 25 MM (3/4"), PARA CIRCUITOS TERMINAIS, INSTALADO EM LAJE - FORNECIMENTO E INSTALAÇÃO. AF_03/2023</t>
  </si>
  <si>
    <t>91855</t>
  </si>
  <si>
    <t>ELETRODUTO FLEXÍVEL CORRUGADO REFORÇADO, PVC, DN 25 MM (3/4"), PARA CIRCUITOS TERMINAIS, INSTALADO EM PAREDE - FORNECIMENTO E INSTALAÇÃO. AF_03/2023</t>
  </si>
  <si>
    <t>91924</t>
  </si>
  <si>
    <t>CABO DE COBRE FLEXÍVEL ISOLADO, 1,5 MM², ANTI-CHAMA 450/750 V, PARA CIRCUITOS TERMINAIS - FORNECIMENTO E INSTALAÇÃO. AF_03/2023</t>
  </si>
  <si>
    <t>91926</t>
  </si>
  <si>
    <t>CABO DE COBRE FLEXÍVEL ISOLADO, 2,5 MM², ANTI-CHAMA 450/750 V, PARA CIRCUITOS TERMINAIS - FORNECIMENTO E INSTALAÇÃO. AF_03/2023</t>
  </si>
  <si>
    <t>91937</t>
  </si>
  <si>
    <t>CAIXA OCTOGONAL 3" X 3", PVC, INSTALADA EM LAJE - FORNECIMENTO E INSTALAÇÃO. AF_03/2023</t>
  </si>
  <si>
    <t>91940</t>
  </si>
  <si>
    <t>CAIXA RETANGULAR 4" X 2" MÉDIA (1,30 M DO PISO), PVC, INSTALADA EM PAREDE - FORNECIMENTO E INSTALAÇÃO. AF_03/2023</t>
  </si>
  <si>
    <t>91953</t>
  </si>
  <si>
    <t>INTERRUPTOR SIMPLES (1 MÓDULO), 10A/250V, INCLUINDO SUPORTE E PLACA - FORNECIMENTO E INSTALAÇÃO. AF_03/2023</t>
  </si>
  <si>
    <t>1,2429000</t>
  </si>
  <si>
    <t>5,54</t>
  </si>
  <si>
    <t>3,44</t>
  </si>
  <si>
    <t>11,09</t>
  </si>
  <si>
    <t>2,2171000</t>
  </si>
  <si>
    <t>6,85</t>
  </si>
  <si>
    <t>9,13</t>
  </si>
  <si>
    <t>10,7114000</t>
  </si>
  <si>
    <t>2,67</t>
  </si>
  <si>
    <t>1,4786000</t>
  </si>
  <si>
    <t>3,90</t>
  </si>
  <si>
    <t>14,07</t>
  </si>
  <si>
    <t>15,29</t>
  </si>
  <si>
    <t>26,37</t>
  </si>
  <si>
    <t>73953/1</t>
  </si>
  <si>
    <t>LUMINARIA TIPO CALHA, DE SOBREPOR, COM REATOR DE PARTIDA RAPIDA E LAMPADA FLUORESCENTE 1X20W, COMPLETA,  FORNECIMENTO E INSTALACAO</t>
  </si>
  <si>
    <t>3788</t>
  </si>
  <si>
    <t>LUMINARIA DE SOBREPOR EM CHAPA DE ACO PARA 1 LAMPADA FLUORESCENTE DE *18* W, ALETADA, COMPLETA (LAMPADA E REATOR INCLUSOS)</t>
  </si>
  <si>
    <t>3749</t>
  </si>
  <si>
    <t>LAMPADA VAPOR MERCURIO 250 W (BASE E40)</t>
  </si>
  <si>
    <t>12317</t>
  </si>
  <si>
    <t>REATOR P/ 1 LAMPADA VAPOR DE MERCURIO 250W USO EXT</t>
  </si>
  <si>
    <t>13390</t>
  </si>
  <si>
    <t>REFLETOR REDONDO EM ALUMINIO ANODIZADO PARA LAMPADA VAPOR DE MERCURIO/SODIO, CORPO EM ALUMINIO COM PINTURA EPOXI, PARA LAMPADA E-27 DE 300 W, COM SUPORTE REDONDO E ALCA REGULAVEL PARA FIXACAO.</t>
  </si>
  <si>
    <t>83391</t>
  </si>
  <si>
    <t>1079</t>
  </si>
  <si>
    <t>REATOR ELETRONICO BIVOLT PARA 2 LAMPADAS FLUORESCENTES DE 36/40 W</t>
  </si>
  <si>
    <t>93042</t>
  </si>
  <si>
    <t>38193</t>
  </si>
  <si>
    <t>LAMPADA LED 6 W BIVOLT BRANCA, FORMATO TRADICIONAL (BASE E27)</t>
  </si>
  <si>
    <t>93043</t>
  </si>
  <si>
    <t>38194</t>
  </si>
  <si>
    <t>LAMPADA LED 10 W BIVOLT BRANCA, FORMATO TRADICIONAL (BASE E27)</t>
  </si>
  <si>
    <t>38780</t>
  </si>
  <si>
    <t>LAMPADA FLUORESCENTE COMPACTA 3U BRANCA 20 W, BASE E27 (127/220 V)</t>
  </si>
  <si>
    <t>93045</t>
  </si>
  <si>
    <t>38781</t>
  </si>
  <si>
    <t>LAMPADA FLUORESCENTE ESPIRAL BRANCA 45 W, BASE E27 (127/220 V)</t>
  </si>
  <si>
    <t>93137</t>
  </si>
  <si>
    <t>91842</t>
  </si>
  <si>
    <t>91852</t>
  </si>
  <si>
    <t>12,6000000</t>
  </si>
  <si>
    <t>CAIXA OCTOGONAL 3" X 3", PVC, INSTALADA EM LAJE - FORNECIMENTO E INSTALAÇÃO. AF_12/2015</t>
  </si>
  <si>
    <t>0,3750000</t>
  </si>
  <si>
    <t>91959</t>
  </si>
  <si>
    <t>INTERRUPTOR SIMPLES (2 MÓDULOS), 10A/250V, INCLUINDO SUPORTE E PLACA - FORNECIMENTO E INSTALAÇÃO. AF_12/2015</t>
  </si>
  <si>
    <t>104474</t>
  </si>
  <si>
    <t>COMPOSIÇÃO PARAMÉTRICA DE PONTO ELÉTRICO DE ILUMINAÇÃO, COM INTERRUPTOR PARALELO, EM EDIFÍCIO RESIDENCIAL COM ELETRODUTO EMBUTIDO EM RASGOS NAS PAREDES, INCLUSO CAIXA ELÉTRICA, MÓDULO DE TOMADA, ELETRODUTO, CABO, RASGO, QUEBRA E CHUMBAMENTO (SEM LUMINÁRIA E LÂMPADA). AF_11/2022</t>
  </si>
  <si>
    <t>91955</t>
  </si>
  <si>
    <t>INTERRUPTOR PARALELO (1 MÓDULO), 10A/250V, INCLUINDO SUPORTE E PLACA - FORNECIMENTO E INSTALAÇÃO. AF_03/2023</t>
  </si>
  <si>
    <t>5,4475000</t>
  </si>
  <si>
    <t>32,1525000</t>
  </si>
  <si>
    <t>1,8750000</t>
  </si>
  <si>
    <t>32,01</t>
  </si>
  <si>
    <t>104475</t>
  </si>
  <si>
    <t>COMPOSIÇÃO PARAMÉTRICA DE PONTO ELÉTRICO DE TOMADA DE USO GERAL 2P+T (10A/250V) EM EDIFÍCIO RESIDENCIAL COM ELETRODUTO EMBUTIDO EM RASGOS NAS PAREDES, INCLUSO TOMADA, ELETRODUTO, CABO, RASGO, QUEBRA E CHUMBAMENTO. AF_11/2022</t>
  </si>
  <si>
    <t>92000</t>
  </si>
  <si>
    <t>TOMADA BAIXA DE EMBUTIR (1 MÓDULO), 2P+T 10 A, INCLUINDO SUPORTE E PLACA - FORNECIMENTO E INSTALAÇÃO. AF_03/2023</t>
  </si>
  <si>
    <t>0,8850000</t>
  </si>
  <si>
    <t>1,6140000</t>
  </si>
  <si>
    <t>10,5310000</t>
  </si>
  <si>
    <t>27,76</t>
  </si>
  <si>
    <t>92004</t>
  </si>
  <si>
    <t>2689</t>
  </si>
  <si>
    <t>ELETRODUTO PVC FLEXIVEL CORRUGADO, COR AMARELA, DE 20 MM</t>
  </si>
  <si>
    <t>91170</t>
  </si>
  <si>
    <t>2,16</t>
  </si>
  <si>
    <t>3,18</t>
  </si>
  <si>
    <t>2688</t>
  </si>
  <si>
    <t>0,0910000</t>
  </si>
  <si>
    <t>2690</t>
  </si>
  <si>
    <t>ELETRODUTO PVC FLEXIVEL CORRUGADO, COR AMARELA, DE 32 MM</t>
  </si>
  <si>
    <t>4,00</t>
  </si>
  <si>
    <t>0,1050000</t>
  </si>
  <si>
    <t>0,0016000</t>
  </si>
  <si>
    <t>0,0018000</t>
  </si>
  <si>
    <t>0,0710000</t>
  </si>
  <si>
    <t>0,0020000</t>
  </si>
  <si>
    <t>0,0860000</t>
  </si>
  <si>
    <t>1,0170000</t>
  </si>
  <si>
    <t>0,1240000</t>
  </si>
  <si>
    <t>0,1340000</t>
  </si>
  <si>
    <t>0,1630000</t>
  </si>
  <si>
    <t>2673</t>
  </si>
  <si>
    <t>ELETRODUTO DE PVC RIGIDO ROSCAVEL DE 1/2 ", SEM LUVA</t>
  </si>
  <si>
    <t>2674</t>
  </si>
  <si>
    <t>ELETRODUTO DE PVC RIGIDO ROSCAVEL DE 3/4 ", SEM LUVA</t>
  </si>
  <si>
    <t>4,44</t>
  </si>
  <si>
    <t>0,1770000</t>
  </si>
  <si>
    <t>6,94</t>
  </si>
  <si>
    <t>0,1970000</t>
  </si>
  <si>
    <t>72259</t>
  </si>
  <si>
    <t>1535</t>
  </si>
  <si>
    <t>TERMINAL METALICO A PRESSAO PARA 1 CABO DE 6 A 10 MM2, COM 1 FURO DE FIXACAO</t>
  </si>
  <si>
    <t>72260</t>
  </si>
  <si>
    <t>1585</t>
  </si>
  <si>
    <t>TERMINAL METALICO A PRESSAO PARA 1 CABO DE 16 MM2, COM 1 FURO DE FIXACAO</t>
  </si>
  <si>
    <t>72261</t>
  </si>
  <si>
    <t>1587</t>
  </si>
  <si>
    <t>TERMINAL METALICO A PRESSAO PARA 1 CABO DE 35 MM2, COM 1 FURO DE FIXACAO</t>
  </si>
  <si>
    <t>72262</t>
  </si>
  <si>
    <t>72263</t>
  </si>
  <si>
    <t>1588</t>
  </si>
  <si>
    <t>TERMINAL METALICO A PRESSAO PARA 1 CABO DE 50 MM2, COM 1 FURO DE FIXACAO</t>
  </si>
  <si>
    <t>72264</t>
  </si>
  <si>
    <t>1589</t>
  </si>
  <si>
    <t>TERMINAL METALICO A PRESSAO PARA 1 CABO DE 70 MM2, COM 1 FURO DE FIXACAO</t>
  </si>
  <si>
    <t>11741</t>
  </si>
  <si>
    <t>RALO SIFONADO CILINDRICO, PVC, 100 X 40 MM,  COM GRELHA REDONDA BRANCA</t>
  </si>
  <si>
    <t>0,0049000</t>
  </si>
  <si>
    <t>13,12</t>
  </si>
  <si>
    <t>0,0075000</t>
  </si>
  <si>
    <t>0,1652000</t>
  </si>
  <si>
    <t>11739</t>
  </si>
  <si>
    <t>RALO SECO CONICO, PVC, 100 X 40 MM,  COM GRELHA REDONDA BRANCA</t>
  </si>
  <si>
    <t>10,30</t>
  </si>
  <si>
    <t>100848</t>
  </si>
  <si>
    <t>VASO SANITÁRIO INFANTIL LOUÇA BRANCA - FORNECIMENTO E INSTALACAO. AF_01/2020</t>
  </si>
  <si>
    <t>4384</t>
  </si>
  <si>
    <t>PARAFUSO NIQUELADO COM ACABAMENTO CROMADO PARA FIXAR PECA SANITARIA, INCLUI PORCA CEGA, ARRUELA E BUCHA DE NYLON TAMANHO S-10</t>
  </si>
  <si>
    <t>6138</t>
  </si>
  <si>
    <t>ANEL DE VEDACAO, PVC FLEXIVEL, 100 MM, PARA SAIDA DE BACIA / VASO SANITARIO</t>
  </si>
  <si>
    <t>11786</t>
  </si>
  <si>
    <t>BACIA SANITARIA (VASO) INFANTIL, SIFONADO, DE LOUCA BRANCA, (SEM ASSENTO)</t>
  </si>
  <si>
    <t>37329</t>
  </si>
  <si>
    <t>REJUNTE EPOXI, QUALQUER COR</t>
  </si>
  <si>
    <t>24,00</t>
  </si>
  <si>
    <t>12,59</t>
  </si>
  <si>
    <t>432,89</t>
  </si>
  <si>
    <t>0,0881000</t>
  </si>
  <si>
    <t>131,09</t>
  </si>
  <si>
    <t>0,4968000</t>
  </si>
  <si>
    <t>0,3495000</t>
  </si>
  <si>
    <t>100858</t>
  </si>
  <si>
    <t>MICTÓRIO SIFONADO LOUÇA BRANCA  PADRÃO MÉDIO  FORNECIMENTO E INSTALAÇÃO. AF_01/2020</t>
  </si>
  <si>
    <t>3146</t>
  </si>
  <si>
    <t>FITA VEDA ROSCA EM ROLOS DE 18 MM X 10 M (L X C)</t>
  </si>
  <si>
    <t>4351</t>
  </si>
  <si>
    <t>PARAFUSO NIQUELADO 3 1/2" COM ACABAMENTO CROMADO PARA FIXAR PECA SANITARIA, INCLUI PORCA CEGA, ARRUELA E BUCHA DE NYLON TAMANHO S-8</t>
  </si>
  <si>
    <t>6142</t>
  </si>
  <si>
    <t>CONJUNTO DE LIGACAO PARA BACIA SANITARIA AJUSTAVEL, EM PLASTICO BRANCO, COM TUBO, CANOPLA E ESPUDE</t>
  </si>
  <si>
    <t>10432</t>
  </si>
  <si>
    <t>MICTORIO INDICUDUAL, SIFONADO, LOUCA BRANCA, SEM COMPLEMENTOS</t>
  </si>
  <si>
    <t>21112</t>
  </si>
  <si>
    <t>VALVULA DE DESCARGA EM METAL CROMADO PARA MICTORIO COM ACIONAMENTO POR PRESSAO E FECHAMENTO AUTOMATICO</t>
  </si>
  <si>
    <t>0,0365000</t>
  </si>
  <si>
    <t>3,95</t>
  </si>
  <si>
    <t>17,79</t>
  </si>
  <si>
    <t>8,20</t>
  </si>
  <si>
    <t>340,15</t>
  </si>
  <si>
    <t>285,79</t>
  </si>
  <si>
    <t>1,0090000</t>
  </si>
  <si>
    <t>0,3179000</t>
  </si>
  <si>
    <t>11690</t>
  </si>
  <si>
    <t>TANQUE SIMPLES EM MARMORE SINTETICO DE FIXAR NA PAREDE, CAPACIDADE *22* L, *60 X 46* CM</t>
  </si>
  <si>
    <t>179,58</t>
  </si>
  <si>
    <t>0,0468000</t>
  </si>
  <si>
    <t>0,7147000</t>
  </si>
  <si>
    <t>0,3106000</t>
  </si>
  <si>
    <t>37588</t>
  </si>
  <si>
    <t>VALVULA DE ESCOAMENTO PARA TANQUE, EM METAL CROMADO, 1.1/2 ", SEM LADRAO, COM TAMPAO PLASTICO</t>
  </si>
  <si>
    <t>0,0480000</t>
  </si>
  <si>
    <t>65,35</t>
  </si>
  <si>
    <t>0,1740000</t>
  </si>
  <si>
    <t>0,0548000</t>
  </si>
  <si>
    <t>6157</t>
  </si>
  <si>
    <t>VALVULA EM METAL CROMADO PARA PIA AMERICANA 3.1/2 X 1.1/2 "</t>
  </si>
  <si>
    <t>70,94</t>
  </si>
  <si>
    <t>6153</t>
  </si>
  <si>
    <t>VALVULA EM PLASTICO BRANCO PARA TANQUE OU LAVATORIO 1 ", SEM UNHO E SEM LADRAO</t>
  </si>
  <si>
    <t>0,0332000</t>
  </si>
  <si>
    <t>5,29</t>
  </si>
  <si>
    <t>0,1232000</t>
  </si>
  <si>
    <t>0,0388000</t>
  </si>
  <si>
    <t>6146</t>
  </si>
  <si>
    <t>SIFAO PLASTICO TIPO COPO PARA TANQUE, 1.1/4 X 1.1/2 "</t>
  </si>
  <si>
    <t>17,30</t>
  </si>
  <si>
    <t>0,1356000</t>
  </si>
  <si>
    <t>0,0427000</t>
  </si>
  <si>
    <t>44945</t>
  </si>
  <si>
    <t>SIFAO / TUBO SINFONADO EXTENSIVEL/SANFONADO, UNIVERSAL/ SIMPLES, ENTRE *50 A 70* CM, DE PLASTICO BRANCO</t>
  </si>
  <si>
    <t>9,00</t>
  </si>
  <si>
    <t>0,0845000</t>
  </si>
  <si>
    <t>0,0266000</t>
  </si>
  <si>
    <t>11681</t>
  </si>
  <si>
    <t>ENGATE/RABICHO FLEXIVEL PLASTICO (PVC OU ABS) BRANCO 1/2 " X 40 CM</t>
  </si>
  <si>
    <t>6,86</t>
  </si>
  <si>
    <t>0,1525000</t>
  </si>
  <si>
    <t>0,0481000</t>
  </si>
  <si>
    <t>11683</t>
  </si>
  <si>
    <t>ENGATE / RABICHO FLEXIVEL INOX 1/2 " X 30 CM</t>
  </si>
  <si>
    <t>47,64</t>
  </si>
  <si>
    <t>11684</t>
  </si>
  <si>
    <t>ENGATE / RABICHO FLEXIVEL INOX 1/2 " X 40 CM</t>
  </si>
  <si>
    <t>52,14</t>
  </si>
  <si>
    <t>10422</t>
  </si>
  <si>
    <t>BACIA SANITARIA (VASO) COM CAIXA ACOPLADA, SIFAO APARENTE, DE LOUCA BRANCA (SEM ASSENTO)</t>
  </si>
  <si>
    <t>365,18</t>
  </si>
  <si>
    <t>0,7791000</t>
  </si>
  <si>
    <t>0,4384000</t>
  </si>
  <si>
    <t>4823</t>
  </si>
  <si>
    <t>MASSA PLASTICA PARA MARMORE/GRANITO</t>
  </si>
  <si>
    <t>11795</t>
  </si>
  <si>
    <t>GRANITO PARA BANCADA, POLIDO, TIPO ANDORINHA/ QUARTZ/ CASTELO/ CORUMBA OU OUTROS EQUIVALENTES DA REGIAO, E=  *2,5* CM</t>
  </si>
  <si>
    <t>37591</t>
  </si>
  <si>
    <t>SUPORTE MAO-FRANCESA EM ACO, ABAS IGUAIS 40 CM, CAPACIDADE MINIMA 70 KG, BRANCO</t>
  </si>
  <si>
    <t>0,5228000</t>
  </si>
  <si>
    <t>40,16</t>
  </si>
  <si>
    <t>1,0050000</t>
  </si>
  <si>
    <t>732,07</t>
  </si>
  <si>
    <t>0,0211000</t>
  </si>
  <si>
    <t>26,35</t>
  </si>
  <si>
    <t>1,4944000</t>
  </si>
  <si>
    <t>0,9834000</t>
  </si>
  <si>
    <t>37590</t>
  </si>
  <si>
    <t>SUPORTE MAO-FRANCESA EM ACO, ABAS IGUAIS 30 CM, CAPACIDADE MINIMA 60 KG, BRANCO</t>
  </si>
  <si>
    <t>0,3844000</t>
  </si>
  <si>
    <t>0,3770000</t>
  </si>
  <si>
    <t>0,0154000</t>
  </si>
  <si>
    <t>21,92</t>
  </si>
  <si>
    <t>1,9209000</t>
  </si>
  <si>
    <t>0,9811000</t>
  </si>
  <si>
    <t>1743</t>
  </si>
  <si>
    <t>CUBA ACO INOX (AISI 304) DE EMBUTIR COM VALVULA 3 1/2 ", DE *46 X 30 X 12* CM</t>
  </si>
  <si>
    <t>173,40</t>
  </si>
  <si>
    <t>0,2974000</t>
  </si>
  <si>
    <t>0,4774000</t>
  </si>
  <si>
    <t>0,1504000</t>
  </si>
  <si>
    <t>36794</t>
  </si>
  <si>
    <t>LAVATORIO DE LOUCA BRANCA, COM COLUNA, DIMENSOES *44 X 35* CM (L X C)</t>
  </si>
  <si>
    <t>155,70</t>
  </si>
  <si>
    <t>0,0765000</t>
  </si>
  <si>
    <t>0,8788000</t>
  </si>
  <si>
    <t>0,4443000</t>
  </si>
  <si>
    <t>10426</t>
  </si>
  <si>
    <t>LAVATORIO DE LOUCA BRANCA, COM COLUNA, DIMENSOES *54 X 44* CM (L X C)</t>
  </si>
  <si>
    <t>174,35</t>
  </si>
  <si>
    <t>0,0866000</t>
  </si>
  <si>
    <t>1,4667000</t>
  </si>
  <si>
    <t>0,6517000</t>
  </si>
  <si>
    <t>10425</t>
  </si>
  <si>
    <t>LAVATORIO DE LOUCA BRANCA, SUSPENSO (SEM COLUNA), DIMENSOES *40 X 30* CM</t>
  </si>
  <si>
    <t>88,45</t>
  </si>
  <si>
    <t>0,0304000</t>
  </si>
  <si>
    <t>0,3870000</t>
  </si>
  <si>
    <t>0,1886000</t>
  </si>
  <si>
    <t>13415</t>
  </si>
  <si>
    <t>TORNEIRA DE MESA/BANCADA, PARA LAVATORIO, FIXA, METALICA CROMADA, PADRAO POPULAR, 1/2 " OU 3/4 " (REF 1193)</t>
  </si>
  <si>
    <t>76,13</t>
  </si>
  <si>
    <t>0,0960000</t>
  </si>
  <si>
    <t>0,0303000</t>
  </si>
  <si>
    <t>11772</t>
  </si>
  <si>
    <t>TORNEIRA METALICA CROMADA, DE MESA/BANCADA, PARA COZINHA, BICA MOVEL, COM AREJADOR, 1/2 " OU 3/4 " (REF 1167 / 1168)</t>
  </si>
  <si>
    <t>132,26</t>
  </si>
  <si>
    <t>0,1667000</t>
  </si>
  <si>
    <t>0,0525000</t>
  </si>
  <si>
    <t>11773</t>
  </si>
  <si>
    <t>TORNEIRA METALICA CROMADA DE PAREDE, PARA COZINHA, BICA MOVEL, COM AREJADOR, 1/2 " OU 3/4 " (REF 1167 / 1168)</t>
  </si>
  <si>
    <t>131,84</t>
  </si>
  <si>
    <t>0,1164000</t>
  </si>
  <si>
    <t>0,0367000</t>
  </si>
  <si>
    <t>13416</t>
  </si>
  <si>
    <t>TORNEIRA METALICA CROMADA, RETA, DE PAREDE, PARA COZINHA, SEM BICO, SEM AREJADOR, PADRAO POPULAR, 1/2 " OU 3/4 " (REF 1158)</t>
  </si>
  <si>
    <t>88,96</t>
  </si>
  <si>
    <t>7604</t>
  </si>
  <si>
    <t>TORNEIRA METALICA CROMADA PARA TANQUE / JARDIM, SEM BICO , CANO LONGO, DE PAREDE, PADRAO POPULAR / USO GERAL, 1/2 " OU 3/4 " (REF 1126)</t>
  </si>
  <si>
    <t>52,95</t>
  </si>
  <si>
    <t>13417</t>
  </si>
  <si>
    <t>TORNEIRA METALICA CROMADA CANO CURTO, SEM BICO, SEM AREJADOR, DE PAREDE, PARA TANQUE E USO GERAL, 1/2 " OU 3/4 " (REF 1143)</t>
  </si>
  <si>
    <t>99,15</t>
  </si>
  <si>
    <t>86885</t>
  </si>
  <si>
    <t>ENGATE FLEXÍVEL EM PLÁSTICO BRANCO, 1/2 X 40CM - FORNECIMENTO E INSTALAÇÃO. AF_01/2020</t>
  </si>
  <si>
    <t>86888</t>
  </si>
  <si>
    <t>VASO SANITÁRIO SIFONADO COM CAIXA ACOPLADA LOUÇA BRANCA - FORNECIMENTO E INSTALAÇÃO. AF_01/2020</t>
  </si>
  <si>
    <t>461,41</t>
  </si>
  <si>
    <t>86887</t>
  </si>
  <si>
    <t>ENGATE FLEXÍVEL EM INOX, 1/2  X 40CM - FORNECIMENTO E INSTALAÇÃO. AF_01/2020</t>
  </si>
  <si>
    <t>56,28</t>
  </si>
  <si>
    <t>95545</t>
  </si>
  <si>
    <t>SABONETEIRA DE PAREDE EM METAL CROMADO, INCLUSO FIXAÇÃO. AF_01/2020</t>
  </si>
  <si>
    <t>11757</t>
  </si>
  <si>
    <t>SABONETEIRA DE PAREDE EM METAL CROMADO</t>
  </si>
  <si>
    <t>69,39</t>
  </si>
  <si>
    <t>0,3162000</t>
  </si>
  <si>
    <t>0,0996000</t>
  </si>
  <si>
    <t>36520</t>
  </si>
  <si>
    <t>BACIA SANITARIA (VASO) CONVENCIONAL PARA PCD, SEM FURO FRONTAL, DE LOUCA BRANCA (SEM ASSENTO)</t>
  </si>
  <si>
    <t>614,64</t>
  </si>
  <si>
    <t>1,1540000</t>
  </si>
  <si>
    <t>0,5565000</t>
  </si>
  <si>
    <t>95471</t>
  </si>
  <si>
    <t>VASO SANITARIO SIFONADO CONVENCIONAL PARA PCD SEM FURO FRONTAL COM  LOUÇA BRANCA SEM ASSENTO -  FORNECIMENTO E INSTALAÇÃO. AF_01/2020</t>
  </si>
  <si>
    <t>720,87</t>
  </si>
  <si>
    <t>21101</t>
  </si>
  <si>
    <t>PORTA TOALHA ROSTO EM METAL CROMADO, TIPO ARGOLA</t>
  </si>
  <si>
    <t>54,38</t>
  </si>
  <si>
    <t>21102</t>
  </si>
  <si>
    <t>PORTA TOALHA BANHO EM METAL CROMADO, TIPO BARRA</t>
  </si>
  <si>
    <t>84,68</t>
  </si>
  <si>
    <t>0,6323000</t>
  </si>
  <si>
    <t>0,1992000</t>
  </si>
  <si>
    <t>11703</t>
  </si>
  <si>
    <t>PAPELEIRA DE PAREDE EM METAL CROMADO SEM TAMPA</t>
  </si>
  <si>
    <t>71,18</t>
  </si>
  <si>
    <t>39398</t>
  </si>
  <si>
    <t>KIT DE ACESSORIOS PARA BANHEIRO EM METAL CROMADO, 5 PECAS</t>
  </si>
  <si>
    <t>182,93</t>
  </si>
  <si>
    <t>1,8970000</t>
  </si>
  <si>
    <t>0,5977000</t>
  </si>
  <si>
    <t>3148</t>
  </si>
  <si>
    <t>FITA VEDA ROSCA EM ROLOS DE 18 MM X 50 M (L X C)</t>
  </si>
  <si>
    <t>11752</t>
  </si>
  <si>
    <t>REGISTRO PRESSAO BRUTO EM LATAO FORJADO, BITOLA 1/2 " (REF 1400)</t>
  </si>
  <si>
    <t>0,0084000</t>
  </si>
  <si>
    <t>14,56</t>
  </si>
  <si>
    <t>21,29</t>
  </si>
  <si>
    <t>0,0719000</t>
  </si>
  <si>
    <t>11753</t>
  </si>
  <si>
    <t>REGISTRO PRESSAO BRUTO EM LATAO FORJADO, BITOLA 3/4 " (REF 1400)</t>
  </si>
  <si>
    <t>25,42</t>
  </si>
  <si>
    <t>0,1102000</t>
  </si>
  <si>
    <t>6020</t>
  </si>
  <si>
    <t>REGISTRO GAVETA BRUTO EM LATAO FORJADO, BITOLA 1/2 " (REF 1509)</t>
  </si>
  <si>
    <t>30,04</t>
  </si>
  <si>
    <t>6016</t>
  </si>
  <si>
    <t>REGISTRO GAVETA BRUTO EM LATAO FORJADO, BITOLA 3/4 " (REF 1509)</t>
  </si>
  <si>
    <t>31,69</t>
  </si>
  <si>
    <t>11674</t>
  </si>
  <si>
    <t>REGISTRO DE ESFERA, PVC, COM VOLANTE, VS, SOLDAVEL, DN 25 MM, COM CORPO DIVIDIDO</t>
  </si>
  <si>
    <t>28,83</t>
  </si>
  <si>
    <t>0,0400000</t>
  </si>
  <si>
    <t>0,0795000</t>
  </si>
  <si>
    <t>11675</t>
  </si>
  <si>
    <t>REGISTRO DE ESFERA, PVC, COM VOLANTE, VS, SOLDAVEL, DN 32 MM, COM CORPO DIVIDIDO</t>
  </si>
  <si>
    <t>45,78</t>
  </si>
  <si>
    <t>11676</t>
  </si>
  <si>
    <t>REGISTRO DE ESFERA, PVC, COM VOLANTE, VS, SOLDAVEL, DN 40 MM, COM CORPO DIVIDIDO</t>
  </si>
  <si>
    <t>61,22</t>
  </si>
  <si>
    <t>0,0714000</t>
  </si>
  <si>
    <t>0,0180000</t>
  </si>
  <si>
    <t>0,0114000</t>
  </si>
  <si>
    <t>0,1133000</t>
  </si>
  <si>
    <t>11829</t>
  </si>
  <si>
    <t>TORNEIRA DE BOIA CONVENCIONAL PARA CAIXA D'AGUA, AGUA FRIA, 1/2", COM HASTE E TORNEIRA METALICOS E BALAO PLASTICO</t>
  </si>
  <si>
    <t>0,0042000</t>
  </si>
  <si>
    <t>27,84</t>
  </si>
  <si>
    <t>0,1242000</t>
  </si>
  <si>
    <t>11830</t>
  </si>
  <si>
    <t>TORNEIRA DE BOIA CONVENCIONAL PARA CAIXA D'AGUA, AGUA FRIA, 3/4", COM HASTE E TORNEIRA METALICOS E BALAO PLASTICO</t>
  </si>
  <si>
    <t>0,0053000</t>
  </si>
  <si>
    <t>30,07</t>
  </si>
  <si>
    <t>0,1904000</t>
  </si>
  <si>
    <t>11825</t>
  </si>
  <si>
    <t>TORNEIRA DE BOIA CONVENCIONAL PARA CAIXA D'AGUA, 1", AGUA FRIA, COM HASTE E TORNEIRA METALICOS E BALAO PLASTICO</t>
  </si>
  <si>
    <t>0,0066000</t>
  </si>
  <si>
    <t>67,65</t>
  </si>
  <si>
    <t>0,2565000</t>
  </si>
  <si>
    <t>88503</t>
  </si>
  <si>
    <t>67</t>
  </si>
  <si>
    <t>ADAPTADOR PVC ROSCAVEL, COM FLANGES E ANEL DE VEDACAO, 1/2", PARA CAIXA D' AGUA</t>
  </si>
  <si>
    <t>68</t>
  </si>
  <si>
    <t>ADAPTADOR PVC SOLDAVEL, COM FLANGES LIVRES, 32 MM X 1", PARA CAIXA D' AGUA</t>
  </si>
  <si>
    <t>87</t>
  </si>
  <si>
    <t>119</t>
  </si>
  <si>
    <t>ADESIVO PLASTICO PARA PVC, BISNAGA COM 75 GR</t>
  </si>
  <si>
    <t>JOELHO PVC, SOLDAVEL, 90 GRAUS, 32 MM, PARA AGUA FRIA PREDIAL</t>
  </si>
  <si>
    <t>7140</t>
  </si>
  <si>
    <t>TE SOLDAVEL, PVC, 90 GRAUS, 32 MM, PARA AGUA FRIA PREDIAL (NBR 5648)</t>
  </si>
  <si>
    <t>9868</t>
  </si>
  <si>
    <t>TUBO PVC, SOLDAVEL, DN 25 MM, AGUA FRIA (NBR-5648)</t>
  </si>
  <si>
    <t>9869</t>
  </si>
  <si>
    <t>TUBO PVC, SOLDAVEL, DN 32 MM, AGUA FRIA (NBR-5648)</t>
  </si>
  <si>
    <t>TORNEIRA METALICA DE BOIA CONVENCIONAL PARA CAIXA D'AGUA, 1/2", COM HASTE METALICA E BALAO PLASTICO</t>
  </si>
  <si>
    <t>CAIXA D'AGUA EM POLIETILENO 1000 LITROS, COM TAMPA</t>
  </si>
  <si>
    <t>7,7000000</t>
  </si>
  <si>
    <t>88504</t>
  </si>
  <si>
    <t>34637</t>
  </si>
  <si>
    <t>CAIXA D'AGUA EM POLIETILENO 500 LITROS, COM TAMPA</t>
  </si>
  <si>
    <t>72085</t>
  </si>
  <si>
    <t>72086</t>
  </si>
  <si>
    <t>4425</t>
  </si>
  <si>
    <t>93287</t>
  </si>
  <si>
    <t>GUINDASTE HIDRÁULICO AUTOPROPELIDO, COM LANÇA TELESCÓPICA 40 M, CAPACIDADE MÁXIMA 60 T, POTÊNCIA 260 KW - CHP DIURNO. AF_03/2016</t>
  </si>
  <si>
    <t>93288</t>
  </si>
  <si>
    <t>GUINDASTE HIDRÁULICO AUTOPROPELIDO, COM LANÇA TELESCÓPICA 40 M, CAPACIDADE MÁXIMA 60 T, POTÊNCIA 260 KW - CHI DIURNO. AF_03/2016</t>
  </si>
  <si>
    <t>30,24</t>
  </si>
  <si>
    <t>1,1250000</t>
  </si>
  <si>
    <t>1,5830000</t>
  </si>
  <si>
    <t>3,3440000</t>
  </si>
  <si>
    <t>322,61</t>
  </si>
  <si>
    <t>157,42</t>
  </si>
  <si>
    <t>4408</t>
  </si>
  <si>
    <t>RIPA NAO APARELHADA,  *1,5 X 5* CM, EM MACARANDUBA, ANGELIM OU EQUIVALENTE DA REGIAO -  BRUTA</t>
  </si>
  <si>
    <t>4430</t>
  </si>
  <si>
    <t>CAIBRO NAO APARELHADO *5 X 6* CM, EM MACARANDUBA, ANGELIM OU EQUIVALENTE DA REGIAO -  BRUTA</t>
  </si>
  <si>
    <t>40568</t>
  </si>
  <si>
    <t>93281</t>
  </si>
  <si>
    <t>93282</t>
  </si>
  <si>
    <t>2,5730000</t>
  </si>
  <si>
    <t>2,72</t>
  </si>
  <si>
    <t>0,7350000</t>
  </si>
  <si>
    <t>2,3360000</t>
  </si>
  <si>
    <t>14,30</t>
  </si>
  <si>
    <t>21,37</t>
  </si>
  <si>
    <t>0,0412000</t>
  </si>
  <si>
    <t>17,85</t>
  </si>
  <si>
    <t>0,0571000</t>
  </si>
  <si>
    <t>16,98</t>
  </si>
  <si>
    <t>2,5890000</t>
  </si>
  <si>
    <t>2,3600000</t>
  </si>
  <si>
    <t>0,4940000</t>
  </si>
  <si>
    <t>0,0435000</t>
  </si>
  <si>
    <t>0,0604000</t>
  </si>
  <si>
    <t>0,6340000</t>
  </si>
  <si>
    <t>0,0650000</t>
  </si>
  <si>
    <t>0,1180000</t>
  </si>
  <si>
    <t>0,0046000</t>
  </si>
  <si>
    <t>0,0064000</t>
  </si>
  <si>
    <t>21142</t>
  </si>
  <si>
    <t>ESTRIBO COM PARAFUSO EM CHAPA DE FERRO FUNDIDO DE 2" X 3/16" X 35 CM, SECAO "U", PARA MADEIRAMENTO DE TELHADO</t>
  </si>
  <si>
    <t>92259</t>
  </si>
  <si>
    <t>INSTALAÇÃO DE TESOURA (INTEIRA OU MEIA), BIAPOIADA, EM MADEIRA NÃO APARELHADA, PARA VÃOS MAIORES OU IGUAIS A 3,0 M E MENORES QUE 6,0 M, INCLUSO IÇAMENTO. AF_07/2019</t>
  </si>
  <si>
    <t>7,5000000</t>
  </si>
  <si>
    <t>53,03</t>
  </si>
  <si>
    <t>0,8250000</t>
  </si>
  <si>
    <t>1,7290000</t>
  </si>
  <si>
    <t>7,4940000</t>
  </si>
  <si>
    <t>459,23</t>
  </si>
  <si>
    <t>4400</t>
  </si>
  <si>
    <t>CAIBRO NAO APARELHADO,  *6 X 8* CM,  EM MACARANDUBA, ANGELIM OU EQUIVALENTE DA REGIAO -  BRUTA</t>
  </si>
  <si>
    <t>22,76</t>
  </si>
  <si>
    <t>9,5000000</t>
  </si>
  <si>
    <t>2,5940000</t>
  </si>
  <si>
    <t>11,2410000</t>
  </si>
  <si>
    <t>1,3750000</t>
  </si>
  <si>
    <t>92260</t>
  </si>
  <si>
    <t>INSTALAÇÃO DE TESOURA (INTEIRA OU MEIA), BIAPOIADA, EM MADEIRA NÃO APARELHADA, PARA VÃOS MAIORES OU IGUAIS A 6,0 M E MENORES QUE 8,0 M, INCLUSO IÇAMENTO. AF_07/2019</t>
  </si>
  <si>
    <t>14,0000000</t>
  </si>
  <si>
    <t>1,6500000</t>
  </si>
  <si>
    <t>510,50</t>
  </si>
  <si>
    <t>4415</t>
  </si>
  <si>
    <t>SARRAFO NAO APARELHADO 2,5 X 5 CM, EM MACARANDUBA, ANGELIM OU EQUIVALENTE DA REGIAO -  BRUTA</t>
  </si>
  <si>
    <t>5,40</t>
  </si>
  <si>
    <t>16,0000000</t>
  </si>
  <si>
    <t>1,9250000</t>
  </si>
  <si>
    <t>4,3230000</t>
  </si>
  <si>
    <t>18,7350000</t>
  </si>
  <si>
    <t>4344</t>
  </si>
  <si>
    <t>PARAFUSO FRANCES METRICO ZINCADO, DIAMETRO 12 MM, COMPRIMENTO 150 MM, COM PORCA SEXTAVADA E ARRUELA DE PRESSAO MEDIA</t>
  </si>
  <si>
    <t>4472</t>
  </si>
  <si>
    <t>VIGA NAO APARELHADA *6 X 16* CM, EM MACARANDUBA, ANGELIM OU EQUIVALENTE DA REGIAO -  BRUTA</t>
  </si>
  <si>
    <t>40623</t>
  </si>
  <si>
    <t>CHAPA PARA EMENDA DE VIGA, EM ACO GROSSO, QUALIDADE ESTRUTURAL, BITOLA 3/16 ", E= 4,75 MM, 4 FUROS, LARGURA 45 MM, COMPRIMENTO 500 MM</t>
  </si>
  <si>
    <t>92261</t>
  </si>
  <si>
    <t>INSTALAÇÃO DE TESOURA (INTEIRA OU MEIA), BIAPOIADA, EM MADEIRA NÃO APARELHADA, PARA VÃOS MAIORES OU IGUAIS A 8,0 M E MENORES QUE 10,0 M, INCLUSO IÇAMENTO. AF_07/2019</t>
  </si>
  <si>
    <t>PAR</t>
  </si>
  <si>
    <t>21,89</t>
  </si>
  <si>
    <t>37,78</t>
  </si>
  <si>
    <t>2,4000000</t>
  </si>
  <si>
    <t>99,07</t>
  </si>
  <si>
    <t>560,20</t>
  </si>
  <si>
    <t>72089</t>
  </si>
  <si>
    <t>88323</t>
  </si>
  <si>
    <t>87337</t>
  </si>
  <si>
    <t>ARGAMASSA TRAÇO 1:2:9 (EM VOLUME DE CIMENTO, CAL E AREIA MÉDIA ÚMIDA) PARA EMBOÇO/MASSA ÚNICA/ASSENTAMENTO DE ALVENARIA DE VEDAÇÃO, PREPARO MECÂNICO COM MISTURADOR DE EIXO HORIZONTAL DE 300 KG. AF_08/2019</t>
  </si>
  <si>
    <t>477,11</t>
  </si>
  <si>
    <t>0,4330000</t>
  </si>
  <si>
    <t>21,41</t>
  </si>
  <si>
    <t>42528</t>
  </si>
  <si>
    <t>MANTA ALUMINIZADA NAS DUAS FACES, PARA SUBCOBERTURA,  E = *2* MM</t>
  </si>
  <si>
    <t>42529</t>
  </si>
  <si>
    <t>FITA ADESIVA ALUMINIZADA, PARA INSTALACAO DE MANTAS DE SUBCOBERTURA,  L = *5* CM</t>
  </si>
  <si>
    <t>8,87</t>
  </si>
  <si>
    <t>0,8800000</t>
  </si>
  <si>
    <t>1,31</t>
  </si>
  <si>
    <t>0,1840000</t>
  </si>
  <si>
    <t>0,1830000</t>
  </si>
  <si>
    <t>0,0001000</t>
  </si>
  <si>
    <t>0,0002000</t>
  </si>
  <si>
    <t>0,1030000</t>
  </si>
  <si>
    <t>7173</t>
  </si>
  <si>
    <t>TELHA DE BARRO / CERAMICA, NAO ESMALTADA, TIPO COLONIAL, CANAL, PLAN, PAULISTA, COMPRIMENTO DE *44 A 50* CM, RENDIMENTO DE COBERTURA DE *26* TELHAS/M2</t>
  </si>
  <si>
    <t>MIL</t>
  </si>
  <si>
    <t>0,0275000</t>
  </si>
  <si>
    <t>1.035,00</t>
  </si>
  <si>
    <t>0,3990000</t>
  </si>
  <si>
    <t>0,1330000</t>
  </si>
  <si>
    <t>0,0372000</t>
  </si>
  <si>
    <t>0,0516000</t>
  </si>
  <si>
    <t>0,5210000</t>
  </si>
  <si>
    <t>0,2540000</t>
  </si>
  <si>
    <t>1607</t>
  </si>
  <si>
    <t>4302</t>
  </si>
  <si>
    <t>7194</t>
  </si>
  <si>
    <t>1,2600000</t>
  </si>
  <si>
    <t>0,42</t>
  </si>
  <si>
    <t>6,42</t>
  </si>
  <si>
    <t>38,27</t>
  </si>
  <si>
    <t>0,1280000</t>
  </si>
  <si>
    <t>0,0073000</t>
  </si>
  <si>
    <t>7181</t>
  </si>
  <si>
    <t>CUMEEIRA PARA TELHA CERAMICA, COMPRIMENTO DE *41* CM, RENDIMENTO DE *3* TELHAS/M</t>
  </si>
  <si>
    <t>2,68</t>
  </si>
  <si>
    <t>0,0117000</t>
  </si>
  <si>
    <t>0,3050000</t>
  </si>
  <si>
    <t>7219</t>
  </si>
  <si>
    <t>CUMEEIRA UNIVERSAL PARA TELHA ONDULADA DE FIBROCIMENTO, E = 6 MM, ABA 210 MM, COMPRIMENTO 1100 MM (SEM AMIANTO)</t>
  </si>
  <si>
    <t>1,0290000</t>
  </si>
  <si>
    <t>80,94</t>
  </si>
  <si>
    <t>0,0730000</t>
  </si>
  <si>
    <t>100434</t>
  </si>
  <si>
    <t>11054</t>
  </si>
  <si>
    <t>12614</t>
  </si>
  <si>
    <t>12616</t>
  </si>
  <si>
    <t>12618</t>
  </si>
  <si>
    <t>12624</t>
  </si>
  <si>
    <t>12626</t>
  </si>
  <si>
    <t>12627</t>
  </si>
  <si>
    <t>0,08</t>
  </si>
  <si>
    <t>0,3300000</t>
  </si>
  <si>
    <t>50,97</t>
  </si>
  <si>
    <t>0,2200000</t>
  </si>
  <si>
    <t>15,46</t>
  </si>
  <si>
    <t>157,75</t>
  </si>
  <si>
    <t>30,29</t>
  </si>
  <si>
    <t>1,5500000</t>
  </si>
  <si>
    <t>38,58</t>
  </si>
  <si>
    <t>0,4400000</t>
  </si>
  <si>
    <t>1,21</t>
  </si>
  <si>
    <t>0,1560000</t>
  </si>
  <si>
    <t>0,0183000</t>
  </si>
  <si>
    <t>5104</t>
  </si>
  <si>
    <t>REBITE DE ALUMINIO VAZADO DE REPUXO, 3,2 X 8 MM (1KG = 1025 UNIDADES)</t>
  </si>
  <si>
    <t>13388</t>
  </si>
  <si>
    <t>SOLDA EM BARRA DE ESTANHO-CHUMBO 50/50</t>
  </si>
  <si>
    <t>40782</t>
  </si>
  <si>
    <t>CALHA QUADRADA DE CHAPA DE ACO GALVANIZADA NUM 24, CORTE 33 CM</t>
  </si>
  <si>
    <t>64,51</t>
  </si>
  <si>
    <t>0,0590000</t>
  </si>
  <si>
    <t>142,97</t>
  </si>
  <si>
    <t>35,21</t>
  </si>
  <si>
    <t>40783</t>
  </si>
  <si>
    <t>CALHA QUADRADA DE CHAPA DE ACO GALVANIZADA NUM 24, CORTE 50 CM</t>
  </si>
  <si>
    <t>0,0810000</t>
  </si>
  <si>
    <t>0,0024000</t>
  </si>
  <si>
    <t>45,87</t>
  </si>
  <si>
    <t>0,3710000</t>
  </si>
  <si>
    <t>0,2770000</t>
  </si>
  <si>
    <t>40873</t>
  </si>
  <si>
    <t>RUFO INTERNO/EXTERNO DE CHAPA DE ACO GALVANIZADA NUM 24, CORTE 25 CM</t>
  </si>
  <si>
    <t>0,1980000</t>
  </si>
  <si>
    <t>0,0012000</t>
  </si>
  <si>
    <t>0,0450000</t>
  </si>
  <si>
    <t>25,46</t>
  </si>
  <si>
    <t>0,2070000</t>
  </si>
  <si>
    <t>0,1120000</t>
  </si>
  <si>
    <t>100435</t>
  </si>
  <si>
    <t>RUFO EM FIBROCIMENTO PARA TELHA ONDULADA E = 6 MM, ABA DE 26 CM, INCLUSO TRANSPORTE VERTICAL, EXCETO CONTRARRUFO. AF_07/2019</t>
  </si>
  <si>
    <t>7237</t>
  </si>
  <si>
    <t>RUFO PARA TELHA ONDULADA DE FIBROCIMENTO, E = 6 MM, ABA *260* MM, COMPRIMENTO 1100 MM (SEM AMIANTO)</t>
  </si>
  <si>
    <t>76,22</t>
  </si>
  <si>
    <t>0,0850000</t>
  </si>
  <si>
    <t>4014</t>
  </si>
  <si>
    <t>MANTA ASFALTICA ELASTOMERICA EM POLIESTER 3 MM, TIPO III, CLASSE B, ACABAMENTO PP (NBR 9952)</t>
  </si>
  <si>
    <t>4791</t>
  </si>
  <si>
    <t>ADESIVO ACRILICO/COLA DE CONTATO</t>
  </si>
  <si>
    <t>626</t>
  </si>
  <si>
    <t>MANTA LIQUIDA DE BASE ASFALTICA MODIFICADA COM A ADICAO DE ELASTOMEROS DILUIDOS EM SOLVENTE ORGANICO, APLICACAO A FRIO (MEMBRANA IMPERMEABILIZANTE ASFASTICA)</t>
  </si>
  <si>
    <t>0,1108000</t>
  </si>
  <si>
    <t>11621</t>
  </si>
  <si>
    <t>MANTA ASFALTICA ELASTOMERICA EM POLIESTER ALUMINIZADA 3 MM, TIPO III, CLASSE B (NBR 9952)</t>
  </si>
  <si>
    <t>88270</t>
  </si>
  <si>
    <t>IMPERMEABILIZADOR COM ENCARGOS COMPLEMENTARES</t>
  </si>
  <si>
    <t>6225</t>
  </si>
  <si>
    <t>4031</t>
  </si>
  <si>
    <t>VEU DE VIDRO/VEU DE SUPERFICIE 30 A 35 G/M2</t>
  </si>
  <si>
    <t>154</t>
  </si>
  <si>
    <t>TINTA/REVESTIMENTO  A BASE DE RESINA EPOXI COM ALCATRAO, BICOMPONENTE</t>
  </si>
  <si>
    <t>0,2400000</t>
  </si>
  <si>
    <t>6085</t>
  </si>
  <si>
    <t>0,1600000</t>
  </si>
  <si>
    <t>9,56</t>
  </si>
  <si>
    <t>0,0140000</t>
  </si>
  <si>
    <t>38877</t>
  </si>
  <si>
    <t>MASSA PREMIUM PARA TEXTURA LISA DE BASE ACRILICA, USO INTERNO E EXTERNO</t>
  </si>
  <si>
    <t>1,9380000</t>
  </si>
  <si>
    <t>6,76</t>
  </si>
  <si>
    <t>0,1760000</t>
  </si>
  <si>
    <t>0,0440000</t>
  </si>
  <si>
    <t>88486</t>
  </si>
  <si>
    <t>7345</t>
  </si>
  <si>
    <t>TINTA LATEX PVA PREMIUM, COR BRANCA</t>
  </si>
  <si>
    <t>0,0620000</t>
  </si>
  <si>
    <t>88487</t>
  </si>
  <si>
    <t>88488</t>
  </si>
  <si>
    <t>7356</t>
  </si>
  <si>
    <t>0,2440000</t>
  </si>
  <si>
    <t>88489</t>
  </si>
  <si>
    <t>0,1870000</t>
  </si>
  <si>
    <t>3767</t>
  </si>
  <si>
    <t>43626</t>
  </si>
  <si>
    <t>MASSA CORRIDA PARA SUPERFICIES DE AMBIENTES INTERNOS</t>
  </si>
  <si>
    <t>0,0802000</t>
  </si>
  <si>
    <t>0,86</t>
  </si>
  <si>
    <t>1,3389000</t>
  </si>
  <si>
    <t>0,0741900</t>
  </si>
  <si>
    <t>0,2473000</t>
  </si>
  <si>
    <t>0,3610000</t>
  </si>
  <si>
    <t>0,1203000</t>
  </si>
  <si>
    <t>28,33</t>
  </si>
  <si>
    <t>0,3440000</t>
  </si>
  <si>
    <t>43651</t>
  </si>
  <si>
    <t>1,5518400</t>
  </si>
  <si>
    <t>4,60</t>
  </si>
  <si>
    <t>0,5710000</t>
  </si>
  <si>
    <t>0,1430000</t>
  </si>
  <si>
    <t>84677</t>
  </si>
  <si>
    <t>LIXA EM FOLHA PARA PAREDE OU MADEIRA, NUMERO 120 (COR VERMELHA)</t>
  </si>
  <si>
    <t>10481</t>
  </si>
  <si>
    <t>VERNIZ SINTETICO BRILHANTE PARA MADEIRA, COM FILTRO SOLAR, USO INTERNO E EXTERNO (BASE SOLVENTE)</t>
  </si>
  <si>
    <t>0,1514000</t>
  </si>
  <si>
    <t>0,1250000</t>
  </si>
  <si>
    <t>6082</t>
  </si>
  <si>
    <t>0,0750000</t>
  </si>
  <si>
    <t>40905</t>
  </si>
  <si>
    <t>10475</t>
  </si>
  <si>
    <t>VERNIZ SINTETICO BRILHANTE PARA MADEIRA TIPO COPAL, USO INTERNO</t>
  </si>
  <si>
    <t>7311</t>
  </si>
  <si>
    <t>TINTA ESMALTE SINTETICO PREMIUM ACETINADO</t>
  </si>
  <si>
    <t>FUNDO SINTETICO NIVELADOR BRANCO FOSCO PARA MADEIRA</t>
  </si>
  <si>
    <t>GL</t>
  </si>
  <si>
    <t>0,0560000</t>
  </si>
  <si>
    <t>7288</t>
  </si>
  <si>
    <t>TINTA ESMALTE SINTETICO PREMIUM FOSCO</t>
  </si>
  <si>
    <t>7292</t>
  </si>
  <si>
    <t>TINTA ESMALTE SINTETICO PREMIUM BRILHANTE</t>
  </si>
  <si>
    <t>79464</t>
  </si>
  <si>
    <t>TINTA A OLEO BRILHANTE PARA MADEIRA E METAIS</t>
  </si>
  <si>
    <t>0,0470000</t>
  </si>
  <si>
    <t>84645</t>
  </si>
  <si>
    <t>0,0330000</t>
  </si>
  <si>
    <t>84659</t>
  </si>
  <si>
    <t>84679</t>
  </si>
  <si>
    <t>7340</t>
  </si>
  <si>
    <t>IMUNIZANTE PARA MADEIRA, INCOLOR</t>
  </si>
  <si>
    <t>3768</t>
  </si>
  <si>
    <t>LIXA EM FOLHA PARA FERRO, NUMERO 150</t>
  </si>
  <si>
    <t>7307</t>
  </si>
  <si>
    <t>FUNDO ANTICORROSIVO PARA METAIS FERROSOS (ZARCAO)</t>
  </si>
  <si>
    <t>0,5500000</t>
  </si>
  <si>
    <t>0,1320000</t>
  </si>
  <si>
    <t>0,1080000</t>
  </si>
  <si>
    <t>7348</t>
  </si>
  <si>
    <t>2.10</t>
  </si>
  <si>
    <t>3.4</t>
  </si>
  <si>
    <t>3.5</t>
  </si>
  <si>
    <t>89744</t>
  </si>
  <si>
    <t>JOELHO 90 GRAUS, PVC, SERIE NORMAL, ESGOTO PREDIAL, DN 100 MM, JUNTA ELÁSTICA, FORNECIDO E INSTALADO EM RAMAL DE DESCARGA OU RAMAL DE ESGOTO SANITÁRIO. AF_08/2022</t>
  </si>
  <si>
    <t>1,1460000</t>
  </si>
  <si>
    <t>6,9520000</t>
  </si>
  <si>
    <t>0,1590000</t>
  </si>
  <si>
    <t>0,2020000</t>
  </si>
  <si>
    <t>0,9110000</t>
  </si>
  <si>
    <t>0,2370000</t>
  </si>
  <si>
    <t>PRIMER UNIVERSAL, FUNDO ANTICORROSIVO TIPO ZARCAO</t>
  </si>
  <si>
    <t>18L</t>
  </si>
  <si>
    <t>* Referência de Preços-Tabela SINAPI-MA - ABRIL 23 /  ORSE - MARÇO 23 / SEINFRA - ABRIL 23</t>
  </si>
  <si>
    <t>180 DIAS</t>
  </si>
  <si>
    <t>210 DIAS</t>
  </si>
  <si>
    <t>240 DIAS</t>
  </si>
  <si>
    <t>270 DIAS</t>
  </si>
  <si>
    <t>300 DIAS</t>
  </si>
  <si>
    <t>330 DIAS</t>
  </si>
  <si>
    <t>360 DIAS</t>
  </si>
  <si>
    <t>5.5</t>
  </si>
  <si>
    <t>5.6</t>
  </si>
  <si>
    <t>5.7</t>
  </si>
  <si>
    <t>5.8</t>
  </si>
  <si>
    <t>5.9</t>
  </si>
  <si>
    <t>6.7</t>
  </si>
  <si>
    <t>6.8</t>
  </si>
  <si>
    <t>6.9</t>
  </si>
  <si>
    <t>6.10</t>
  </si>
  <si>
    <t>6.11</t>
  </si>
  <si>
    <t>6.12</t>
  </si>
  <si>
    <t>6.13</t>
  </si>
  <si>
    <t>6.14</t>
  </si>
  <si>
    <t>6.15</t>
  </si>
  <si>
    <t>6.16</t>
  </si>
  <si>
    <t>6.17</t>
  </si>
  <si>
    <t>6.18</t>
  </si>
  <si>
    <t>6.19</t>
  </si>
  <si>
    <t>6.20</t>
  </si>
  <si>
    <t>6.21</t>
  </si>
  <si>
    <t>6.22</t>
  </si>
  <si>
    <t>6.23</t>
  </si>
  <si>
    <t>6.24</t>
  </si>
  <si>
    <t>6.25</t>
  </si>
  <si>
    <t>6.26</t>
  </si>
  <si>
    <t>6.27</t>
  </si>
  <si>
    <t>6.28</t>
  </si>
  <si>
    <t>6.29</t>
  </si>
  <si>
    <t>6.30</t>
  </si>
  <si>
    <t>6.31</t>
  </si>
  <si>
    <t>7.01</t>
  </si>
  <si>
    <t>7.02</t>
  </si>
  <si>
    <t>7.03</t>
  </si>
  <si>
    <t>7.04</t>
  </si>
  <si>
    <t>7.05</t>
  </si>
  <si>
    <t>7.06</t>
  </si>
  <si>
    <t>7.07</t>
  </si>
  <si>
    <t>7.08</t>
  </si>
  <si>
    <t>7.09</t>
  </si>
  <si>
    <t>7.10</t>
  </si>
  <si>
    <t>7.11</t>
  </si>
  <si>
    <t>7.12</t>
  </si>
  <si>
    <t>7.13</t>
  </si>
  <si>
    <t>7.14</t>
  </si>
  <si>
    <t>7.15</t>
  </si>
  <si>
    <t>7.16</t>
  </si>
  <si>
    <t>7.17</t>
  </si>
  <si>
    <t>7.18</t>
  </si>
  <si>
    <t>7.19</t>
  </si>
  <si>
    <t>7.20</t>
  </si>
  <si>
    <t>7.21</t>
  </si>
  <si>
    <t>7.22</t>
  </si>
  <si>
    <t>7.23</t>
  </si>
  <si>
    <t>7.24</t>
  </si>
  <si>
    <t>7.25</t>
  </si>
  <si>
    <t>7.26</t>
  </si>
  <si>
    <t>7.27</t>
  </si>
  <si>
    <t>7.28</t>
  </si>
  <si>
    <t>7.29</t>
  </si>
  <si>
    <t>7.30</t>
  </si>
  <si>
    <t>7.31</t>
  </si>
  <si>
    <t>7.32</t>
  </si>
  <si>
    <t>7.33</t>
  </si>
  <si>
    <t>7.34</t>
  </si>
  <si>
    <t>7.35</t>
  </si>
  <si>
    <t>7.36</t>
  </si>
  <si>
    <t>7.37</t>
  </si>
  <si>
    <t>7.38</t>
  </si>
  <si>
    <t>7.39</t>
  </si>
  <si>
    <t>7.40</t>
  </si>
  <si>
    <t>7.41</t>
  </si>
  <si>
    <t>7.42</t>
  </si>
  <si>
    <t>7.43</t>
  </si>
  <si>
    <t>7.44</t>
  </si>
  <si>
    <t>7.45</t>
  </si>
  <si>
    <t>7.46</t>
  </si>
  <si>
    <t>7.47</t>
  </si>
  <si>
    <t>7.48</t>
  </si>
  <si>
    <t>7.49</t>
  </si>
  <si>
    <t>7.50</t>
  </si>
  <si>
    <t>7.51</t>
  </si>
  <si>
    <t>7.52</t>
  </si>
  <si>
    <t>7.53</t>
  </si>
  <si>
    <t>7.54</t>
  </si>
  <si>
    <t>7.55</t>
  </si>
  <si>
    <t>7.56</t>
  </si>
  <si>
    <t>7.57</t>
  </si>
  <si>
    <t>7.58</t>
  </si>
  <si>
    <t>7.59</t>
  </si>
  <si>
    <t>7.60</t>
  </si>
  <si>
    <t>7.61</t>
  </si>
  <si>
    <t>7.62</t>
  </si>
  <si>
    <t>7.63</t>
  </si>
  <si>
    <t>7.64</t>
  </si>
  <si>
    <t>7.65</t>
  </si>
  <si>
    <t>7.66</t>
  </si>
  <si>
    <t>7.67</t>
  </si>
  <si>
    <t>7.68</t>
  </si>
  <si>
    <t>7.69</t>
  </si>
  <si>
    <t>7.70</t>
  </si>
  <si>
    <t>7.71</t>
  </si>
  <si>
    <t>7.72</t>
  </si>
  <si>
    <t>7.73</t>
  </si>
  <si>
    <t>7.74</t>
  </si>
  <si>
    <t>7.75</t>
  </si>
  <si>
    <t>7.76</t>
  </si>
  <si>
    <t>7.77</t>
  </si>
  <si>
    <t>7.78</t>
  </si>
  <si>
    <t>7.79</t>
  </si>
  <si>
    <t>7.80</t>
  </si>
  <si>
    <t>7.81</t>
  </si>
  <si>
    <t>7.82</t>
  </si>
  <si>
    <t>7.83</t>
  </si>
  <si>
    <t>7.84</t>
  </si>
  <si>
    <t>7.85</t>
  </si>
  <si>
    <t>7.86</t>
  </si>
  <si>
    <t>7.87</t>
  </si>
  <si>
    <t>7.88</t>
  </si>
  <si>
    <t>7.89</t>
  </si>
  <si>
    <t>7.90</t>
  </si>
  <si>
    <t>7.91</t>
  </si>
  <si>
    <t>7.92</t>
  </si>
  <si>
    <t>9.6</t>
  </si>
  <si>
    <t>9.7</t>
  </si>
  <si>
    <t>9.8</t>
  </si>
  <si>
    <t>9.9</t>
  </si>
  <si>
    <t>9.10</t>
  </si>
  <si>
    <t>9.11</t>
  </si>
  <si>
    <t>9.12</t>
  </si>
  <si>
    <t>9.13</t>
  </si>
  <si>
    <t>9.14</t>
  </si>
  <si>
    <t>9.15</t>
  </si>
  <si>
    <t>9.16</t>
  </si>
  <si>
    <t>9.17</t>
  </si>
  <si>
    <t>9.18</t>
  </si>
  <si>
    <t>9.19</t>
  </si>
  <si>
    <t>10.9</t>
  </si>
  <si>
    <t>10.10</t>
  </si>
  <si>
    <t>11.4</t>
  </si>
  <si>
    <t>11.5</t>
  </si>
  <si>
    <t>11.6</t>
  </si>
  <si>
    <t>11.7</t>
  </si>
  <si>
    <t>11.8</t>
  </si>
  <si>
    <t>11.9</t>
  </si>
  <si>
    <t>11.10</t>
  </si>
  <si>
    <t>11.11</t>
  </si>
  <si>
    <t>11.12</t>
  </si>
  <si>
    <t>11.13</t>
  </si>
  <si>
    <t>11.14</t>
  </si>
  <si>
    <t>11.15</t>
  </si>
  <si>
    <t>11.16</t>
  </si>
  <si>
    <t>11.17</t>
  </si>
  <si>
    <t>11.18</t>
  </si>
  <si>
    <t>11.19</t>
  </si>
  <si>
    <t>11.20</t>
  </si>
  <si>
    <t>11.21</t>
  </si>
  <si>
    <t>11.22</t>
  </si>
  <si>
    <t>11.23</t>
  </si>
  <si>
    <t>11.24</t>
  </si>
  <si>
    <t>11.25</t>
  </si>
  <si>
    <t>11.26</t>
  </si>
  <si>
    <t>11.27</t>
  </si>
  <si>
    <t>12.27</t>
  </si>
  <si>
    <t>12.28</t>
  </si>
  <si>
    <t>12.29</t>
  </si>
  <si>
    <t>12.30</t>
  </si>
  <si>
    <t>12.31</t>
  </si>
  <si>
    <t>12.32</t>
  </si>
  <si>
    <t>12.33</t>
  </si>
  <si>
    <t>12.34</t>
  </si>
  <si>
    <t>12.35</t>
  </si>
  <si>
    <t>12.36</t>
  </si>
  <si>
    <t>12.37</t>
  </si>
  <si>
    <t>12.38</t>
  </si>
  <si>
    <t>12.39</t>
  </si>
  <si>
    <t>12.40</t>
  </si>
  <si>
    <t>12.41</t>
  </si>
  <si>
    <t>12.42</t>
  </si>
  <si>
    <t>12.43</t>
  </si>
  <si>
    <t>12.44</t>
  </si>
  <si>
    <t>12.45</t>
  </si>
  <si>
    <t>12.46</t>
  </si>
  <si>
    <t>12.47</t>
  </si>
  <si>
    <t>12.48</t>
  </si>
  <si>
    <t>12.49</t>
  </si>
  <si>
    <t>12.51</t>
  </si>
  <si>
    <t>12.52</t>
  </si>
  <si>
    <t>12.53</t>
  </si>
  <si>
    <t>12.54</t>
  </si>
  <si>
    <t>12.55</t>
  </si>
  <si>
    <t>12.56</t>
  </si>
  <si>
    <t>12.57</t>
  </si>
  <si>
    <t>12.58</t>
  </si>
  <si>
    <t>12.59</t>
  </si>
  <si>
    <t>12.60</t>
  </si>
  <si>
    <t>12.61</t>
  </si>
  <si>
    <t>12.62</t>
  </si>
  <si>
    <t>12.63</t>
  </si>
  <si>
    <t>12.64</t>
  </si>
  <si>
    <t>12.65</t>
  </si>
  <si>
    <t>12.66</t>
  </si>
  <si>
    <t>12.67</t>
  </si>
  <si>
    <t>12.68</t>
  </si>
  <si>
    <t>12.69</t>
  </si>
  <si>
    <t>12.70</t>
  </si>
  <si>
    <t>12.71</t>
  </si>
  <si>
    <t>12.72</t>
  </si>
  <si>
    <t>12.73</t>
  </si>
  <si>
    <t>12.74</t>
  </si>
  <si>
    <t>12.75</t>
  </si>
  <si>
    <t>12.76</t>
  </si>
  <si>
    <t>13.3</t>
  </si>
  <si>
    <t>13.4</t>
  </si>
  <si>
    <t>13.5</t>
  </si>
  <si>
    <t>13.6</t>
  </si>
  <si>
    <t>13.7</t>
  </si>
  <si>
    <t>13.8</t>
  </si>
  <si>
    <t>13.9</t>
  </si>
  <si>
    <t>13.10</t>
  </si>
  <si>
    <t>13.11</t>
  </si>
  <si>
    <t>13.12</t>
  </si>
  <si>
    <t>13.13</t>
  </si>
  <si>
    <t>13.14</t>
  </si>
  <si>
    <t>13.15</t>
  </si>
  <si>
    <t>13.16</t>
  </si>
  <si>
    <t>13.17</t>
  </si>
  <si>
    <t>13.18</t>
  </si>
  <si>
    <t>13.19</t>
  </si>
  <si>
    <t>13.20</t>
  </si>
  <si>
    <t>13.21</t>
  </si>
  <si>
    <t>13.22</t>
  </si>
  <si>
    <t>13.23</t>
  </si>
  <si>
    <t>13.24</t>
  </si>
  <si>
    <t>13.25</t>
  </si>
  <si>
    <t>13.26</t>
  </si>
  <si>
    <t>13.27</t>
  </si>
  <si>
    <t>13.28</t>
  </si>
  <si>
    <t>13.29</t>
  </si>
  <si>
    <t>13.30</t>
  </si>
  <si>
    <t>13.31</t>
  </si>
  <si>
    <t>13.32</t>
  </si>
  <si>
    <t>13.33</t>
  </si>
  <si>
    <t>13.34</t>
  </si>
  <si>
    <t>13.35</t>
  </si>
  <si>
    <t>13.36</t>
  </si>
  <si>
    <t>13.37</t>
  </si>
  <si>
    <t>13.38</t>
  </si>
  <si>
    <t>13.39</t>
  </si>
  <si>
    <t>13.40</t>
  </si>
  <si>
    <t>13.41</t>
  </si>
  <si>
    <t>13.42</t>
  </si>
  <si>
    <t>13.43</t>
  </si>
  <si>
    <t>13.44</t>
  </si>
  <si>
    <t>13.45</t>
  </si>
  <si>
    <t>13.46</t>
  </si>
  <si>
    <t>13.47</t>
  </si>
  <si>
    <t>13.48</t>
  </si>
  <si>
    <t>13.49</t>
  </si>
  <si>
    <t>13.50</t>
  </si>
  <si>
    <t>13.51</t>
  </si>
  <si>
    <t>13.52</t>
  </si>
  <si>
    <t>13.53</t>
  </si>
  <si>
    <t>13.54</t>
  </si>
  <si>
    <t>13.55</t>
  </si>
  <si>
    <t>13.56</t>
  </si>
  <si>
    <t>13.57</t>
  </si>
  <si>
    <t>13.58</t>
  </si>
  <si>
    <t>13.59</t>
  </si>
  <si>
    <t>13.60</t>
  </si>
  <si>
    <t>13.61</t>
  </si>
  <si>
    <t>13.62</t>
  </si>
  <si>
    <t>13.63</t>
  </si>
  <si>
    <t>13.64</t>
  </si>
  <si>
    <t>13.65</t>
  </si>
  <si>
    <t>13.66</t>
  </si>
  <si>
    <t>13.67</t>
  </si>
  <si>
    <t>13.68</t>
  </si>
  <si>
    <t>13.69</t>
  </si>
  <si>
    <t>13.70</t>
  </si>
  <si>
    <t>13.71</t>
  </si>
  <si>
    <t>13.72</t>
  </si>
  <si>
    <t>13.73</t>
  </si>
  <si>
    <t>13.74</t>
  </si>
  <si>
    <t>13.75</t>
  </si>
  <si>
    <t>13.76</t>
  </si>
  <si>
    <t>13.77</t>
  </si>
  <si>
    <t>13.78</t>
  </si>
  <si>
    <t>13.79</t>
  </si>
  <si>
    <t>13.80</t>
  </si>
  <si>
    <t>13.81</t>
  </si>
  <si>
    <t>13.82</t>
  </si>
  <si>
    <t>13.83</t>
  </si>
  <si>
    <t>13.84</t>
  </si>
  <si>
    <t>13.85</t>
  </si>
  <si>
    <t>13.86</t>
  </si>
  <si>
    <t>13.87</t>
  </si>
  <si>
    <t>13.88</t>
  </si>
  <si>
    <t>13.89</t>
  </si>
  <si>
    <t>13.90</t>
  </si>
  <si>
    <t>13.91</t>
  </si>
  <si>
    <t>13.92</t>
  </si>
  <si>
    <t>13.93</t>
  </si>
  <si>
    <t>13.94</t>
  </si>
  <si>
    <t>13.95</t>
  </si>
  <si>
    <t>13.96</t>
  </si>
  <si>
    <t>13.97</t>
  </si>
  <si>
    <t>13.98</t>
  </si>
  <si>
    <t>13.99</t>
  </si>
  <si>
    <t>13.100</t>
  </si>
  <si>
    <t>13.101</t>
  </si>
  <si>
    <t>13.102</t>
  </si>
  <si>
    <t>13.103</t>
  </si>
  <si>
    <t>13.104</t>
  </si>
  <si>
    <t>13.105</t>
  </si>
  <si>
    <t>13.106</t>
  </si>
  <si>
    <t>13.107</t>
  </si>
  <si>
    <t>13.108</t>
  </si>
  <si>
    <t>13.109</t>
  </si>
  <si>
    <t>13.110</t>
  </si>
  <si>
    <t>13.111</t>
  </si>
  <si>
    <t>13.112</t>
  </si>
  <si>
    <t>13.113</t>
  </si>
  <si>
    <t>13.114</t>
  </si>
  <si>
    <t>13.115</t>
  </si>
  <si>
    <t>13.116</t>
  </si>
  <si>
    <t>13.117</t>
  </si>
  <si>
    <t>13.118</t>
  </si>
  <si>
    <t>13.119</t>
  </si>
  <si>
    <t>13.120</t>
  </si>
  <si>
    <t>13.121</t>
  </si>
  <si>
    <t>13.122</t>
  </si>
  <si>
    <t>13.123</t>
  </si>
  <si>
    <t>13.124</t>
  </si>
  <si>
    <t>13.125</t>
  </si>
  <si>
    <t>13.126</t>
  </si>
  <si>
    <t>13.127</t>
  </si>
  <si>
    <t>13.128</t>
  </si>
  <si>
    <t>13.129</t>
  </si>
  <si>
    <t>13.130</t>
  </si>
  <si>
    <t>13.131</t>
  </si>
  <si>
    <t>13.132</t>
  </si>
  <si>
    <t>14.14</t>
  </si>
  <si>
    <t>14.15</t>
  </si>
  <si>
    <t>14.16</t>
  </si>
  <si>
    <t>14.17</t>
  </si>
  <si>
    <t>14.18</t>
  </si>
  <si>
    <t>14.19</t>
  </si>
  <si>
    <t>14.20</t>
  </si>
  <si>
    <t>14.21</t>
  </si>
  <si>
    <t>14.22</t>
  </si>
  <si>
    <t>14.23</t>
  </si>
  <si>
    <t>14.24</t>
  </si>
  <si>
    <t>14.25</t>
  </si>
  <si>
    <t>14.26</t>
  </si>
  <si>
    <t>14.27</t>
  </si>
  <si>
    <t>14.28</t>
  </si>
  <si>
    <t>14.29</t>
  </si>
  <si>
    <t>14.30</t>
  </si>
  <si>
    <t>14.31</t>
  </si>
  <si>
    <t>15.8</t>
  </si>
  <si>
    <t>15.9</t>
  </si>
  <si>
    <t>15.10</t>
  </si>
  <si>
    <t>15.11</t>
  </si>
  <si>
    <t>15.12</t>
  </si>
  <si>
    <t>15.13</t>
  </si>
  <si>
    <t>15.14</t>
  </si>
  <si>
    <t>15.15</t>
  </si>
  <si>
    <t>15.16</t>
  </si>
  <si>
    <t>15.17</t>
  </si>
  <si>
    <t>15.18</t>
  </si>
  <si>
    <t>15.19</t>
  </si>
  <si>
    <t>15.20</t>
  </si>
  <si>
    <t>15.21</t>
  </si>
  <si>
    <t>15.22</t>
  </si>
  <si>
    <t>15.23</t>
  </si>
  <si>
    <t>15.24</t>
  </si>
  <si>
    <t>15.25</t>
  </si>
  <si>
    <t>15.26</t>
  </si>
  <si>
    <t>15.27</t>
  </si>
  <si>
    <t>15.28</t>
  </si>
  <si>
    <t>15.29</t>
  </si>
  <si>
    <t>RELAÇÃO DE PRÉDIOS PÚBLICOS EM ÁREA RURAL - POVOADOS DE SANTO ANTONIO DOS LOPES – MA</t>
  </si>
  <si>
    <t>RELAÇÃO PRÉDIOS PÚBLICOS EM ÁREA URBANA - SEDE DE SANTO ANTONIO DOS LOPES – MA</t>
  </si>
  <si>
    <t>NOME DO POVOADO</t>
  </si>
  <si>
    <t>ESCOLA 1</t>
  </si>
  <si>
    <t>ESCOLA 2</t>
  </si>
  <si>
    <t>UBS</t>
  </si>
  <si>
    <t>QUADRA</t>
  </si>
  <si>
    <t>MERCADO MUNICIPAL</t>
  </si>
  <si>
    <t>TOTAIS M²</t>
  </si>
  <si>
    <t xml:space="preserve">ITEM </t>
  </si>
  <si>
    <t>EDIFICAÇÃO</t>
  </si>
  <si>
    <t>Lote</t>
  </si>
  <si>
    <t>Edificação</t>
  </si>
  <si>
    <t>Urbanizada</t>
  </si>
  <si>
    <t>ESCOLA ANANIAS MUARD</t>
  </si>
  <si>
    <t xml:space="preserve">Povoado Mocambo </t>
  </si>
  <si>
    <t> 156,17</t>
  </si>
  <si>
    <t xml:space="preserve"> ESCOLA CORAÇÃO DE JESUS</t>
  </si>
  <si>
    <t>Povoado Centro do Riba</t>
  </si>
  <si>
    <t xml:space="preserve"> ESCOLA EDWARD SANTOS</t>
  </si>
  <si>
    <t>Povoado Jenipapo dos Figueiredos</t>
  </si>
  <si>
    <t xml:space="preserve"> ESCOLA JOÃO LISBOA</t>
  </si>
  <si>
    <t>Povoado Jenipapo</t>
  </si>
  <si>
    <t xml:space="preserve"> ESCOLA JOSÉ BEZERRA</t>
  </si>
  <si>
    <t>Povoado Centro do Doca</t>
  </si>
  <si>
    <t xml:space="preserve"> ESCOLA MUNDICO GOMES</t>
  </si>
  <si>
    <t>Povoado Baixão do Mesquita</t>
  </si>
  <si>
    <t xml:space="preserve"> ESCOLA POLO UAB</t>
  </si>
  <si>
    <t>Povoado Centrinho</t>
  </si>
  <si>
    <t xml:space="preserve"> ESCOLA SEBASTIÃO PEREIRA FRANÇA</t>
  </si>
  <si>
    <t>Povoado Lagoinha dos Rodrigues</t>
  </si>
  <si>
    <t xml:space="preserve"> ESCOLA VALDEMIR PEREIRA ROCHA</t>
  </si>
  <si>
    <t>Povoado Ranchada</t>
  </si>
  <si>
    <t>MATADOURO PÚBLICO</t>
  </si>
  <si>
    <t>Povoado Santana</t>
  </si>
  <si>
    <t xml:space="preserve">PREFEITURA MUNICIPAL </t>
  </si>
  <si>
    <t>Povoado Serra do Capim</t>
  </si>
  <si>
    <t>ESCOLA PADRE JOSÉ</t>
  </si>
  <si>
    <t>Povoado Vila Lago do Coco Piloto I</t>
  </si>
  <si>
    <t>UBS Bairro Novo</t>
  </si>
  <si>
    <t>Povoado Lagoa do Pascoal</t>
  </si>
  <si>
    <t>UBS Elizoneth Ferreira Lima</t>
  </si>
  <si>
    <t>Povoado Insono</t>
  </si>
  <si>
    <t>Cemitério São Gabriel</t>
  </si>
  <si>
    <t>Povoado Tamarindo</t>
  </si>
  <si>
    <t>Poliesportivo</t>
  </si>
  <si>
    <t>Povoado Lagoa Velha</t>
  </si>
  <si>
    <t>Estádio Raimundão</t>
  </si>
  <si>
    <t>Povoado Crioli</t>
  </si>
  <si>
    <t>Quiosque Orla do Açude</t>
  </si>
  <si>
    <t>Povoado Baixão do Raposo</t>
  </si>
  <si>
    <t>Depósito - Praça Abraão Ferreira</t>
  </si>
  <si>
    <t xml:space="preserve">Povoado Baixão do Antônio Manoel </t>
  </si>
  <si>
    <t>Cemitério Pau Ferrado</t>
  </si>
  <si>
    <t>Povoado Mamédio</t>
  </si>
  <si>
    <t>CPL</t>
  </si>
  <si>
    <t>Povoado Anajá</t>
  </si>
  <si>
    <t>Hospital Zerbine</t>
  </si>
  <si>
    <t>Povoado Santa Tereza</t>
  </si>
  <si>
    <t>Praça de Eventos</t>
  </si>
  <si>
    <t>Povoado Pau d´Arco</t>
  </si>
  <si>
    <t>Praça Abraão Ferreira</t>
  </si>
  <si>
    <t>Povoado Sitio Novo</t>
  </si>
  <si>
    <t xml:space="preserve">Praça </t>
  </si>
  <si>
    <t>Povoado Centro do Ceverão</t>
  </si>
  <si>
    <t>Povoado Muriçoca</t>
  </si>
  <si>
    <t>Povoado  São José do Anfrísio</t>
  </si>
  <si>
    <t xml:space="preserve">Povoado Lagoa Nova </t>
  </si>
  <si>
    <t>RELAÇÃO DE IMÓVEIS POR M² LOCADOS PARA O MUNICÍPIO</t>
  </si>
  <si>
    <t xml:space="preserve">Povoado Centro do Ceverão </t>
  </si>
  <si>
    <t>Item</t>
  </si>
  <si>
    <t>Nomes</t>
  </si>
  <si>
    <t>Povoado Mangueira</t>
  </si>
  <si>
    <t>Povoado Demanda</t>
  </si>
  <si>
    <t>Vigilância Sanitária</t>
  </si>
  <si>
    <t>Povoado Centro do Adelino</t>
  </si>
  <si>
    <t>Almoxarifado</t>
  </si>
  <si>
    <t xml:space="preserve">Povoado São Raimundo </t>
  </si>
  <si>
    <t>Biblioteca</t>
  </si>
  <si>
    <t>Povoado Olho D´Água</t>
  </si>
  <si>
    <t>Distribuição de Leite</t>
  </si>
  <si>
    <t>Povoado Junco</t>
  </si>
  <si>
    <t>CRAS</t>
  </si>
  <si>
    <t>Povoado Livramento</t>
  </si>
  <si>
    <t>CREAS</t>
  </si>
  <si>
    <t>Povoado Maribondo</t>
  </si>
  <si>
    <t>Delegacia Civil</t>
  </si>
  <si>
    <t xml:space="preserve">Povoado Alto de Areia </t>
  </si>
  <si>
    <t>Engenharia</t>
  </si>
  <si>
    <t>Povoado Pacas</t>
  </si>
  <si>
    <t>Merenda Escolar</t>
  </si>
  <si>
    <t>Povoado Centro dos Rodrigues</t>
  </si>
  <si>
    <t>Farmácia Básica</t>
  </si>
  <si>
    <t>Povoado Baixão do Barbosa</t>
  </si>
  <si>
    <t>Laboratório</t>
  </si>
  <si>
    <t>Povoado Sapucaia</t>
  </si>
  <si>
    <t>Secretaria da Mulher</t>
  </si>
  <si>
    <t>Secretaria Saúde da Mulher</t>
  </si>
  <si>
    <t>Secretaria Assistência Social</t>
  </si>
  <si>
    <t>Secretaria de saúde</t>
  </si>
  <si>
    <t xml:space="preserve"> </t>
  </si>
  <si>
    <t>Secretaria Indústria e Comércio</t>
  </si>
  <si>
    <t>Secreatria de Saúde</t>
  </si>
  <si>
    <t>Almoxarifado  da Administração</t>
  </si>
  <si>
    <t>Conselho Tutelar</t>
  </si>
  <si>
    <t>Garagem Municipal</t>
  </si>
  <si>
    <t>Secretaria de Meio Ambiente e Secretaria de Esportes</t>
  </si>
  <si>
    <t>Limpeza Urbana</t>
  </si>
  <si>
    <t>CAPs</t>
  </si>
  <si>
    <t>AGED</t>
  </si>
  <si>
    <t>Secretaria de Educação</t>
  </si>
  <si>
    <t>Secretaria de Assistência Social - Lagoa Nova</t>
  </si>
  <si>
    <t>Depósito - Administração 1</t>
  </si>
  <si>
    <t>Depósito - Administração 2</t>
  </si>
  <si>
    <t>Total Geral área edificação (m²)</t>
  </si>
  <si>
    <t>Total Geral área urbanizada (m²)</t>
  </si>
  <si>
    <t>7.1</t>
  </si>
  <si>
    <t>7.2</t>
  </si>
  <si>
    <t>7.3</t>
  </si>
  <si>
    <t>7.4</t>
  </si>
  <si>
    <t>7.5</t>
  </si>
  <si>
    <t>7.6</t>
  </si>
  <si>
    <t>7.7</t>
  </si>
  <si>
    <t>7.8</t>
  </si>
  <si>
    <t>7.9</t>
  </si>
  <si>
    <t>12.50</t>
  </si>
  <si>
    <t>94807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</si>
</sst>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7">
    <numFmt numFmtId="7" formatCode="&quot;R$&quot;\ #,##0.00;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-* #,##0.00_-;\-* #,##0.00_-;_-* &quot;-&quot;??_-;_-@"/>
    <numFmt numFmtId="166" formatCode="[$-416]mmm\-yy"/>
    <numFmt numFmtId="167" formatCode="_-&quot;R$&quot;\ * #,##0.00_-;\-&quot;R$&quot;\ * #,##0.00_-;_-&quot;R$&quot;\ * &quot;-&quot;??_-;_-@"/>
    <numFmt numFmtId="168" formatCode="_(&quot;R$ &quot;* #,##0.00_);_(&quot;R$ &quot;* \(#,##0.00\);_(&quot;R$ &quot;* &quot;-&quot;??_);_(@_)"/>
    <numFmt numFmtId="169" formatCode="[$R$-416]\ #,##0.00;[Red]\-[$R$-416]\ #,##0.00"/>
    <numFmt numFmtId="170" formatCode="#,##0.00\ ;\-#,##0.00"/>
    <numFmt numFmtId="171" formatCode="0.0000000"/>
    <numFmt numFmtId="172" formatCode="0.000000"/>
    <numFmt numFmtId="173" formatCode="&quot;R$ &quot;#,##0.00"/>
    <numFmt numFmtId="174" formatCode="&quot;R$&quot;\ #,##0.00"/>
    <numFmt numFmtId="175" formatCode="_(* #,##0.00000_);_(* \(#,##0.00000\);_(* &quot;-&quot;??_);_(@_)"/>
    <numFmt numFmtId="176" formatCode="_(* #,##0.000000_);_(* \(#,##0.000000\);_(* &quot;-&quot;??_);_(@_)"/>
    <numFmt numFmtId="177" formatCode="0.000%"/>
    <numFmt numFmtId="178" formatCode="[$-416]mmm\-yy;@"/>
    <numFmt numFmtId="179" formatCode="#,##0.0000"/>
    <numFmt numFmtId="180" formatCode="0.00000"/>
    <numFmt numFmtId="181" formatCode="0.000000000"/>
    <numFmt numFmtId="182" formatCode="0.0000000000"/>
    <numFmt numFmtId="183" formatCode="0.00000000"/>
    <numFmt numFmtId="184" formatCode="_-* #,##0.000_-;\-* #,##0.000_-;_-* &quot;-&quot;??_-;_-@"/>
    <numFmt numFmtId="185" formatCode="_-* #,##0.00000000_-;\-* #,##0.00000000_-;_-* &quot;-&quot;??_-;_-@"/>
    <numFmt numFmtId="186" formatCode="_-* #,##0.00000000000_-;\-* #,##0.00000000000_-;_-* &quot;-&quot;??_-;_-@"/>
    <numFmt numFmtId="187" formatCode="_-&quot;R$&quot;\ * #,##0.00000000_-;\-&quot;R$&quot;\ * #,##0.00000000_-;_-&quot;R$&quot;\ * &quot;-&quot;??_-;_-@_-"/>
  </numFmts>
  <fonts count="39">
    <font>
      <sz val="11"/>
      <color rgb="FF000000"/>
      <name val="Calibri"/>
    </font>
    <font>
      <b/>
      <sz val="12"/>
      <color rgb="FF000000"/>
      <name val="Calibri"/>
      <family val="2"/>
    </font>
    <font>
      <b/>
      <sz val="11"/>
      <color rgb="FF000000"/>
      <name val="Calibri"/>
      <family val="2"/>
    </font>
    <font>
      <u/>
      <sz val="11"/>
      <color rgb="FF0000FF"/>
      <name val="Calibri"/>
      <family val="2"/>
    </font>
    <font>
      <sz val="11"/>
      <name val="Calibri"/>
      <family val="2"/>
    </font>
    <font>
      <sz val="12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2"/>
      <color rgb="FF000000"/>
      <name val="Calibri"/>
      <family val="2"/>
    </font>
    <font>
      <sz val="12"/>
      <name val="Calibri"/>
      <family val="2"/>
    </font>
    <font>
      <sz val="12"/>
      <name val="Times New Roman"/>
      <family val="1"/>
    </font>
    <font>
      <b/>
      <sz val="10"/>
      <name val="Arial"/>
      <family val="2"/>
    </font>
    <font>
      <sz val="1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0"/>
      <color rgb="FF000000"/>
      <name val="Calibri"/>
      <family val="2"/>
    </font>
    <font>
      <sz val="10"/>
      <name val="Calibri"/>
      <family val="2"/>
    </font>
    <font>
      <sz val="10"/>
      <name val="Times New Roman"/>
      <family val="1"/>
    </font>
    <font>
      <b/>
      <sz val="11"/>
      <color rgb="FF000000"/>
      <name val="Century Gothic"/>
      <family val="2"/>
    </font>
    <font>
      <sz val="11"/>
      <color rgb="FF000000"/>
      <name val="Century Gothic"/>
      <family val="2"/>
    </font>
    <font>
      <b/>
      <sz val="10"/>
      <color rgb="FF000000"/>
      <name val="Arial"/>
      <family val="2"/>
    </font>
    <font>
      <sz val="10"/>
      <color rgb="FFFF0000"/>
      <name val="Arial"/>
      <family val="2"/>
    </font>
    <font>
      <sz val="8"/>
      <color rgb="FF000000"/>
      <name val="Verdana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rgb="FF000000"/>
      <name val="Calibri"/>
      <family val="2"/>
    </font>
    <font>
      <b/>
      <sz val="10"/>
      <color theme="1"/>
      <name val="Arial"/>
      <family val="2"/>
    </font>
    <font>
      <sz val="10"/>
      <color theme="0"/>
      <name val="Times New Roman"/>
      <family val="1"/>
    </font>
    <font>
      <b/>
      <sz val="12"/>
      <color rgb="FFFF0000"/>
      <name val="Arial"/>
      <family val="2"/>
    </font>
    <font>
      <b/>
      <sz val="12"/>
      <color rgb="FFFF0000"/>
      <name val="Calibri"/>
      <family val="2"/>
    </font>
    <font>
      <b/>
      <sz val="12"/>
      <color rgb="FFFF0000"/>
      <name val="Times New Roman"/>
      <family val="1"/>
    </font>
    <font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2"/>
      <color indexed="8"/>
      <name val="Courier"/>
      <family val="3"/>
    </font>
    <font>
      <sz val="12"/>
      <color rgb="FFFF0000"/>
      <name val="Arial"/>
      <family val="2"/>
    </font>
    <font>
      <b/>
      <sz val="12"/>
      <name val="Calibri"/>
      <family val="2"/>
    </font>
    <font>
      <b/>
      <i/>
      <sz val="12"/>
      <name val="Arial"/>
      <family val="2"/>
    </font>
    <font>
      <sz val="11"/>
      <color rgb="FF000000"/>
      <name val="Calibri"/>
    </font>
  </fonts>
  <fills count="11">
    <fill>
      <patternFill patternType="none"/>
    </fill>
    <fill>
      <patternFill patternType="gray125"/>
    </fill>
    <fill>
      <patternFill patternType="solid">
        <fgColor rgb="FFBFBFBF"/>
        <bgColor rgb="FFBFBFBF"/>
      </patternFill>
    </fill>
    <fill>
      <patternFill patternType="solid">
        <fgColor rgb="FFD8D8D8"/>
        <bgColor rgb="FFD8D8D8"/>
      </patternFill>
    </fill>
    <fill>
      <patternFill patternType="solid">
        <fgColor rgb="FFFFFFFF"/>
        <bgColor rgb="FFFFFFFF"/>
      </patternFill>
    </fill>
    <fill>
      <patternFill patternType="solid">
        <fgColor rgb="FFC0C0C0"/>
        <bgColor rgb="FFC0C0C0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06">
    <border>
      <left/>
      <right/>
      <top/>
      <bottom/>
      <diagonal/>
    </border>
    <border>
      <left style="thin">
        <color rgb="FFFFE2C6"/>
      </left>
      <right style="thin">
        <color rgb="FFFFE2C6"/>
      </right>
      <top style="thin">
        <color rgb="FFFFE2C6"/>
      </top>
      <bottom/>
      <diagonal/>
    </border>
    <border>
      <left style="thin">
        <color rgb="FFFFE2C6"/>
      </left>
      <right/>
      <top style="thin">
        <color rgb="FFFFE2C6"/>
      </top>
      <bottom/>
      <diagonal/>
    </border>
    <border>
      <left style="thin">
        <color rgb="FFFFE2C6"/>
      </left>
      <right style="thin">
        <color rgb="FFFFE2C6"/>
      </right>
      <top/>
      <bottom/>
      <diagonal/>
    </border>
    <border>
      <left style="thin">
        <color rgb="FFFFE2C6"/>
      </left>
      <right/>
      <top/>
      <bottom style="thin">
        <color rgb="FFFFE2C6"/>
      </bottom>
      <diagonal/>
    </border>
    <border>
      <left style="thin">
        <color rgb="FFFFE2C6"/>
      </left>
      <right style="thin">
        <color rgb="FFFFE2C6"/>
      </right>
      <top style="thin">
        <color rgb="FFFFE2C6"/>
      </top>
      <bottom style="thin">
        <color rgb="FFFFE2C6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9">
    <xf numFmtId="0" fontId="0" fillId="0" borderId="0"/>
    <xf numFmtId="0" fontId="23" fillId="0" borderId="35"/>
    <xf numFmtId="0" fontId="24" fillId="0" borderId="35"/>
    <xf numFmtId="9" fontId="25" fillId="0" borderId="0" applyFont="0" applyFill="0" applyBorder="0" applyAlignment="0" applyProtection="0"/>
    <xf numFmtId="0" fontId="12" fillId="0" borderId="35"/>
    <xf numFmtId="0" fontId="12" fillId="0" borderId="35"/>
    <xf numFmtId="0" fontId="25" fillId="0" borderId="35"/>
    <xf numFmtId="43" fontId="31" fillId="0" borderId="0" applyFont="0" applyFill="0" applyBorder="0" applyAlignment="0" applyProtection="0"/>
    <xf numFmtId="44" fontId="38" fillId="0" borderId="0" applyFont="0" applyFill="0" applyBorder="0" applyAlignment="0" applyProtection="0"/>
  </cellStyleXfs>
  <cellXfs count="643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3" fontId="0" fillId="0" borderId="0" xfId="0" applyNumberFormat="1" applyAlignment="1">
      <alignment vertical="center" wrapText="1"/>
    </xf>
    <xf numFmtId="0" fontId="3" fillId="0" borderId="0" xfId="0" applyFont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3" fontId="0" fillId="0" borderId="5" xfId="0" applyNumberFormat="1" applyBorder="1" applyAlignment="1">
      <alignment horizontal="left" vertical="center" wrapText="1"/>
    </xf>
    <xf numFmtId="3" fontId="0" fillId="0" borderId="5" xfId="0" applyNumberFormat="1" applyBorder="1" applyAlignment="1">
      <alignment horizontal="right" vertical="center" wrapText="1"/>
    </xf>
    <xf numFmtId="0" fontId="0" fillId="0" borderId="5" xfId="0" applyBorder="1" applyAlignment="1">
      <alignment horizontal="right" vertical="center" wrapText="1"/>
    </xf>
    <xf numFmtId="0" fontId="0" fillId="0" borderId="0" xfId="0" applyAlignment="1">
      <alignment vertical="center" wrapText="1"/>
    </xf>
    <xf numFmtId="4" fontId="0" fillId="0" borderId="0" xfId="0" applyNumberFormat="1" applyAlignment="1">
      <alignment vertical="center" wrapText="1"/>
    </xf>
    <xf numFmtId="0" fontId="0" fillId="0" borderId="5" xfId="0" applyBorder="1" applyAlignment="1">
      <alignment horizontal="left" vertical="center"/>
    </xf>
    <xf numFmtId="0" fontId="0" fillId="0" borderId="0" xfId="0" applyAlignment="1">
      <alignment horizontal="right" vertical="center" wrapText="1"/>
    </xf>
    <xf numFmtId="3" fontId="0" fillId="0" borderId="0" xfId="0" applyNumberFormat="1" applyAlignment="1">
      <alignment horizontal="right" vertical="center" wrapText="1"/>
    </xf>
    <xf numFmtId="4" fontId="0" fillId="0" borderId="0" xfId="0" applyNumberFormat="1" applyAlignment="1">
      <alignment horizontal="right" vertical="center" wrapTex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  <xf numFmtId="165" fontId="6" fillId="0" borderId="0" xfId="0" applyNumberFormat="1" applyFont="1" applyAlignment="1">
      <alignment vertical="center" wrapText="1"/>
    </xf>
    <xf numFmtId="0" fontId="6" fillId="0" borderId="11" xfId="0" applyFont="1" applyBorder="1" applyAlignment="1">
      <alignment horizontal="right" vertical="center"/>
    </xf>
    <xf numFmtId="0" fontId="5" fillId="0" borderId="12" xfId="0" applyFont="1" applyBorder="1" applyAlignment="1">
      <alignment horizontal="left" vertical="center"/>
    </xf>
    <xf numFmtId="164" fontId="6" fillId="0" borderId="12" xfId="0" applyNumberFormat="1" applyFont="1" applyBorder="1" applyAlignment="1">
      <alignment horizontal="right" vertical="center"/>
    </xf>
    <xf numFmtId="10" fontId="6" fillId="0" borderId="13" xfId="0" applyNumberFormat="1" applyFont="1" applyBorder="1" applyAlignment="1">
      <alignment vertical="center"/>
    </xf>
    <xf numFmtId="166" fontId="6" fillId="0" borderId="13" xfId="0" applyNumberFormat="1" applyFont="1" applyBorder="1" applyAlignment="1">
      <alignment horizontal="right" vertical="center"/>
    </xf>
    <xf numFmtId="164" fontId="6" fillId="0" borderId="18" xfId="0" applyNumberFormat="1" applyFont="1" applyBorder="1" applyAlignment="1">
      <alignment horizontal="right" vertical="center"/>
    </xf>
    <xf numFmtId="10" fontId="6" fillId="0" borderId="19" xfId="0" applyNumberFormat="1" applyFont="1" applyBorder="1" applyAlignment="1">
      <alignment horizontal="right" vertical="center"/>
    </xf>
    <xf numFmtId="0" fontId="8" fillId="0" borderId="0" xfId="0" applyFont="1"/>
    <xf numFmtId="0" fontId="6" fillId="0" borderId="27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9" fillId="0" borderId="0" xfId="0" applyFont="1"/>
    <xf numFmtId="0" fontId="5" fillId="0" borderId="27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165" fontId="5" fillId="0" borderId="12" xfId="0" applyNumberFormat="1" applyFont="1" applyBorder="1" applyAlignment="1">
      <alignment horizontal="center" vertical="center" wrapText="1"/>
    </xf>
    <xf numFmtId="164" fontId="5" fillId="0" borderId="12" xfId="0" applyNumberFormat="1" applyFont="1" applyBorder="1" applyAlignment="1">
      <alignment vertical="center"/>
    </xf>
    <xf numFmtId="164" fontId="10" fillId="0" borderId="0" xfId="0" applyNumberFormat="1" applyFont="1" applyAlignment="1">
      <alignment vertical="center"/>
    </xf>
    <xf numFmtId="164" fontId="5" fillId="0" borderId="12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64" fontId="5" fillId="0" borderId="0" xfId="0" applyNumberFormat="1" applyFont="1" applyAlignment="1">
      <alignment horizontal="center" vertical="center" wrapText="1"/>
    </xf>
    <xf numFmtId="164" fontId="5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vertical="center"/>
    </xf>
    <xf numFmtId="165" fontId="5" fillId="0" borderId="0" xfId="0" applyNumberFormat="1" applyFont="1" applyAlignment="1">
      <alignment horizontal="center" vertical="center"/>
    </xf>
    <xf numFmtId="165" fontId="8" fillId="0" borderId="0" xfId="0" applyNumberFormat="1" applyFont="1"/>
    <xf numFmtId="167" fontId="8" fillId="0" borderId="0" xfId="0" applyNumberFormat="1" applyFont="1"/>
    <xf numFmtId="165" fontId="5" fillId="0" borderId="0" xfId="0" applyNumberFormat="1" applyFont="1" applyAlignment="1">
      <alignment horizontal="right" vertical="center"/>
    </xf>
    <xf numFmtId="167" fontId="5" fillId="0" borderId="0" xfId="0" applyNumberFormat="1" applyFont="1" applyAlignment="1">
      <alignment vertical="center"/>
    </xf>
    <xf numFmtId="0" fontId="11" fillId="0" borderId="22" xfId="0" applyFont="1" applyBorder="1" applyAlignment="1">
      <alignment horizontal="right" vertical="center"/>
    </xf>
    <xf numFmtId="164" fontId="11" fillId="0" borderId="23" xfId="0" applyNumberFormat="1" applyFont="1" applyBorder="1" applyAlignment="1">
      <alignment horizontal="right" vertical="center"/>
    </xf>
    <xf numFmtId="10" fontId="12" fillId="0" borderId="26" xfId="0" applyNumberFormat="1" applyFont="1" applyBorder="1" applyAlignment="1">
      <alignment vertical="center"/>
    </xf>
    <xf numFmtId="0" fontId="11" fillId="0" borderId="27" xfId="0" applyFont="1" applyBorder="1" applyAlignment="1">
      <alignment horizontal="right" vertical="center"/>
    </xf>
    <xf numFmtId="164" fontId="11" fillId="0" borderId="12" xfId="0" applyNumberFormat="1" applyFont="1" applyBorder="1" applyAlignment="1">
      <alignment horizontal="right" vertical="center"/>
    </xf>
    <xf numFmtId="10" fontId="12" fillId="0" borderId="29" xfId="0" applyNumberFormat="1" applyFont="1" applyBorder="1" applyAlignment="1">
      <alignment vertical="center"/>
    </xf>
    <xf numFmtId="166" fontId="12" fillId="0" borderId="29" xfId="0" applyNumberFormat="1" applyFont="1" applyBorder="1" applyAlignment="1">
      <alignment horizontal="right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165" fontId="12" fillId="0" borderId="0" xfId="0" applyNumberFormat="1" applyFont="1" applyAlignment="1">
      <alignment horizontal="right" vertical="center"/>
    </xf>
    <xf numFmtId="0" fontId="15" fillId="0" borderId="0" xfId="0" applyFont="1"/>
    <xf numFmtId="0" fontId="16" fillId="0" borderId="0" xfId="0" applyFont="1"/>
    <xf numFmtId="164" fontId="17" fillId="0" borderId="0" xfId="0" applyNumberFormat="1" applyFont="1" applyAlignment="1">
      <alignment vertical="center"/>
    </xf>
    <xf numFmtId="0" fontId="12" fillId="0" borderId="0" xfId="0" applyFont="1" applyAlignment="1">
      <alignment horizontal="left" vertical="center" wrapText="1"/>
    </xf>
    <xf numFmtId="164" fontId="12" fillId="0" borderId="0" xfId="0" applyNumberFormat="1" applyFont="1" applyAlignment="1">
      <alignment horizontal="center" vertical="center" wrapText="1"/>
    </xf>
    <xf numFmtId="164" fontId="12" fillId="0" borderId="0" xfId="0" applyNumberFormat="1" applyFont="1" applyAlignment="1">
      <alignment horizontal="center" vertical="center"/>
    </xf>
    <xf numFmtId="164" fontId="12" fillId="0" borderId="0" xfId="0" applyNumberFormat="1" applyFont="1" applyAlignment="1">
      <alignment vertical="center"/>
    </xf>
    <xf numFmtId="165" fontId="12" fillId="0" borderId="0" xfId="0" applyNumberFormat="1" applyFont="1" applyAlignment="1">
      <alignment horizontal="center" vertical="center"/>
    </xf>
    <xf numFmtId="165" fontId="16" fillId="0" borderId="0" xfId="0" applyNumberFormat="1" applyFont="1"/>
    <xf numFmtId="0" fontId="14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167" fontId="14" fillId="0" borderId="0" xfId="0" applyNumberFormat="1" applyFont="1" applyAlignment="1">
      <alignment vertical="center"/>
    </xf>
    <xf numFmtId="0" fontId="12" fillId="0" borderId="0" xfId="0" applyFont="1"/>
    <xf numFmtId="4" fontId="12" fillId="0" borderId="0" xfId="0" applyNumberFormat="1" applyFont="1" applyAlignment="1">
      <alignment horizontal="right" vertical="center"/>
    </xf>
    <xf numFmtId="0" fontId="6" fillId="0" borderId="12" xfId="0" applyFont="1" applyBorder="1" applyAlignment="1">
      <alignment horizontal="right"/>
    </xf>
    <xf numFmtId="0" fontId="5" fillId="0" borderId="12" xfId="0" applyFont="1" applyBorder="1" applyAlignment="1">
      <alignment horizontal="left"/>
    </xf>
    <xf numFmtId="10" fontId="13" fillId="0" borderId="29" xfId="0" applyNumberFormat="1" applyFont="1" applyBorder="1"/>
    <xf numFmtId="175" fontId="18" fillId="0" borderId="0" xfId="0" applyNumberFormat="1" applyFont="1"/>
    <xf numFmtId="10" fontId="14" fillId="3" borderId="29" xfId="0" applyNumberFormat="1" applyFont="1" applyFill="1" applyBorder="1"/>
    <xf numFmtId="176" fontId="19" fillId="0" borderId="0" xfId="0" applyNumberFormat="1" applyFont="1"/>
    <xf numFmtId="10" fontId="13" fillId="3" borderId="29" xfId="0" applyNumberFormat="1" applyFont="1" applyFill="1" applyBorder="1"/>
    <xf numFmtId="10" fontId="14" fillId="0" borderId="29" xfId="0" applyNumberFormat="1" applyFont="1" applyBorder="1"/>
    <xf numFmtId="176" fontId="0" fillId="0" borderId="0" xfId="0" applyNumberFormat="1"/>
    <xf numFmtId="176" fontId="18" fillId="0" borderId="0" xfId="0" applyNumberFormat="1" applyFont="1"/>
    <xf numFmtId="10" fontId="13" fillId="2" borderId="29" xfId="0" applyNumberFormat="1" applyFont="1" applyFill="1" applyBorder="1"/>
    <xf numFmtId="0" fontId="14" fillId="0" borderId="29" xfId="0" applyFont="1" applyBorder="1"/>
    <xf numFmtId="0" fontId="13" fillId="0" borderId="29" xfId="0" applyFont="1" applyBorder="1" applyAlignment="1">
      <alignment horizontal="center"/>
    </xf>
    <xf numFmtId="10" fontId="14" fillId="0" borderId="29" xfId="0" applyNumberFormat="1" applyFont="1" applyBorder="1" applyAlignment="1">
      <alignment horizontal="center"/>
    </xf>
    <xf numFmtId="10" fontId="5" fillId="0" borderId="29" xfId="0" applyNumberFormat="1" applyFont="1" applyBorder="1" applyAlignment="1">
      <alignment horizontal="center"/>
    </xf>
    <xf numFmtId="9" fontId="5" fillId="0" borderId="29" xfId="0" applyNumberFormat="1" applyFont="1" applyBorder="1" applyAlignment="1">
      <alignment horizontal="center"/>
    </xf>
    <xf numFmtId="0" fontId="5" fillId="0" borderId="0" xfId="0" applyFont="1"/>
    <xf numFmtId="4" fontId="5" fillId="0" borderId="0" xfId="0" applyNumberFormat="1" applyFont="1" applyAlignment="1">
      <alignment horizontal="right" vertical="center"/>
    </xf>
    <xf numFmtId="10" fontId="12" fillId="0" borderId="41" xfId="0" applyNumberFormat="1" applyFont="1" applyBorder="1" applyAlignment="1">
      <alignment horizontal="center" vertical="center"/>
    </xf>
    <xf numFmtId="10" fontId="12" fillId="0" borderId="12" xfId="0" applyNumberFormat="1" applyFont="1" applyBorder="1" applyAlignment="1">
      <alignment horizontal="center" vertical="center"/>
    </xf>
    <xf numFmtId="10" fontId="12" fillId="0" borderId="29" xfId="0" applyNumberFormat="1" applyFont="1" applyBorder="1" applyAlignment="1">
      <alignment horizontal="center" vertical="center"/>
    </xf>
    <xf numFmtId="0" fontId="0" fillId="0" borderId="12" xfId="0" applyBorder="1"/>
    <xf numFmtId="4" fontId="0" fillId="0" borderId="12" xfId="0" applyNumberFormat="1" applyBorder="1"/>
    <xf numFmtId="165" fontId="15" fillId="0" borderId="0" xfId="0" applyNumberFormat="1" applyFont="1"/>
    <xf numFmtId="0" fontId="21" fillId="0" borderId="0" xfId="0" applyFont="1" applyAlignment="1">
      <alignment horizontal="left" vertical="center" wrapText="1"/>
    </xf>
    <xf numFmtId="164" fontId="0" fillId="0" borderId="0" xfId="0" applyNumberFormat="1"/>
    <xf numFmtId="0" fontId="9" fillId="4" borderId="35" xfId="0" applyFont="1" applyFill="1" applyBorder="1"/>
    <xf numFmtId="4" fontId="0" fillId="0" borderId="0" xfId="0" applyNumberFormat="1"/>
    <xf numFmtId="164" fontId="5" fillId="0" borderId="35" xfId="0" applyNumberFormat="1" applyFont="1" applyBorder="1" applyAlignment="1">
      <alignment vertical="center"/>
    </xf>
    <xf numFmtId="0" fontId="9" fillId="0" borderId="35" xfId="0" applyFont="1" applyBorder="1"/>
    <xf numFmtId="179" fontId="0" fillId="0" borderId="0" xfId="0" applyNumberFormat="1"/>
    <xf numFmtId="165" fontId="9" fillId="0" borderId="0" xfId="0" applyNumberFormat="1" applyFont="1"/>
    <xf numFmtId="167" fontId="15" fillId="0" borderId="0" xfId="0" applyNumberFormat="1" applyFont="1"/>
    <xf numFmtId="167" fontId="12" fillId="0" borderId="0" xfId="0" applyNumberFormat="1" applyFont="1" applyAlignment="1">
      <alignment horizontal="left" vertical="center" wrapText="1"/>
    </xf>
    <xf numFmtId="0" fontId="22" fillId="0" borderId="0" xfId="0" applyFont="1"/>
    <xf numFmtId="10" fontId="12" fillId="0" borderId="65" xfId="0" applyNumberFormat="1" applyFont="1" applyBorder="1" applyAlignment="1">
      <alignment horizontal="center" vertical="center"/>
    </xf>
    <xf numFmtId="0" fontId="11" fillId="0" borderId="76" xfId="4" applyFont="1" applyBorder="1" applyAlignment="1">
      <alignment horizontal="right" vertical="center" wrapText="1"/>
    </xf>
    <xf numFmtId="0" fontId="12" fillId="0" borderId="77" xfId="4" applyBorder="1" applyAlignment="1">
      <alignment vertical="center" wrapText="1"/>
    </xf>
    <xf numFmtId="0" fontId="11" fillId="0" borderId="78" xfId="4" applyFont="1" applyBorder="1" applyAlignment="1">
      <alignment horizontal="right" vertical="center"/>
    </xf>
    <xf numFmtId="0" fontId="12" fillId="0" borderId="68" xfId="4" applyBorder="1" applyAlignment="1">
      <alignment vertical="center"/>
    </xf>
    <xf numFmtId="0" fontId="11" fillId="0" borderId="81" xfId="4" applyFont="1" applyBorder="1" applyAlignment="1">
      <alignment horizontal="right" vertical="center"/>
    </xf>
    <xf numFmtId="0" fontId="12" fillId="0" borderId="82" xfId="4" applyBorder="1" applyAlignment="1">
      <alignment vertical="center" wrapText="1"/>
    </xf>
    <xf numFmtId="0" fontId="26" fillId="0" borderId="87" xfId="0" applyFont="1" applyBorder="1" applyAlignment="1">
      <alignment horizontal="center" vertical="center" wrapText="1"/>
    </xf>
    <xf numFmtId="0" fontId="26" fillId="0" borderId="88" xfId="0" applyFont="1" applyBorder="1" applyAlignment="1">
      <alignment horizontal="center" vertical="center" wrapText="1"/>
    </xf>
    <xf numFmtId="10" fontId="11" fillId="0" borderId="87" xfId="3" applyNumberFormat="1" applyFont="1" applyFill="1" applyBorder="1" applyAlignment="1">
      <alignment horizontal="center" vertical="center"/>
    </xf>
    <xf numFmtId="10" fontId="11" fillId="0" borderId="88" xfId="3" applyNumberFormat="1" applyFont="1" applyFill="1" applyBorder="1" applyAlignment="1">
      <alignment horizontal="center" vertical="center"/>
    </xf>
    <xf numFmtId="10" fontId="11" fillId="0" borderId="67" xfId="3" applyNumberFormat="1" applyFont="1" applyFill="1" applyBorder="1" applyAlignment="1">
      <alignment horizontal="center" vertical="center"/>
    </xf>
    <xf numFmtId="10" fontId="11" fillId="0" borderId="89" xfId="3" applyNumberFormat="1" applyFont="1" applyFill="1" applyBorder="1" applyAlignment="1">
      <alignment horizontal="center" vertical="center"/>
    </xf>
    <xf numFmtId="10" fontId="11" fillId="0" borderId="92" xfId="3" applyNumberFormat="1" applyFont="1" applyFill="1" applyBorder="1" applyAlignment="1">
      <alignment horizontal="center" vertical="center"/>
    </xf>
    <xf numFmtId="10" fontId="11" fillId="0" borderId="93" xfId="3" applyNumberFormat="1" applyFont="1" applyFill="1" applyBorder="1" applyAlignment="1">
      <alignment horizontal="center" vertical="center" wrapText="1"/>
    </xf>
    <xf numFmtId="0" fontId="16" fillId="0" borderId="35" xfId="0" applyFont="1" applyBorder="1"/>
    <xf numFmtId="44" fontId="14" fillId="0" borderId="0" xfId="0" applyNumberFormat="1" applyFont="1" applyAlignment="1">
      <alignment vertical="center"/>
    </xf>
    <xf numFmtId="164" fontId="27" fillId="0" borderId="0" xfId="0" applyNumberFormat="1" applyFont="1" applyAlignment="1">
      <alignment vertical="center"/>
    </xf>
    <xf numFmtId="0" fontId="6" fillId="0" borderId="94" xfId="0" applyFont="1" applyBorder="1" applyAlignment="1">
      <alignment horizontal="center" vertical="center"/>
    </xf>
    <xf numFmtId="0" fontId="6" fillId="0" borderId="65" xfId="0" applyFont="1" applyBorder="1" applyAlignment="1">
      <alignment horizontal="center" vertical="center" wrapText="1"/>
    </xf>
    <xf numFmtId="165" fontId="6" fillId="0" borderId="41" xfId="0" applyNumberFormat="1" applyFont="1" applyBorder="1" applyAlignment="1">
      <alignment horizontal="center" vertical="center"/>
    </xf>
    <xf numFmtId="0" fontId="0" fillId="0" borderId="0" xfId="0"/>
    <xf numFmtId="0" fontId="0" fillId="0" borderId="0" xfId="0"/>
    <xf numFmtId="0" fontId="5" fillId="0" borderId="12" xfId="0" applyFont="1" applyBorder="1" applyAlignment="1">
      <alignment horizontal="left" vertical="center" wrapText="1"/>
    </xf>
    <xf numFmtId="0" fontId="28" fillId="0" borderId="0" xfId="0" applyFont="1" applyAlignment="1">
      <alignment horizontal="center" vertical="center"/>
    </xf>
    <xf numFmtId="0" fontId="29" fillId="0" borderId="0" xfId="0" applyFont="1"/>
    <xf numFmtId="0" fontId="0" fillId="0" borderId="0" xfId="0"/>
    <xf numFmtId="164" fontId="30" fillId="0" borderId="0" xfId="0" applyNumberFormat="1" applyFont="1" applyAlignment="1">
      <alignment vertical="center"/>
    </xf>
    <xf numFmtId="169" fontId="5" fillId="0" borderId="0" xfId="0" applyNumberFormat="1" applyFont="1" applyAlignment="1">
      <alignment horizontal="center" vertical="center"/>
    </xf>
    <xf numFmtId="43" fontId="0" fillId="0" borderId="0" xfId="0" applyNumberFormat="1"/>
    <xf numFmtId="173" fontId="0" fillId="0" borderId="0" xfId="0" applyNumberFormat="1"/>
    <xf numFmtId="10" fontId="12" fillId="0" borderId="0" xfId="0" applyNumberFormat="1" applyFont="1"/>
    <xf numFmtId="9" fontId="12" fillId="0" borderId="0" xfId="0" applyNumberFormat="1" applyFont="1"/>
    <xf numFmtId="0" fontId="0" fillId="0" borderId="0" xfId="0" applyFill="1"/>
    <xf numFmtId="0" fontId="0" fillId="0" borderId="100" xfId="0" applyFill="1" applyBorder="1" applyAlignment="1">
      <alignment horizontal="center"/>
    </xf>
    <xf numFmtId="0" fontId="0" fillId="0" borderId="67" xfId="0" applyFill="1" applyBorder="1"/>
    <xf numFmtId="0" fontId="0" fillId="0" borderId="67" xfId="0" applyFill="1" applyBorder="1" applyAlignment="1">
      <alignment horizontal="center"/>
    </xf>
    <xf numFmtId="0" fontId="0" fillId="0" borderId="89" xfId="0" applyFill="1" applyBorder="1" applyAlignment="1">
      <alignment horizontal="center"/>
    </xf>
    <xf numFmtId="0" fontId="0" fillId="0" borderId="67" xfId="0" applyFill="1" applyBorder="1" applyAlignment="1">
      <alignment horizontal="right"/>
    </xf>
    <xf numFmtId="0" fontId="0" fillId="0" borderId="89" xfId="0" applyFill="1" applyBorder="1"/>
    <xf numFmtId="4" fontId="0" fillId="0" borderId="67" xfId="0" applyNumberFormat="1" applyFill="1" applyBorder="1"/>
    <xf numFmtId="4" fontId="0" fillId="0" borderId="89" xfId="0" applyNumberFormat="1" applyFill="1" applyBorder="1"/>
    <xf numFmtId="4" fontId="0" fillId="0" borderId="0" xfId="0" applyNumberFormat="1" applyFill="1"/>
    <xf numFmtId="0" fontId="0" fillId="0" borderId="67" xfId="0" applyFont="1" applyFill="1" applyBorder="1"/>
    <xf numFmtId="0" fontId="0" fillId="0" borderId="101" xfId="0" applyFill="1" applyBorder="1" applyAlignment="1">
      <alignment horizontal="center"/>
    </xf>
    <xf numFmtId="0" fontId="32" fillId="0" borderId="92" xfId="0" applyFont="1" applyFill="1" applyBorder="1"/>
    <xf numFmtId="0" fontId="0" fillId="0" borderId="92" xfId="0" applyFill="1" applyBorder="1"/>
    <xf numFmtId="43" fontId="33" fillId="0" borderId="92" xfId="7" applyFont="1" applyFill="1" applyBorder="1"/>
    <xf numFmtId="43" fontId="33" fillId="0" borderId="93" xfId="7" applyFont="1" applyFill="1" applyBorder="1"/>
    <xf numFmtId="0" fontId="0" fillId="0" borderId="0" xfId="0" applyFill="1" applyAlignment="1">
      <alignment horizontal="center"/>
    </xf>
    <xf numFmtId="0" fontId="0" fillId="0" borderId="92" xfId="0" applyFill="1" applyBorder="1" applyAlignment="1">
      <alignment horizontal="right"/>
    </xf>
    <xf numFmtId="0" fontId="0" fillId="0" borderId="35" xfId="0" applyFill="1" applyBorder="1" applyAlignment="1">
      <alignment horizontal="center"/>
    </xf>
    <xf numFmtId="0" fontId="0" fillId="0" borderId="35" xfId="0" applyFill="1" applyBorder="1"/>
    <xf numFmtId="0" fontId="0" fillId="0" borderId="35" xfId="0" applyFill="1" applyBorder="1" applyAlignment="1">
      <alignment horizontal="right"/>
    </xf>
    <xf numFmtId="0" fontId="33" fillId="0" borderId="35" xfId="0" applyFont="1" applyFill="1" applyBorder="1" applyAlignment="1">
      <alignment horizontal="right"/>
    </xf>
    <xf numFmtId="0" fontId="0" fillId="0" borderId="0" xfId="0" applyFill="1" applyAlignment="1">
      <alignment horizontal="right"/>
    </xf>
    <xf numFmtId="0" fontId="0" fillId="0" borderId="97" xfId="0" applyFill="1" applyBorder="1"/>
    <xf numFmtId="0" fontId="0" fillId="0" borderId="98" xfId="0" applyFill="1" applyBorder="1" applyAlignment="1">
      <alignment horizontal="right"/>
    </xf>
    <xf numFmtId="0" fontId="0" fillId="0" borderId="98" xfId="0" applyFill="1" applyBorder="1"/>
    <xf numFmtId="4" fontId="33" fillId="0" borderId="99" xfId="0" applyNumberFormat="1" applyFont="1" applyFill="1" applyBorder="1"/>
    <xf numFmtId="0" fontId="0" fillId="0" borderId="101" xfId="0" applyFill="1" applyBorder="1"/>
    <xf numFmtId="4" fontId="33" fillId="0" borderId="93" xfId="0" applyNumberFormat="1" applyFont="1" applyFill="1" applyBorder="1"/>
    <xf numFmtId="0" fontId="6" fillId="2" borderId="58" xfId="0" applyFont="1" applyFill="1" applyBorder="1" applyAlignment="1">
      <alignment horizontal="center" vertical="center"/>
    </xf>
    <xf numFmtId="0" fontId="6" fillId="2" borderId="58" xfId="0" applyFont="1" applyFill="1" applyBorder="1" applyAlignment="1">
      <alignment horizontal="center" vertical="center" wrapText="1"/>
    </xf>
    <xf numFmtId="165" fontId="6" fillId="2" borderId="58" xfId="0" applyNumberFormat="1" applyFont="1" applyFill="1" applyBorder="1" applyAlignment="1">
      <alignment horizontal="center" vertical="center"/>
    </xf>
    <xf numFmtId="164" fontId="6" fillId="2" borderId="58" xfId="0" applyNumberFormat="1" applyFont="1" applyFill="1" applyBorder="1" applyAlignment="1">
      <alignment horizontal="center" vertical="center" wrapText="1"/>
    </xf>
    <xf numFmtId="0" fontId="34" fillId="8" borderId="67" xfId="6" applyFont="1" applyFill="1" applyBorder="1" applyAlignment="1">
      <alignment horizontal="center" vertical="center" wrapText="1"/>
    </xf>
    <xf numFmtId="0" fontId="14" fillId="0" borderId="97" xfId="0" applyFont="1" applyBorder="1" applyAlignment="1">
      <alignment vertical="center"/>
    </xf>
    <xf numFmtId="0" fontId="14" fillId="0" borderId="100" xfId="0" applyFont="1" applyBorder="1" applyAlignment="1">
      <alignment vertical="center"/>
    </xf>
    <xf numFmtId="0" fontId="6" fillId="0" borderId="67" xfId="0" applyFont="1" applyBorder="1" applyAlignment="1">
      <alignment horizontal="right" vertical="center"/>
    </xf>
    <xf numFmtId="0" fontId="5" fillId="0" borderId="67" xfId="0" applyFont="1" applyBorder="1" applyAlignment="1">
      <alignment horizontal="left" vertical="center" wrapText="1"/>
    </xf>
    <xf numFmtId="10" fontId="5" fillId="0" borderId="67" xfId="0" applyNumberFormat="1" applyFont="1" applyBorder="1" applyAlignment="1">
      <alignment vertical="center"/>
    </xf>
    <xf numFmtId="0" fontId="5" fillId="0" borderId="67" xfId="0" applyFont="1" applyBorder="1" applyAlignment="1">
      <alignment horizontal="left" vertical="center"/>
    </xf>
    <xf numFmtId="166" fontId="5" fillId="0" borderId="67" xfId="0" applyNumberFormat="1" applyFont="1" applyBorder="1" applyAlignment="1">
      <alignment horizontal="right" vertical="center"/>
    </xf>
    <xf numFmtId="10" fontId="5" fillId="0" borderId="67" xfId="0" applyNumberFormat="1" applyFont="1" applyBorder="1" applyAlignment="1">
      <alignment horizontal="right" vertical="center"/>
    </xf>
    <xf numFmtId="0" fontId="13" fillId="0" borderId="67" xfId="0" applyFont="1" applyBorder="1" applyAlignment="1">
      <alignment horizontal="center" vertical="center" wrapText="1"/>
    </xf>
    <xf numFmtId="1" fontId="13" fillId="0" borderId="67" xfId="0" applyNumberFormat="1" applyFont="1" applyBorder="1" applyAlignment="1">
      <alignment horizontal="center" vertical="center" wrapText="1"/>
    </xf>
    <xf numFmtId="2" fontId="13" fillId="0" borderId="67" xfId="0" applyNumberFormat="1" applyFont="1" applyBorder="1" applyAlignment="1">
      <alignment horizontal="center" vertical="center" wrapText="1"/>
    </xf>
    <xf numFmtId="167" fontId="13" fillId="0" borderId="67" xfId="0" applyNumberFormat="1" applyFont="1" applyBorder="1" applyAlignment="1">
      <alignment horizontal="center" vertical="center" wrapText="1"/>
    </xf>
    <xf numFmtId="169" fontId="13" fillId="0" borderId="67" xfId="0" applyNumberFormat="1" applyFont="1" applyBorder="1" applyAlignment="1">
      <alignment horizontal="center" vertical="center" wrapText="1"/>
    </xf>
    <xf numFmtId="169" fontId="13" fillId="0" borderId="89" xfId="0" applyNumberFormat="1" applyFont="1" applyBorder="1" applyAlignment="1">
      <alignment horizontal="center" vertical="center" wrapText="1"/>
    </xf>
    <xf numFmtId="49" fontId="13" fillId="2" borderId="67" xfId="0" applyNumberFormat="1" applyFont="1" applyFill="1" applyBorder="1" applyAlignment="1">
      <alignment horizontal="center" vertical="center" wrapText="1"/>
    </xf>
    <xf numFmtId="1" fontId="14" fillId="2" borderId="67" xfId="0" applyNumberFormat="1" applyFont="1" applyFill="1" applyBorder="1" applyAlignment="1">
      <alignment horizontal="center" vertical="center" wrapText="1"/>
    </xf>
    <xf numFmtId="0" fontId="14" fillId="0" borderId="67" xfId="0" applyFont="1" applyBorder="1" applyAlignment="1">
      <alignment horizontal="center" vertical="center"/>
    </xf>
    <xf numFmtId="0" fontId="5" fillId="0" borderId="67" xfId="0" applyFont="1" applyBorder="1" applyAlignment="1">
      <alignment horizontal="center" vertical="center"/>
    </xf>
    <xf numFmtId="171" fontId="14" fillId="0" borderId="67" xfId="0" applyNumberFormat="1" applyFont="1" applyBorder="1" applyAlignment="1">
      <alignment horizontal="center" vertical="center"/>
    </xf>
    <xf numFmtId="167" fontId="14" fillId="0" borderId="67" xfId="0" applyNumberFormat="1" applyFont="1" applyBorder="1" applyAlignment="1">
      <alignment horizontal="center" vertical="center" wrapText="1"/>
    </xf>
    <xf numFmtId="10" fontId="14" fillId="0" borderId="67" xfId="0" applyNumberFormat="1" applyFont="1" applyBorder="1" applyAlignment="1">
      <alignment horizontal="center" vertical="center" wrapText="1"/>
    </xf>
    <xf numFmtId="169" fontId="14" fillId="0" borderId="89" xfId="0" applyNumberFormat="1" applyFont="1" applyBorder="1" applyAlignment="1">
      <alignment horizontal="center" vertical="center" wrapText="1"/>
    </xf>
    <xf numFmtId="167" fontId="13" fillId="2" borderId="67" xfId="0" applyNumberFormat="1" applyFont="1" applyFill="1" applyBorder="1" applyAlignment="1">
      <alignment horizontal="center" vertical="center" wrapText="1"/>
    </xf>
    <xf numFmtId="49" fontId="13" fillId="2" borderId="89" xfId="0" applyNumberFormat="1" applyFont="1" applyFill="1" applyBorder="1" applyAlignment="1">
      <alignment horizontal="center" vertical="center" wrapText="1"/>
    </xf>
    <xf numFmtId="0" fontId="5" fillId="0" borderId="67" xfId="0" applyFont="1" applyBorder="1" applyAlignment="1">
      <alignment horizontal="center" vertical="center" wrapText="1"/>
    </xf>
    <xf numFmtId="2" fontId="14" fillId="0" borderId="67" xfId="0" applyNumberFormat="1" applyFont="1" applyBorder="1" applyAlignment="1">
      <alignment horizontal="center" vertical="center"/>
    </xf>
    <xf numFmtId="167" fontId="5" fillId="0" borderId="67" xfId="0" applyNumberFormat="1" applyFont="1" applyBorder="1" applyAlignment="1">
      <alignment horizontal="center" vertical="center" wrapText="1"/>
    </xf>
    <xf numFmtId="169" fontId="5" fillId="0" borderId="89" xfId="0" applyNumberFormat="1" applyFont="1" applyBorder="1" applyAlignment="1">
      <alignment horizontal="center" vertical="center" wrapText="1"/>
    </xf>
    <xf numFmtId="167" fontId="13" fillId="0" borderId="67" xfId="0" applyNumberFormat="1" applyFont="1" applyBorder="1" applyAlignment="1">
      <alignment horizontal="right" vertical="center" wrapText="1"/>
    </xf>
    <xf numFmtId="0" fontId="14" fillId="0" borderId="67" xfId="0" applyFont="1" applyBorder="1" applyAlignment="1">
      <alignment vertical="center" wrapText="1"/>
    </xf>
    <xf numFmtId="0" fontId="9" fillId="0" borderId="67" xfId="0" applyFont="1" applyBorder="1" applyAlignment="1"/>
    <xf numFmtId="49" fontId="6" fillId="2" borderId="67" xfId="0" applyNumberFormat="1" applyFont="1" applyFill="1" applyBorder="1" applyAlignment="1">
      <alignment horizontal="center" vertical="center" wrapText="1"/>
    </xf>
    <xf numFmtId="1" fontId="5" fillId="2" borderId="67" xfId="0" applyNumberFormat="1" applyFont="1" applyFill="1" applyBorder="1" applyAlignment="1">
      <alignment horizontal="center" vertical="center" wrapText="1"/>
    </xf>
    <xf numFmtId="2" fontId="5" fillId="0" borderId="67" xfId="0" applyNumberFormat="1" applyFont="1" applyBorder="1" applyAlignment="1">
      <alignment horizontal="center" vertical="center"/>
    </xf>
    <xf numFmtId="167" fontId="6" fillId="0" borderId="67" xfId="0" applyNumberFormat="1" applyFont="1" applyBorder="1" applyAlignment="1">
      <alignment horizontal="right" vertical="center" wrapText="1"/>
    </xf>
    <xf numFmtId="169" fontId="6" fillId="0" borderId="89" xfId="0" applyNumberFormat="1" applyFont="1" applyBorder="1" applyAlignment="1">
      <alignment horizontal="center" vertical="center" wrapText="1"/>
    </xf>
    <xf numFmtId="0" fontId="14" fillId="0" borderId="67" xfId="0" applyFont="1" applyBorder="1" applyAlignment="1">
      <alignment horizontal="center" vertical="center" wrapText="1"/>
    </xf>
    <xf numFmtId="172" fontId="14" fillId="0" borderId="67" xfId="0" applyNumberFormat="1" applyFont="1" applyBorder="1" applyAlignment="1">
      <alignment horizontal="center" vertical="center"/>
    </xf>
    <xf numFmtId="0" fontId="5" fillId="0" borderId="100" xfId="0" applyFont="1" applyBorder="1" applyAlignment="1">
      <alignment vertical="center"/>
    </xf>
    <xf numFmtId="49" fontId="6" fillId="0" borderId="67" xfId="0" applyNumberFormat="1" applyFont="1" applyBorder="1" applyAlignment="1">
      <alignment horizontal="center" vertical="center" wrapText="1"/>
    </xf>
    <xf numFmtId="0" fontId="5" fillId="7" borderId="67" xfId="0" applyFont="1" applyFill="1" applyBorder="1" applyAlignment="1">
      <alignment vertical="center"/>
    </xf>
    <xf numFmtId="172" fontId="5" fillId="0" borderId="67" xfId="0" applyNumberFormat="1" applyFont="1" applyBorder="1" applyAlignment="1">
      <alignment horizontal="center" vertical="center"/>
    </xf>
    <xf numFmtId="49" fontId="6" fillId="6" borderId="67" xfId="0" applyNumberFormat="1" applyFont="1" applyFill="1" applyBorder="1" applyAlignment="1">
      <alignment horizontal="center" vertical="center"/>
    </xf>
    <xf numFmtId="0" fontId="5" fillId="6" borderId="67" xfId="0" applyFont="1" applyFill="1" applyBorder="1" applyAlignment="1">
      <alignment horizontal="center" vertical="center" wrapText="1"/>
    </xf>
    <xf numFmtId="49" fontId="5" fillId="0" borderId="67" xfId="0" applyNumberFormat="1" applyFont="1" applyBorder="1" applyAlignment="1">
      <alignment horizontal="center" vertical="center"/>
    </xf>
    <xf numFmtId="0" fontId="14" fillId="0" borderId="67" xfId="0" applyFont="1" applyBorder="1" applyAlignment="1">
      <alignment horizontal="left" vertical="center" wrapText="1"/>
    </xf>
    <xf numFmtId="0" fontId="9" fillId="0" borderId="67" xfId="0" applyFont="1" applyBorder="1"/>
    <xf numFmtId="10" fontId="5" fillId="0" borderId="67" xfId="0" applyNumberFormat="1" applyFont="1" applyBorder="1" applyAlignment="1">
      <alignment horizontal="center" vertical="center" wrapText="1"/>
    </xf>
    <xf numFmtId="0" fontId="9" fillId="7" borderId="67" xfId="0" applyFont="1" applyFill="1" applyBorder="1"/>
    <xf numFmtId="44" fontId="5" fillId="0" borderId="67" xfId="0" applyNumberFormat="1" applyFont="1" applyBorder="1" applyAlignment="1">
      <alignment horizontal="center" vertical="center" wrapText="1"/>
    </xf>
    <xf numFmtId="0" fontId="5" fillId="7" borderId="67" xfId="0" applyFont="1" applyFill="1" applyBorder="1" applyAlignment="1">
      <alignment horizontal="center" vertical="center" wrapText="1"/>
    </xf>
    <xf numFmtId="49" fontId="6" fillId="0" borderId="67" xfId="0" applyNumberFormat="1" applyFont="1" applyFill="1" applyBorder="1" applyAlignment="1">
      <alignment horizontal="center" vertical="center" wrapText="1"/>
    </xf>
    <xf numFmtId="167" fontId="6" fillId="0" borderId="67" xfId="0" applyNumberFormat="1" applyFont="1" applyBorder="1" applyAlignment="1">
      <alignment horizontal="center" vertical="center" wrapText="1"/>
    </xf>
    <xf numFmtId="170" fontId="6" fillId="2" borderId="67" xfId="0" applyNumberFormat="1" applyFont="1" applyFill="1" applyBorder="1" applyAlignment="1">
      <alignment vertical="center" wrapText="1"/>
    </xf>
    <xf numFmtId="170" fontId="6" fillId="2" borderId="89" xfId="0" applyNumberFormat="1" applyFont="1" applyFill="1" applyBorder="1" applyAlignment="1">
      <alignment vertical="center" wrapText="1"/>
    </xf>
    <xf numFmtId="7" fontId="5" fillId="0" borderId="67" xfId="0" applyNumberFormat="1" applyFont="1" applyBorder="1" applyAlignment="1">
      <alignment horizontal="center" vertical="center" wrapText="1"/>
    </xf>
    <xf numFmtId="169" fontId="5" fillId="0" borderId="67" xfId="0" applyNumberFormat="1" applyFont="1" applyBorder="1" applyAlignment="1">
      <alignment horizontal="center" vertical="center" wrapText="1"/>
    </xf>
    <xf numFmtId="167" fontId="5" fillId="0" borderId="67" xfId="0" applyNumberFormat="1" applyFont="1" applyBorder="1" applyAlignment="1">
      <alignment horizontal="center" vertical="center"/>
    </xf>
    <xf numFmtId="0" fontId="34" fillId="8" borderId="67" xfId="6" applyFont="1" applyFill="1" applyBorder="1" applyAlignment="1">
      <alignment horizontal="left" vertical="center" wrapText="1"/>
    </xf>
    <xf numFmtId="4" fontId="34" fillId="8" borderId="67" xfId="6" applyNumberFormat="1" applyFont="1" applyFill="1" applyBorder="1" applyAlignment="1">
      <alignment horizontal="center" vertical="center" wrapText="1"/>
    </xf>
    <xf numFmtId="0" fontId="14" fillId="0" borderId="67" xfId="0" applyFont="1" applyBorder="1" applyAlignment="1">
      <alignment vertical="center"/>
    </xf>
    <xf numFmtId="167" fontId="5" fillId="0" borderId="67" xfId="0" applyNumberFormat="1" applyFont="1" applyBorder="1" applyAlignment="1">
      <alignment vertical="center"/>
    </xf>
    <xf numFmtId="0" fontId="5" fillId="0" borderId="89" xfId="0" applyFont="1" applyBorder="1" applyAlignment="1">
      <alignment vertical="center"/>
    </xf>
    <xf numFmtId="0" fontId="6" fillId="0" borderId="67" xfId="0" applyFont="1" applyBorder="1" applyAlignment="1">
      <alignment vertical="center"/>
    </xf>
    <xf numFmtId="0" fontId="14" fillId="0" borderId="101" xfId="0" applyFont="1" applyBorder="1" applyAlignment="1">
      <alignment vertical="center"/>
    </xf>
    <xf numFmtId="0" fontId="14" fillId="0" borderId="92" xfId="0" applyFont="1" applyBorder="1" applyAlignment="1">
      <alignment vertical="center"/>
    </xf>
    <xf numFmtId="0" fontId="6" fillId="0" borderId="92" xfId="0" applyFont="1" applyBorder="1" applyAlignment="1">
      <alignment vertical="center"/>
    </xf>
    <xf numFmtId="167" fontId="14" fillId="0" borderId="92" xfId="0" applyNumberFormat="1" applyFont="1" applyBorder="1" applyAlignment="1">
      <alignment horizontal="left" vertical="center"/>
    </xf>
    <xf numFmtId="167" fontId="14" fillId="0" borderId="92" xfId="0" applyNumberFormat="1" applyFont="1" applyBorder="1" applyAlignment="1">
      <alignment horizontal="center" vertical="center"/>
    </xf>
    <xf numFmtId="0" fontId="5" fillId="0" borderId="92" xfId="0" applyFont="1" applyBorder="1" applyAlignment="1">
      <alignment horizontal="center" vertical="center"/>
    </xf>
    <xf numFmtId="167" fontId="5" fillId="0" borderId="92" xfId="0" applyNumberFormat="1" applyFont="1" applyBorder="1" applyAlignment="1">
      <alignment vertical="center"/>
    </xf>
    <xf numFmtId="0" fontId="5" fillId="0" borderId="93" xfId="0" applyFont="1" applyBorder="1" applyAlignment="1">
      <alignment vertical="center"/>
    </xf>
    <xf numFmtId="171" fontId="14" fillId="0" borderId="0" xfId="0" applyNumberFormat="1" applyFont="1" applyAlignment="1">
      <alignment vertical="center"/>
    </xf>
    <xf numFmtId="181" fontId="5" fillId="0" borderId="0" xfId="0" applyNumberFormat="1" applyFont="1" applyAlignment="1">
      <alignment vertical="center"/>
    </xf>
    <xf numFmtId="182" fontId="5" fillId="0" borderId="0" xfId="0" applyNumberFormat="1" applyFont="1" applyAlignment="1">
      <alignment vertical="center"/>
    </xf>
    <xf numFmtId="180" fontId="8" fillId="0" borderId="35" xfId="0" applyNumberFormat="1" applyFont="1" applyBorder="1"/>
    <xf numFmtId="180" fontId="0" fillId="0" borderId="0" xfId="0" applyNumberFormat="1"/>
    <xf numFmtId="0" fontId="35" fillId="0" borderId="0" xfId="0" applyFont="1" applyFill="1" applyAlignment="1">
      <alignment horizontal="center" vertical="center"/>
    </xf>
    <xf numFmtId="0" fontId="5" fillId="0" borderId="13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0" fillId="0" borderId="0" xfId="0"/>
    <xf numFmtId="0" fontId="5" fillId="0" borderId="52" xfId="0" applyFont="1" applyBorder="1" applyAlignment="1">
      <alignment horizontal="center" vertical="center"/>
    </xf>
    <xf numFmtId="183" fontId="5" fillId="0" borderId="0" xfId="0" applyNumberFormat="1" applyFont="1" applyAlignment="1">
      <alignment vertical="center"/>
    </xf>
    <xf numFmtId="0" fontId="16" fillId="9" borderId="0" xfId="0" applyFont="1" applyFill="1"/>
    <xf numFmtId="0" fontId="16" fillId="0" borderId="0" xfId="0" applyFont="1" applyFill="1"/>
    <xf numFmtId="0" fontId="6" fillId="0" borderId="12" xfId="0" applyFont="1" applyBorder="1" applyAlignment="1">
      <alignment horizontal="right" vertical="center"/>
    </xf>
    <xf numFmtId="164" fontId="6" fillId="0" borderId="13" xfId="0" applyNumberFormat="1" applyFont="1" applyBorder="1" applyAlignment="1">
      <alignment vertical="center"/>
    </xf>
    <xf numFmtId="164" fontId="6" fillId="0" borderId="28" xfId="0" applyNumberFormat="1" applyFont="1" applyBorder="1" applyAlignment="1">
      <alignment vertical="center"/>
    </xf>
    <xf numFmtId="0" fontId="9" fillId="0" borderId="28" xfId="0" applyFont="1" applyBorder="1" applyAlignment="1"/>
    <xf numFmtId="0" fontId="9" fillId="0" borderId="11" xfId="0" applyFont="1" applyBorder="1" applyAlignment="1"/>
    <xf numFmtId="10" fontId="5" fillId="0" borderId="12" xfId="0" applyNumberFormat="1" applyFont="1" applyBorder="1" applyAlignment="1">
      <alignment vertical="center"/>
    </xf>
    <xf numFmtId="166" fontId="5" fillId="0" borderId="12" xfId="0" applyNumberFormat="1" applyFont="1" applyBorder="1" applyAlignment="1">
      <alignment horizontal="right" vertical="center"/>
    </xf>
    <xf numFmtId="10" fontId="5" fillId="0" borderId="12" xfId="0" applyNumberFormat="1" applyFont="1" applyBorder="1" applyAlignment="1">
      <alignment horizontal="right" vertical="center"/>
    </xf>
    <xf numFmtId="0" fontId="6" fillId="2" borderId="12" xfId="0" applyFont="1" applyFill="1" applyBorder="1" applyAlignment="1">
      <alignment horizontal="center" vertical="center"/>
    </xf>
    <xf numFmtId="165" fontId="6" fillId="2" borderId="12" xfId="0" applyNumberFormat="1" applyFont="1" applyFill="1" applyBorder="1" applyAlignment="1">
      <alignment horizontal="center" vertical="center"/>
    </xf>
    <xf numFmtId="164" fontId="6" fillId="2" borderId="12" xfId="0" applyNumberFormat="1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164" fontId="5" fillId="0" borderId="12" xfId="0" applyNumberFormat="1" applyFont="1" applyBorder="1" applyAlignment="1">
      <alignment horizontal="center" vertical="center"/>
    </xf>
    <xf numFmtId="165" fontId="5" fillId="0" borderId="12" xfId="0" applyNumberFormat="1" applyFont="1" applyFill="1" applyBorder="1" applyAlignment="1">
      <alignment horizontal="center" vertical="center" wrapText="1"/>
    </xf>
    <xf numFmtId="164" fontId="5" fillId="0" borderId="12" xfId="0" applyNumberFormat="1" applyFont="1" applyFill="1" applyBorder="1" applyAlignment="1">
      <alignment horizontal="center" vertical="center" wrapText="1"/>
    </xf>
    <xf numFmtId="164" fontId="5" fillId="0" borderId="12" xfId="0" applyNumberFormat="1" applyFont="1" applyFill="1" applyBorder="1" applyAlignment="1">
      <alignment vertical="center"/>
    </xf>
    <xf numFmtId="49" fontId="5" fillId="0" borderId="52" xfId="0" applyNumberFormat="1" applyFont="1" applyBorder="1" applyAlignment="1">
      <alignment horizontal="center" vertical="center"/>
    </xf>
    <xf numFmtId="49" fontId="5" fillId="0" borderId="11" xfId="0" applyNumberFormat="1" applyFont="1" applyBorder="1" applyAlignment="1">
      <alignment horizontal="center" vertical="center"/>
    </xf>
    <xf numFmtId="0" fontId="6" fillId="0" borderId="94" xfId="0" applyFont="1" applyBorder="1" applyAlignment="1">
      <alignment horizontal="right" vertical="center"/>
    </xf>
    <xf numFmtId="10" fontId="6" fillId="0" borderId="41" xfId="0" applyNumberFormat="1" applyFont="1" applyBorder="1" applyAlignment="1">
      <alignment vertical="center"/>
    </xf>
    <xf numFmtId="0" fontId="6" fillId="0" borderId="27" xfId="0" applyFont="1" applyBorder="1" applyAlignment="1">
      <alignment horizontal="right" vertical="center"/>
    </xf>
    <xf numFmtId="10" fontId="6" fillId="0" borderId="29" xfId="0" applyNumberFormat="1" applyFont="1" applyBorder="1" applyAlignment="1">
      <alignment vertical="center"/>
    </xf>
    <xf numFmtId="0" fontId="6" fillId="0" borderId="95" xfId="0" applyFont="1" applyBorder="1" applyAlignment="1">
      <alignment horizontal="right" vertical="center"/>
    </xf>
    <xf numFmtId="166" fontId="6" fillId="0" borderId="57" xfId="0" applyNumberFormat="1" applyFont="1" applyBorder="1" applyAlignment="1">
      <alignment horizontal="right" vertical="center"/>
    </xf>
    <xf numFmtId="10" fontId="6" fillId="0" borderId="30" xfId="0" applyNumberFormat="1" applyFont="1" applyBorder="1" applyAlignment="1">
      <alignment horizontal="right" vertical="center"/>
    </xf>
    <xf numFmtId="10" fontId="6" fillId="0" borderId="17" xfId="0" applyNumberFormat="1" applyFont="1" applyBorder="1" applyAlignment="1">
      <alignment horizontal="right" vertical="center"/>
    </xf>
    <xf numFmtId="10" fontId="6" fillId="0" borderId="31" xfId="0" applyNumberFormat="1" applyFont="1" applyBorder="1" applyAlignment="1">
      <alignment horizontal="right" vertical="center"/>
    </xf>
    <xf numFmtId="0" fontId="37" fillId="5" borderId="58" xfId="0" applyFont="1" applyFill="1" applyBorder="1" applyAlignment="1">
      <alignment horizontal="center" vertical="center"/>
    </xf>
    <xf numFmtId="0" fontId="37" fillId="5" borderId="59" xfId="0" applyFont="1" applyFill="1" applyBorder="1" applyAlignment="1">
      <alignment horizontal="center" vertical="center"/>
    </xf>
    <xf numFmtId="0" fontId="37" fillId="5" borderId="60" xfId="0" applyFont="1" applyFill="1" applyBorder="1" applyAlignment="1">
      <alignment horizontal="center" vertical="center"/>
    </xf>
    <xf numFmtId="9" fontId="5" fillId="0" borderId="61" xfId="0" applyNumberFormat="1" applyFont="1" applyBorder="1"/>
    <xf numFmtId="173" fontId="5" fillId="0" borderId="62" xfId="0" applyNumberFormat="1" applyFont="1" applyBorder="1"/>
    <xf numFmtId="4" fontId="6" fillId="5" borderId="65" xfId="0" applyNumberFormat="1" applyFont="1" applyFill="1" applyBorder="1"/>
    <xf numFmtId="10" fontId="6" fillId="5" borderId="12" xfId="0" applyNumberFormat="1" applyFont="1" applyFill="1" applyBorder="1"/>
    <xf numFmtId="4" fontId="6" fillId="5" borderId="12" xfId="0" applyNumberFormat="1" applyFont="1" applyFill="1" applyBorder="1"/>
    <xf numFmtId="10" fontId="6" fillId="5" borderId="55" xfId="0" applyNumberFormat="1" applyFont="1" applyFill="1" applyBorder="1"/>
    <xf numFmtId="0" fontId="12" fillId="0" borderId="12" xfId="0" applyFont="1" applyBorder="1" applyAlignment="1">
      <alignment horizontal="left" vertical="center" wrapText="1"/>
    </xf>
    <xf numFmtId="0" fontId="5" fillId="0" borderId="12" xfId="0" applyFont="1" applyBorder="1" applyAlignment="1">
      <alignment vertical="center"/>
    </xf>
    <xf numFmtId="0" fontId="9" fillId="0" borderId="28" xfId="0" applyFont="1" applyBorder="1"/>
    <xf numFmtId="0" fontId="5" fillId="0" borderId="12" xfId="0" applyFont="1" applyBorder="1" applyAlignment="1">
      <alignment vertical="center" wrapText="1"/>
    </xf>
    <xf numFmtId="178" fontId="5" fillId="0" borderId="12" xfId="0" applyNumberFormat="1" applyFont="1" applyBorder="1" applyAlignment="1">
      <alignment horizontal="right" vertical="center"/>
    </xf>
    <xf numFmtId="0" fontId="9" fillId="0" borderId="37" xfId="0" applyFont="1" applyBorder="1"/>
    <xf numFmtId="167" fontId="6" fillId="2" borderId="12" xfId="0" applyNumberFormat="1" applyFont="1" applyFill="1" applyBorder="1" applyAlignment="1">
      <alignment horizontal="center" vertical="center" wrapText="1"/>
    </xf>
    <xf numFmtId="167" fontId="6" fillId="2" borderId="12" xfId="0" applyNumberFormat="1" applyFont="1" applyFill="1" applyBorder="1" applyAlignment="1">
      <alignment horizontal="center" vertical="center"/>
    </xf>
    <xf numFmtId="177" fontId="6" fillId="2" borderId="12" xfId="0" applyNumberFormat="1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vertical="center"/>
    </xf>
    <xf numFmtId="0" fontId="6" fillId="2" borderId="29" xfId="0" applyFont="1" applyFill="1" applyBorder="1" applyAlignment="1">
      <alignment horizontal="center" vertical="center"/>
    </xf>
    <xf numFmtId="4" fontId="14" fillId="0" borderId="12" xfId="0" applyNumberFormat="1" applyFont="1" applyBorder="1" applyAlignment="1">
      <alignment vertical="center"/>
    </xf>
    <xf numFmtId="167" fontId="5" fillId="0" borderId="12" xfId="0" applyNumberFormat="1" applyFont="1" applyBorder="1" applyAlignment="1">
      <alignment vertical="center"/>
    </xf>
    <xf numFmtId="177" fontId="5" fillId="0" borderId="12" xfId="0" applyNumberFormat="1" applyFont="1" applyBorder="1" applyAlignment="1">
      <alignment vertical="center"/>
    </xf>
    <xf numFmtId="177" fontId="5" fillId="0" borderId="12" xfId="0" applyNumberFormat="1" applyFont="1" applyBorder="1" applyAlignment="1">
      <alignment horizontal="center" vertical="center"/>
    </xf>
    <xf numFmtId="4" fontId="14" fillId="0" borderId="55" xfId="0" applyNumberFormat="1" applyFont="1" applyBorder="1" applyAlignment="1">
      <alignment vertical="center"/>
    </xf>
    <xf numFmtId="167" fontId="5" fillId="0" borderId="55" xfId="0" applyNumberFormat="1" applyFont="1" applyBorder="1" applyAlignment="1">
      <alignment vertical="center"/>
    </xf>
    <xf numFmtId="177" fontId="5" fillId="0" borderId="55" xfId="0" applyNumberFormat="1" applyFont="1" applyBorder="1" applyAlignment="1">
      <alignment vertical="center"/>
    </xf>
    <xf numFmtId="177" fontId="5" fillId="0" borderId="55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84" fontId="5" fillId="0" borderId="12" xfId="0" applyNumberFormat="1" applyFont="1" applyBorder="1" applyAlignment="1">
      <alignment horizontal="center" vertical="center" wrapText="1"/>
    </xf>
    <xf numFmtId="184" fontId="5" fillId="0" borderId="12" xfId="0" applyNumberFormat="1" applyFont="1" applyBorder="1" applyAlignment="1">
      <alignment vertical="center"/>
    </xf>
    <xf numFmtId="184" fontId="5" fillId="0" borderId="29" xfId="0" applyNumberFormat="1" applyFont="1" applyBorder="1" applyAlignment="1">
      <alignment vertical="center"/>
    </xf>
    <xf numFmtId="185" fontId="5" fillId="0" borderId="29" xfId="0" applyNumberFormat="1" applyFont="1" applyBorder="1" applyAlignment="1">
      <alignment vertical="center"/>
    </xf>
    <xf numFmtId="186" fontId="5" fillId="0" borderId="27" xfId="0" applyNumberFormat="1" applyFont="1" applyBorder="1" applyAlignment="1">
      <alignment horizontal="center" vertical="center"/>
    </xf>
    <xf numFmtId="186" fontId="5" fillId="0" borderId="12" xfId="0" applyNumberFormat="1" applyFont="1" applyBorder="1" applyAlignment="1">
      <alignment horizontal="center" vertical="center"/>
    </xf>
    <xf numFmtId="186" fontId="5" fillId="0" borderId="12" xfId="0" applyNumberFormat="1" applyFont="1" applyBorder="1" applyAlignment="1">
      <alignment horizontal="center" vertical="center" wrapText="1"/>
    </xf>
    <xf numFmtId="186" fontId="5" fillId="0" borderId="12" xfId="0" applyNumberFormat="1" applyFont="1" applyBorder="1" applyAlignment="1">
      <alignment vertical="center"/>
    </xf>
    <xf numFmtId="186" fontId="5" fillId="0" borderId="29" xfId="0" applyNumberFormat="1" applyFont="1" applyBorder="1" applyAlignment="1">
      <alignment vertical="center"/>
    </xf>
    <xf numFmtId="186" fontId="6" fillId="0" borderId="27" xfId="0" applyNumberFormat="1" applyFont="1" applyBorder="1" applyAlignment="1">
      <alignment horizontal="center" vertical="center"/>
    </xf>
    <xf numFmtId="186" fontId="6" fillId="0" borderId="12" xfId="0" applyNumberFormat="1" applyFont="1" applyBorder="1" applyAlignment="1">
      <alignment horizontal="center" vertical="center"/>
    </xf>
    <xf numFmtId="186" fontId="5" fillId="0" borderId="12" xfId="0" applyNumberFormat="1" applyFont="1" applyFill="1" applyBorder="1" applyAlignment="1">
      <alignment horizontal="center" vertical="center"/>
    </xf>
    <xf numFmtId="184" fontId="6" fillId="0" borderId="29" xfId="0" applyNumberFormat="1" applyFont="1" applyBorder="1" applyAlignment="1">
      <alignment vertical="center"/>
    </xf>
    <xf numFmtId="185" fontId="12" fillId="0" borderId="0" xfId="0" applyNumberFormat="1" applyFont="1" applyAlignment="1">
      <alignment horizontal="right" vertical="center"/>
    </xf>
    <xf numFmtId="185" fontId="6" fillId="2" borderId="29" xfId="0" applyNumberFormat="1" applyFont="1" applyFill="1" applyBorder="1" applyAlignment="1">
      <alignment horizontal="center" vertical="center"/>
    </xf>
    <xf numFmtId="185" fontId="5" fillId="0" borderId="29" xfId="0" applyNumberFormat="1" applyFont="1" applyFill="1" applyBorder="1" applyAlignment="1">
      <alignment vertical="center"/>
    </xf>
    <xf numFmtId="185" fontId="6" fillId="0" borderId="29" xfId="0" applyNumberFormat="1" applyFont="1" applyBorder="1" applyAlignment="1">
      <alignment vertical="center"/>
    </xf>
    <xf numFmtId="185" fontId="0" fillId="0" borderId="0" xfId="0" applyNumberFormat="1"/>
    <xf numFmtId="172" fontId="5" fillId="0" borderId="12" xfId="0" applyNumberFormat="1" applyFont="1" applyBorder="1" applyAlignment="1">
      <alignment horizontal="center" vertical="center"/>
    </xf>
    <xf numFmtId="187" fontId="6" fillId="3" borderId="31" xfId="8" applyNumberFormat="1" applyFont="1" applyFill="1" applyBorder="1" applyAlignment="1">
      <alignment horizontal="center" vertical="center"/>
    </xf>
    <xf numFmtId="187" fontId="5" fillId="0" borderId="0" xfId="8" applyNumberFormat="1" applyFont="1" applyAlignment="1">
      <alignment horizontal="right" vertical="center"/>
    </xf>
    <xf numFmtId="187" fontId="0" fillId="0" borderId="0" xfId="8" applyNumberFormat="1" applyFont="1"/>
    <xf numFmtId="184" fontId="6" fillId="0" borderId="29" xfId="0" applyNumberFormat="1" applyFont="1" applyBorder="1" applyAlignment="1">
      <alignment horizontal="center" vertical="center"/>
    </xf>
    <xf numFmtId="184" fontId="5" fillId="0" borderId="11" xfId="0" applyNumberFormat="1" applyFont="1" applyBorder="1" applyAlignment="1">
      <alignment vertical="center"/>
    </xf>
    <xf numFmtId="184" fontId="5" fillId="0" borderId="11" xfId="0" applyNumberFormat="1" applyFont="1" applyBorder="1" applyAlignment="1">
      <alignment horizontal="center" vertical="center" wrapText="1"/>
    </xf>
    <xf numFmtId="184" fontId="4" fillId="0" borderId="11" xfId="0" applyNumberFormat="1" applyFont="1" applyBorder="1" applyAlignment="1">
      <alignment horizontal="center"/>
    </xf>
    <xf numFmtId="184" fontId="5" fillId="0" borderId="28" xfId="0" applyNumberFormat="1" applyFont="1" applyBorder="1" applyAlignment="1">
      <alignment horizontal="center" vertical="center" wrapText="1"/>
    </xf>
    <xf numFmtId="184" fontId="5" fillId="10" borderId="11" xfId="0" applyNumberFormat="1" applyFont="1" applyFill="1" applyBorder="1" applyAlignment="1">
      <alignment horizontal="center" vertical="center" wrapText="1"/>
    </xf>
    <xf numFmtId="184" fontId="5" fillId="10" borderId="12" xfId="0" applyNumberFormat="1" applyFont="1" applyFill="1" applyBorder="1" applyAlignment="1">
      <alignment horizontal="center" vertical="center" wrapText="1"/>
    </xf>
    <xf numFmtId="184" fontId="5" fillId="10" borderId="12" xfId="0" applyNumberFormat="1" applyFont="1" applyFill="1" applyBorder="1" applyAlignment="1">
      <alignment vertical="center"/>
    </xf>
    <xf numFmtId="184" fontId="5" fillId="10" borderId="29" xfId="0" applyNumberFormat="1" applyFont="1" applyFill="1" applyBorder="1" applyAlignment="1">
      <alignment vertical="center"/>
    </xf>
    <xf numFmtId="184" fontId="6" fillId="10" borderId="29" xfId="0" applyNumberFormat="1" applyFont="1" applyFill="1" applyBorder="1" applyAlignment="1">
      <alignment horizontal="center" vertical="center"/>
    </xf>
    <xf numFmtId="184" fontId="5" fillId="10" borderId="11" xfId="0" applyNumberFormat="1" applyFont="1" applyFill="1" applyBorder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0" fontId="4" fillId="0" borderId="4" xfId="0" applyFont="1" applyBorder="1"/>
    <xf numFmtId="0" fontId="12" fillId="0" borderId="35" xfId="0" applyFont="1" applyBorder="1" applyAlignment="1">
      <alignment horizontal="left" vertical="center" wrapText="1"/>
    </xf>
    <xf numFmtId="0" fontId="4" fillId="0" borderId="35" xfId="0" applyFont="1" applyBorder="1"/>
    <xf numFmtId="184" fontId="5" fillId="0" borderId="13" xfId="0" applyNumberFormat="1" applyFont="1" applyBorder="1" applyAlignment="1">
      <alignment horizontal="left" vertical="center" wrapText="1"/>
    </xf>
    <xf numFmtId="184" fontId="5" fillId="0" borderId="11" xfId="0" applyNumberFormat="1" applyFont="1" applyBorder="1" applyAlignment="1">
      <alignment horizontal="left" vertical="center" wrapText="1"/>
    </xf>
    <xf numFmtId="184" fontId="6" fillId="10" borderId="13" xfId="0" applyNumberFormat="1" applyFont="1" applyFill="1" applyBorder="1" applyAlignment="1">
      <alignment horizontal="left" vertical="center"/>
    </xf>
    <xf numFmtId="184" fontId="4" fillId="10" borderId="28" xfId="0" applyNumberFormat="1" applyFont="1" applyFill="1" applyBorder="1"/>
    <xf numFmtId="184" fontId="4" fillId="10" borderId="11" xfId="0" applyNumberFormat="1" applyFont="1" applyFill="1" applyBorder="1"/>
    <xf numFmtId="184" fontId="5" fillId="10" borderId="13" xfId="0" applyNumberFormat="1" applyFont="1" applyFill="1" applyBorder="1" applyAlignment="1">
      <alignment horizontal="left" vertical="center" wrapText="1"/>
    </xf>
    <xf numFmtId="184" fontId="5" fillId="10" borderId="11" xfId="0" applyNumberFormat="1" applyFont="1" applyFill="1" applyBorder="1" applyAlignment="1">
      <alignment horizontal="left" vertical="center" wrapText="1"/>
    </xf>
    <xf numFmtId="0" fontId="7" fillId="0" borderId="8" xfId="0" applyFont="1" applyBorder="1" applyAlignment="1">
      <alignment horizontal="center" vertical="center"/>
    </xf>
    <xf numFmtId="0" fontId="4" fillId="0" borderId="8" xfId="0" applyFont="1" applyBorder="1"/>
    <xf numFmtId="0" fontId="0" fillId="0" borderId="0" xfId="0"/>
    <xf numFmtId="0" fontId="6" fillId="0" borderId="6" xfId="0" applyFont="1" applyBorder="1" applyAlignment="1">
      <alignment horizontal="center" vertical="center"/>
    </xf>
    <xf numFmtId="0" fontId="4" fillId="0" borderId="7" xfId="0" applyFont="1" applyBorder="1"/>
    <xf numFmtId="0" fontId="4" fillId="0" borderId="9" xfId="0" applyFont="1" applyBorder="1"/>
    <xf numFmtId="0" fontId="4" fillId="0" borderId="10" xfId="0" applyFont="1" applyBorder="1"/>
    <xf numFmtId="0" fontId="4" fillId="0" borderId="14" xfId="0" applyFont="1" applyBorder="1"/>
    <xf numFmtId="0" fontId="4" fillId="0" borderId="15" xfId="0" applyFont="1" applyBorder="1"/>
    <xf numFmtId="165" fontId="5" fillId="0" borderId="6" xfId="0" applyNumberFormat="1" applyFont="1" applyBorder="1" applyAlignment="1">
      <alignment horizontal="center" vertical="center"/>
    </xf>
    <xf numFmtId="184" fontId="6" fillId="0" borderId="13" xfId="0" applyNumberFormat="1" applyFont="1" applyBorder="1" applyAlignment="1">
      <alignment horizontal="left" vertical="center" wrapText="1"/>
    </xf>
    <xf numFmtId="184" fontId="6" fillId="0" borderId="28" xfId="0" applyNumberFormat="1" applyFont="1" applyBorder="1" applyAlignment="1">
      <alignment horizontal="left" vertical="center" wrapText="1"/>
    </xf>
    <xf numFmtId="184" fontId="6" fillId="0" borderId="11" xfId="0" applyNumberFormat="1" applyFont="1" applyBorder="1" applyAlignment="1">
      <alignment horizontal="left" vertical="center" wrapText="1"/>
    </xf>
    <xf numFmtId="184" fontId="6" fillId="10" borderId="13" xfId="0" applyNumberFormat="1" applyFont="1" applyFill="1" applyBorder="1" applyAlignment="1">
      <alignment horizontal="left" vertical="center" wrapText="1"/>
    </xf>
    <xf numFmtId="184" fontId="6" fillId="10" borderId="28" xfId="0" applyNumberFormat="1" applyFont="1" applyFill="1" applyBorder="1" applyAlignment="1">
      <alignment horizontal="left" vertical="center" wrapText="1"/>
    </xf>
    <xf numFmtId="184" fontId="6" fillId="10" borderId="11" xfId="0" applyNumberFormat="1" applyFont="1" applyFill="1" applyBorder="1" applyAlignment="1">
      <alignment horizontal="left" vertical="center" wrapText="1"/>
    </xf>
    <xf numFmtId="184" fontId="4" fillId="0" borderId="28" xfId="0" applyNumberFormat="1" applyFont="1" applyBorder="1"/>
    <xf numFmtId="184" fontId="4" fillId="0" borderId="11" xfId="0" applyNumberFormat="1" applyFont="1" applyBorder="1"/>
    <xf numFmtId="0" fontId="6" fillId="0" borderId="16" xfId="0" applyFont="1" applyBorder="1" applyAlignment="1">
      <alignment horizontal="center" vertical="center"/>
    </xf>
    <xf numFmtId="0" fontId="4" fillId="0" borderId="17" xfId="0" applyFont="1" applyBorder="1"/>
    <xf numFmtId="0" fontId="6" fillId="2" borderId="58" xfId="0" applyFont="1" applyFill="1" applyBorder="1" applyAlignment="1">
      <alignment horizontal="center" vertical="center"/>
    </xf>
    <xf numFmtId="0" fontId="4" fillId="0" borderId="58" xfId="0" applyFont="1" applyBorder="1"/>
    <xf numFmtId="0" fontId="6" fillId="0" borderId="38" xfId="0" applyFont="1" applyBorder="1" applyAlignment="1">
      <alignment horizontal="left" vertical="center" wrapText="1"/>
    </xf>
    <xf numFmtId="0" fontId="4" fillId="0" borderId="39" xfId="0" applyFont="1" applyBorder="1"/>
    <xf numFmtId="0" fontId="4" fillId="0" borderId="37" xfId="0" applyFont="1" applyBorder="1"/>
    <xf numFmtId="0" fontId="7" fillId="0" borderId="20" xfId="0" applyFont="1" applyBorder="1" applyAlignment="1">
      <alignment horizontal="center" vertical="center"/>
    </xf>
    <xf numFmtId="0" fontId="4" fillId="0" borderId="59" xfId="0" applyFont="1" applyBorder="1"/>
    <xf numFmtId="0" fontId="4" fillId="0" borderId="21" xfId="0" applyFont="1" applyBorder="1"/>
    <xf numFmtId="186" fontId="6" fillId="3" borderId="16" xfId="0" applyNumberFormat="1" applyFont="1" applyFill="1" applyBorder="1" applyAlignment="1">
      <alignment horizontal="center" vertical="center"/>
    </xf>
    <xf numFmtId="186" fontId="4" fillId="0" borderId="30" xfId="0" applyNumberFormat="1" applyFont="1" applyBorder="1"/>
    <xf numFmtId="186" fontId="4" fillId="0" borderId="17" xfId="0" applyNumberFormat="1" applyFont="1" applyBorder="1"/>
    <xf numFmtId="186" fontId="5" fillId="0" borderId="13" xfId="0" applyNumberFormat="1" applyFont="1" applyBorder="1" applyAlignment="1">
      <alignment horizontal="left" vertical="center" wrapText="1"/>
    </xf>
    <xf numFmtId="186" fontId="4" fillId="0" borderId="11" xfId="0" applyNumberFormat="1" applyFont="1" applyBorder="1"/>
    <xf numFmtId="184" fontId="5" fillId="0" borderId="13" xfId="0" applyNumberFormat="1" applyFont="1" applyFill="1" applyBorder="1" applyAlignment="1">
      <alignment horizontal="left" vertical="center" wrapText="1"/>
    </xf>
    <xf numFmtId="184" fontId="5" fillId="0" borderId="11" xfId="0" applyNumberFormat="1" applyFont="1" applyFill="1" applyBorder="1" applyAlignment="1">
      <alignment horizontal="left" vertical="center" wrapText="1"/>
    </xf>
    <xf numFmtId="0" fontId="14" fillId="4" borderId="19" xfId="0" applyFont="1" applyFill="1" applyBorder="1" applyAlignment="1">
      <alignment vertical="center"/>
    </xf>
    <xf numFmtId="0" fontId="4" fillId="0" borderId="44" xfId="0" applyFont="1" applyBorder="1"/>
    <xf numFmtId="0" fontId="4" fillId="0" borderId="43" xfId="0" applyFont="1" applyBorder="1"/>
    <xf numFmtId="0" fontId="4" fillId="0" borderId="38" xfId="0" applyFont="1" applyBorder="1"/>
    <xf numFmtId="168" fontId="6" fillId="4" borderId="18" xfId="0" applyNumberFormat="1" applyFont="1" applyFill="1" applyBorder="1" applyAlignment="1">
      <alignment horizontal="center" vertical="center"/>
    </xf>
    <xf numFmtId="0" fontId="4" fillId="0" borderId="65" xfId="0" applyFont="1" applyBorder="1"/>
    <xf numFmtId="10" fontId="14" fillId="4" borderId="45" xfId="0" applyNumberFormat="1" applyFont="1" applyFill="1" applyBorder="1" applyAlignment="1">
      <alignment horizontal="center" vertical="center"/>
    </xf>
    <xf numFmtId="0" fontId="4" fillId="0" borderId="51" xfId="0" applyFont="1" applyBorder="1"/>
    <xf numFmtId="49" fontId="13" fillId="4" borderId="42" xfId="0" applyNumberFormat="1" applyFont="1" applyFill="1" applyBorder="1" applyAlignment="1">
      <alignment horizontal="center" vertical="center"/>
    </xf>
    <xf numFmtId="0" fontId="4" fillId="0" borderId="36" xfId="0" applyFont="1" applyBorder="1"/>
    <xf numFmtId="49" fontId="13" fillId="0" borderId="42" xfId="0" applyNumberFormat="1" applyFont="1" applyFill="1" applyBorder="1" applyAlignment="1">
      <alignment horizontal="center" vertical="center"/>
    </xf>
    <xf numFmtId="0" fontId="4" fillId="0" borderId="43" xfId="0" applyFont="1" applyFill="1" applyBorder="1"/>
    <xf numFmtId="0" fontId="4" fillId="0" borderId="36" xfId="0" applyFont="1" applyFill="1" applyBorder="1"/>
    <xf numFmtId="0" fontId="4" fillId="0" borderId="37" xfId="0" applyFont="1" applyFill="1" applyBorder="1"/>
    <xf numFmtId="0" fontId="14" fillId="0" borderId="19" xfId="0" applyFont="1" applyFill="1" applyBorder="1" applyAlignment="1">
      <alignment vertical="center"/>
    </xf>
    <xf numFmtId="0" fontId="4" fillId="0" borderId="44" xfId="0" applyFont="1" applyFill="1" applyBorder="1"/>
    <xf numFmtId="0" fontId="4" fillId="0" borderId="38" xfId="0" applyFont="1" applyFill="1" applyBorder="1"/>
    <xf numFmtId="0" fontId="4" fillId="0" borderId="39" xfId="0" applyFont="1" applyFill="1" applyBorder="1"/>
    <xf numFmtId="168" fontId="6" fillId="0" borderId="18" xfId="0" applyNumberFormat="1" applyFont="1" applyFill="1" applyBorder="1" applyAlignment="1">
      <alignment horizontal="center" vertical="center"/>
    </xf>
    <xf numFmtId="0" fontId="4" fillId="0" borderId="65" xfId="0" applyFont="1" applyFill="1" applyBorder="1"/>
    <xf numFmtId="10" fontId="14" fillId="0" borderId="45" xfId="0" applyNumberFormat="1" applyFont="1" applyFill="1" applyBorder="1" applyAlignment="1">
      <alignment horizontal="center" vertical="center"/>
    </xf>
    <xf numFmtId="0" fontId="4" fillId="0" borderId="51" xfId="0" applyFont="1" applyFill="1" applyBorder="1"/>
    <xf numFmtId="0" fontId="13" fillId="3" borderId="50" xfId="0" applyFont="1" applyFill="1" applyBorder="1" applyAlignment="1">
      <alignment horizontal="center" vertical="center"/>
    </xf>
    <xf numFmtId="0" fontId="4" fillId="0" borderId="49" xfId="0" applyFont="1" applyBorder="1"/>
    <xf numFmtId="0" fontId="13" fillId="3" borderId="40" xfId="0" applyFont="1" applyFill="1" applyBorder="1" applyAlignment="1">
      <alignment horizontal="center" vertical="center" wrapText="1"/>
    </xf>
    <xf numFmtId="0" fontId="4" fillId="0" borderId="40" xfId="0" applyFont="1" applyBorder="1"/>
    <xf numFmtId="164" fontId="6" fillId="0" borderId="6" xfId="0" applyNumberFormat="1" applyFont="1" applyBorder="1" applyAlignment="1">
      <alignment horizontal="center" vertical="center" wrapText="1"/>
    </xf>
    <xf numFmtId="0" fontId="12" fillId="0" borderId="24" xfId="0" applyFont="1" applyBorder="1" applyAlignment="1">
      <alignment horizontal="left" vertical="center" wrapText="1"/>
    </xf>
    <xf numFmtId="0" fontId="4" fillId="0" borderId="25" xfId="0" applyFont="1" applyBorder="1"/>
    <xf numFmtId="0" fontId="12" fillId="0" borderId="13" xfId="0" applyFont="1" applyBorder="1" applyAlignment="1">
      <alignment horizontal="left" vertical="center" wrapText="1"/>
    </xf>
    <xf numFmtId="0" fontId="4" fillId="0" borderId="11" xfId="0" applyFont="1" applyBorder="1"/>
    <xf numFmtId="0" fontId="4" fillId="0" borderId="30" xfId="0" applyFont="1" applyBorder="1"/>
    <xf numFmtId="0" fontId="4" fillId="0" borderId="33" xfId="0" applyFont="1" applyBorder="1"/>
    <xf numFmtId="0" fontId="13" fillId="3" borderId="6" xfId="0" applyFont="1" applyFill="1" applyBorder="1" applyAlignment="1">
      <alignment horizontal="center" vertical="center"/>
    </xf>
    <xf numFmtId="0" fontId="4" fillId="0" borderId="34" xfId="0" applyFont="1" applyBorder="1"/>
    <xf numFmtId="0" fontId="13" fillId="4" borderId="42" xfId="0" applyFont="1" applyFill="1" applyBorder="1" applyAlignment="1">
      <alignment horizontal="center" vertical="center"/>
    </xf>
    <xf numFmtId="0" fontId="4" fillId="0" borderId="32" xfId="0" applyFont="1" applyBorder="1"/>
    <xf numFmtId="2" fontId="13" fillId="4" borderId="42" xfId="0" applyNumberFormat="1" applyFont="1" applyFill="1" applyBorder="1" applyAlignment="1">
      <alignment horizontal="center" vertical="center"/>
    </xf>
    <xf numFmtId="2" fontId="4" fillId="0" borderId="43" xfId="0" applyNumberFormat="1" applyFont="1" applyBorder="1"/>
    <xf numFmtId="2" fontId="4" fillId="0" borderId="36" xfId="0" applyNumberFormat="1" applyFont="1" applyBorder="1"/>
    <xf numFmtId="2" fontId="4" fillId="0" borderId="37" xfId="0" applyNumberFormat="1" applyFont="1" applyBorder="1"/>
    <xf numFmtId="0" fontId="6" fillId="2" borderId="6" xfId="0" applyFont="1" applyFill="1" applyBorder="1" applyAlignment="1">
      <alignment horizontal="center" vertical="center"/>
    </xf>
    <xf numFmtId="0" fontId="13" fillId="3" borderId="66" xfId="0" applyFont="1" applyFill="1" applyBorder="1" applyAlignment="1">
      <alignment horizontal="center" vertical="center" wrapText="1"/>
    </xf>
    <xf numFmtId="0" fontId="4" fillId="0" borderId="41" xfId="0" applyFont="1" applyBorder="1"/>
    <xf numFmtId="0" fontId="4" fillId="0" borderId="46" xfId="0" applyFont="1" applyBorder="1"/>
    <xf numFmtId="167" fontId="13" fillId="4" borderId="19" xfId="0" applyNumberFormat="1" applyFont="1" applyFill="1" applyBorder="1" applyAlignment="1">
      <alignment horizontal="center" vertical="center"/>
    </xf>
    <xf numFmtId="0" fontId="4" fillId="0" borderId="45" xfId="0" applyFont="1" applyBorder="1"/>
    <xf numFmtId="0" fontId="4" fillId="0" borderId="47" xfId="0" applyFont="1" applyBorder="1"/>
    <xf numFmtId="49" fontId="5" fillId="0" borderId="52" xfId="0" applyNumberFormat="1" applyFont="1" applyBorder="1" applyAlignment="1">
      <alignment horizontal="center" vertical="center"/>
    </xf>
    <xf numFmtId="49" fontId="5" fillId="0" borderId="11" xfId="0" applyNumberFormat="1" applyFont="1" applyBorder="1" applyAlignment="1">
      <alignment horizontal="center" vertical="center"/>
    </xf>
    <xf numFmtId="0" fontId="6" fillId="0" borderId="13" xfId="0" applyFont="1" applyBorder="1" applyAlignment="1">
      <alignment horizontal="left" vertical="center" wrapText="1"/>
    </xf>
    <xf numFmtId="0" fontId="36" fillId="0" borderId="11" xfId="0" applyFont="1" applyBorder="1"/>
    <xf numFmtId="0" fontId="5" fillId="0" borderId="13" xfId="0" applyFont="1" applyBorder="1" applyAlignment="1">
      <alignment horizontal="left" vertical="center" wrapText="1"/>
    </xf>
    <xf numFmtId="0" fontId="9" fillId="0" borderId="11" xfId="0" applyFont="1" applyBorder="1"/>
    <xf numFmtId="0" fontId="6" fillId="0" borderId="11" xfId="0" applyFont="1" applyBorder="1" applyAlignment="1">
      <alignment horizontal="left" vertical="center" wrapText="1"/>
    </xf>
    <xf numFmtId="0" fontId="5" fillId="0" borderId="52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9" fillId="0" borderId="28" xfId="0" applyFont="1" applyBorder="1"/>
    <xf numFmtId="0" fontId="9" fillId="0" borderId="53" xfId="0" applyFont="1" applyBorder="1"/>
    <xf numFmtId="0" fontId="6" fillId="0" borderId="42" xfId="0" applyFont="1" applyBorder="1" applyAlignment="1">
      <alignment horizontal="center" vertical="center"/>
    </xf>
    <xf numFmtId="0" fontId="9" fillId="0" borderId="44" xfId="0" applyFont="1" applyBorder="1"/>
    <xf numFmtId="0" fontId="9" fillId="0" borderId="45" xfId="0" applyFont="1" applyBorder="1"/>
    <xf numFmtId="0" fontId="9" fillId="0" borderId="36" xfId="0" applyFont="1" applyBorder="1"/>
    <xf numFmtId="0" fontId="9" fillId="0" borderId="39" xfId="0" applyFont="1" applyBorder="1"/>
    <xf numFmtId="0" fontId="9" fillId="0" borderId="51" xfId="0" applyFont="1" applyBorder="1"/>
    <xf numFmtId="165" fontId="6" fillId="0" borderId="48" xfId="0" applyNumberFormat="1" applyFont="1" applyBorder="1" applyAlignment="1">
      <alignment horizontal="center" vertical="center"/>
    </xf>
    <xf numFmtId="0" fontId="9" fillId="0" borderId="7" xfId="0" applyFont="1" applyBorder="1"/>
    <xf numFmtId="0" fontId="9" fillId="0" borderId="50" xfId="0" applyFont="1" applyBorder="1"/>
    <xf numFmtId="0" fontId="9" fillId="0" borderId="10" xfId="0" applyFont="1" applyBorder="1"/>
    <xf numFmtId="0" fontId="9" fillId="0" borderId="38" xfId="0" applyFont="1" applyBorder="1"/>
    <xf numFmtId="0" fontId="6" fillId="2" borderId="52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9" fillId="0" borderId="34" xfId="0" applyFont="1" applyBorder="1"/>
    <xf numFmtId="0" fontId="9" fillId="0" borderId="9" xfId="0" applyFont="1" applyBorder="1"/>
    <xf numFmtId="0" fontId="9" fillId="0" borderId="49" xfId="0" applyFont="1" applyBorder="1"/>
    <xf numFmtId="0" fontId="9" fillId="0" borderId="37" xfId="0" applyFont="1" applyBorder="1"/>
    <xf numFmtId="0" fontId="6" fillId="0" borderId="48" xfId="0" applyFont="1" applyBorder="1" applyAlignment="1">
      <alignment horizontal="center" vertical="center"/>
    </xf>
    <xf numFmtId="0" fontId="9" fillId="0" borderId="8" xfId="0" applyFont="1" applyBorder="1"/>
    <xf numFmtId="0" fontId="8" fillId="0" borderId="0" xfId="0" applyFont="1"/>
    <xf numFmtId="0" fontId="5" fillId="0" borderId="13" xfId="0" applyFont="1" applyBorder="1" applyAlignment="1">
      <alignment horizontal="center" vertical="center"/>
    </xf>
    <xf numFmtId="0" fontId="5" fillId="0" borderId="28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left" vertical="center" wrapText="1"/>
    </xf>
    <xf numFmtId="0" fontId="6" fillId="0" borderId="52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14" fillId="0" borderId="67" xfId="0" applyFont="1" applyBorder="1" applyAlignment="1">
      <alignment horizontal="left" vertical="center" wrapText="1"/>
    </xf>
    <xf numFmtId="0" fontId="9" fillId="0" borderId="67" xfId="0" applyFont="1" applyBorder="1"/>
    <xf numFmtId="170" fontId="6" fillId="2" borderId="67" xfId="0" applyNumberFormat="1" applyFont="1" applyFill="1" applyBorder="1" applyAlignment="1">
      <alignment horizontal="left" vertical="center" wrapText="1"/>
    </xf>
    <xf numFmtId="170" fontId="6" fillId="2" borderId="89" xfId="0" applyNumberFormat="1" applyFont="1" applyFill="1" applyBorder="1" applyAlignment="1">
      <alignment horizontal="left" vertical="center" wrapText="1"/>
    </xf>
    <xf numFmtId="0" fontId="5" fillId="0" borderId="67" xfId="0" applyFont="1" applyBorder="1" applyAlignment="1">
      <alignment horizontal="center" vertical="center"/>
    </xf>
    <xf numFmtId="0" fontId="5" fillId="0" borderId="67" xfId="0" applyFont="1" applyBorder="1" applyAlignment="1">
      <alignment horizontal="center" vertical="center" wrapText="1"/>
    </xf>
    <xf numFmtId="170" fontId="13" fillId="2" borderId="67" xfId="0" applyNumberFormat="1" applyFont="1" applyFill="1" applyBorder="1" applyAlignment="1">
      <alignment horizontal="left" vertical="center" wrapText="1"/>
    </xf>
    <xf numFmtId="0" fontId="9" fillId="0" borderId="89" xfId="0" applyFont="1" applyBorder="1"/>
    <xf numFmtId="0" fontId="5" fillId="0" borderId="67" xfId="0" applyFont="1" applyBorder="1" applyAlignment="1">
      <alignment horizontal="left" vertical="center"/>
    </xf>
    <xf numFmtId="170" fontId="13" fillId="2" borderId="89" xfId="0" applyNumberFormat="1" applyFont="1" applyFill="1" applyBorder="1" applyAlignment="1">
      <alignment horizontal="left" vertical="center" wrapText="1"/>
    </xf>
    <xf numFmtId="49" fontId="5" fillId="0" borderId="67" xfId="0" applyNumberFormat="1" applyFont="1" applyBorder="1" applyAlignment="1">
      <alignment horizontal="center" vertical="center"/>
    </xf>
    <xf numFmtId="0" fontId="13" fillId="6" borderId="67" xfId="0" applyFont="1" applyFill="1" applyBorder="1" applyAlignment="1">
      <alignment horizontal="left" vertical="center" wrapText="1"/>
    </xf>
    <xf numFmtId="0" fontId="13" fillId="6" borderId="89" xfId="0" applyFont="1" applyFill="1" applyBorder="1" applyAlignment="1">
      <alignment horizontal="left" vertical="center" wrapText="1"/>
    </xf>
    <xf numFmtId="0" fontId="14" fillId="0" borderId="67" xfId="0" applyFont="1" applyBorder="1" applyAlignment="1">
      <alignment horizontal="left" vertical="center"/>
    </xf>
    <xf numFmtId="0" fontId="5" fillId="0" borderId="67" xfId="0" applyFont="1" applyBorder="1" applyAlignment="1">
      <alignment horizontal="left" vertical="center" wrapText="1"/>
    </xf>
    <xf numFmtId="0" fontId="14" fillId="0" borderId="67" xfId="0" applyFont="1" applyBorder="1" applyAlignment="1">
      <alignment horizontal="center" vertical="center"/>
    </xf>
    <xf numFmtId="0" fontId="14" fillId="0" borderId="67" xfId="0" applyFont="1" applyBorder="1" applyAlignment="1">
      <alignment horizontal="center" vertical="center" wrapText="1"/>
    </xf>
    <xf numFmtId="164" fontId="6" fillId="0" borderId="67" xfId="0" applyNumberFormat="1" applyFont="1" applyBorder="1" applyAlignment="1">
      <alignment horizontal="right" vertical="center"/>
    </xf>
    <xf numFmtId="0" fontId="6" fillId="0" borderId="98" xfId="0" applyFont="1" applyBorder="1" applyAlignment="1">
      <alignment horizontal="center" vertical="center"/>
    </xf>
    <xf numFmtId="0" fontId="9" fillId="0" borderId="98" xfId="0" applyFont="1" applyBorder="1"/>
    <xf numFmtId="165" fontId="6" fillId="0" borderId="98" xfId="0" applyNumberFormat="1" applyFont="1" applyBorder="1" applyAlignment="1">
      <alignment horizontal="center" vertical="center"/>
    </xf>
    <xf numFmtId="0" fontId="9" fillId="0" borderId="99" xfId="0" applyFont="1" applyBorder="1"/>
    <xf numFmtId="0" fontId="8" fillId="0" borderId="67" xfId="0" applyFont="1" applyBorder="1"/>
    <xf numFmtId="0" fontId="13" fillId="0" borderId="67" xfId="0" applyFont="1" applyBorder="1" applyAlignment="1">
      <alignment horizontal="center" vertical="center"/>
    </xf>
    <xf numFmtId="0" fontId="13" fillId="0" borderId="67" xfId="0" applyFont="1" applyBorder="1" applyAlignment="1">
      <alignment horizontal="center" vertical="center" wrapText="1"/>
    </xf>
    <xf numFmtId="0" fontId="9" fillId="0" borderId="67" xfId="0" applyFont="1" applyBorder="1" applyAlignment="1">
      <alignment horizontal="left"/>
    </xf>
    <xf numFmtId="0" fontId="14" fillId="0" borderId="92" xfId="0" applyFont="1" applyBorder="1" applyAlignment="1">
      <alignment horizontal="left" vertical="center"/>
    </xf>
    <xf numFmtId="0" fontId="37" fillId="0" borderId="48" xfId="0" applyFont="1" applyBorder="1" applyAlignment="1">
      <alignment horizontal="left" vertical="center" wrapText="1"/>
    </xf>
    <xf numFmtId="0" fontId="9" fillId="0" borderId="47" xfId="0" applyFont="1" applyBorder="1"/>
    <xf numFmtId="0" fontId="9" fillId="0" borderId="46" xfId="0" applyFont="1" applyBorder="1"/>
    <xf numFmtId="164" fontId="6" fillId="0" borderId="38" xfId="0" applyNumberFormat="1" applyFont="1" applyBorder="1" applyAlignment="1">
      <alignment horizontal="right" vertical="center"/>
    </xf>
    <xf numFmtId="0" fontId="5" fillId="0" borderId="6" xfId="0" applyFont="1" applyBorder="1" applyAlignment="1">
      <alignment horizontal="center" vertical="center"/>
    </xf>
    <xf numFmtId="0" fontId="9" fillId="0" borderId="14" xfId="0" applyFont="1" applyBorder="1"/>
    <xf numFmtId="0" fontId="9" fillId="0" borderId="15" xfId="0" applyFont="1" applyBorder="1"/>
    <xf numFmtId="0" fontId="6" fillId="0" borderId="14" xfId="0" applyFont="1" applyBorder="1" applyAlignment="1">
      <alignment horizontal="center" vertical="center"/>
    </xf>
    <xf numFmtId="0" fontId="9" fillId="0" borderId="32" xfId="0" applyFont="1" applyBorder="1"/>
    <xf numFmtId="0" fontId="37" fillId="5" borderId="20" xfId="0" applyFont="1" applyFill="1" applyBorder="1" applyAlignment="1">
      <alignment horizontal="center" vertical="center"/>
    </xf>
    <xf numFmtId="0" fontId="9" fillId="0" borderId="21" xfId="0" applyFont="1" applyBorder="1"/>
    <xf numFmtId="0" fontId="9" fillId="0" borderId="30" xfId="0" applyFont="1" applyBorder="1"/>
    <xf numFmtId="164" fontId="6" fillId="0" borderId="13" xfId="0" applyNumberFormat="1" applyFont="1" applyBorder="1" applyAlignment="1">
      <alignment horizontal="right" vertical="center"/>
    </xf>
    <xf numFmtId="164" fontId="6" fillId="0" borderId="19" xfId="0" applyNumberFormat="1" applyFont="1" applyBorder="1" applyAlignment="1">
      <alignment horizontal="right" vertical="center"/>
    </xf>
    <xf numFmtId="0" fontId="9" fillId="0" borderId="43" xfId="0" applyFont="1" applyBorder="1"/>
    <xf numFmtId="164" fontId="6" fillId="0" borderId="54" xfId="0" applyNumberFormat="1" applyFont="1" applyBorder="1" applyAlignment="1">
      <alignment horizontal="right" vertical="center"/>
    </xf>
    <xf numFmtId="0" fontId="6" fillId="0" borderId="8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5" fillId="0" borderId="24" xfId="0" applyFont="1" applyBorder="1" applyAlignment="1">
      <alignment horizontal="left" vertical="center" wrapText="1"/>
    </xf>
    <xf numFmtId="0" fontId="5" fillId="0" borderId="56" xfId="0" applyFont="1" applyBorder="1" applyAlignment="1">
      <alignment horizontal="left" vertical="center" wrapText="1"/>
    </xf>
    <xf numFmtId="0" fontId="5" fillId="0" borderId="25" xfId="0" applyFont="1" applyBorder="1" applyAlignment="1">
      <alignment horizontal="left" vertical="center" wrapText="1"/>
    </xf>
    <xf numFmtId="0" fontId="5" fillId="0" borderId="19" xfId="0" applyFont="1" applyBorder="1" applyAlignment="1">
      <alignment horizontal="left" vertical="center"/>
    </xf>
    <xf numFmtId="0" fontId="5" fillId="0" borderId="44" xfId="0" applyFont="1" applyBorder="1" applyAlignment="1">
      <alignment horizontal="left" vertical="center"/>
    </xf>
    <xf numFmtId="0" fontId="5" fillId="0" borderId="43" xfId="0" applyFont="1" applyBorder="1" applyAlignment="1">
      <alignment horizontal="left" vertical="center"/>
    </xf>
    <xf numFmtId="0" fontId="5" fillId="0" borderId="50" xfId="0" applyFont="1" applyBorder="1" applyAlignment="1">
      <alignment horizontal="left" vertical="center"/>
    </xf>
    <xf numFmtId="0" fontId="5" fillId="0" borderId="35" xfId="0" applyFont="1" applyBorder="1" applyAlignment="1">
      <alignment horizontal="left" vertical="center"/>
    </xf>
    <xf numFmtId="0" fontId="5" fillId="0" borderId="49" xfId="0" applyFont="1" applyBorder="1" applyAlignment="1">
      <alignment horizontal="left" vertical="center"/>
    </xf>
    <xf numFmtId="164" fontId="6" fillId="0" borderId="30" xfId="0" applyNumberFormat="1" applyFont="1" applyBorder="1" applyAlignment="1">
      <alignment horizontal="right" vertical="center"/>
    </xf>
    <xf numFmtId="168" fontId="6" fillId="4" borderId="57" xfId="0" applyNumberFormat="1" applyFont="1" applyFill="1" applyBorder="1" applyAlignment="1">
      <alignment horizontal="center" vertical="center"/>
    </xf>
    <xf numFmtId="0" fontId="9" fillId="0" borderId="41" xfId="0" applyFont="1" applyBorder="1"/>
    <xf numFmtId="2" fontId="9" fillId="0" borderId="43" xfId="0" applyNumberFormat="1" applyFont="1" applyBorder="1"/>
    <xf numFmtId="2" fontId="9" fillId="0" borderId="36" xfId="0" applyNumberFormat="1" applyFont="1" applyBorder="1"/>
    <xf numFmtId="2" fontId="9" fillId="0" borderId="37" xfId="0" applyNumberFormat="1" applyFont="1" applyBorder="1"/>
    <xf numFmtId="0" fontId="37" fillId="5" borderId="52" xfId="0" applyFont="1" applyFill="1" applyBorder="1" applyAlignment="1">
      <alignment horizontal="center"/>
    </xf>
    <xf numFmtId="174" fontId="6" fillId="2" borderId="57" xfId="0" applyNumberFormat="1" applyFont="1" applyFill="1" applyBorder="1" applyAlignment="1">
      <alignment horizontal="center" vertical="center"/>
    </xf>
    <xf numFmtId="0" fontId="9" fillId="0" borderId="63" xfId="0" applyFont="1" applyBorder="1"/>
    <xf numFmtId="0" fontId="37" fillId="5" borderId="16" xfId="0" applyFont="1" applyFill="1" applyBorder="1" applyAlignment="1">
      <alignment horizontal="center"/>
    </xf>
    <xf numFmtId="0" fontId="9" fillId="0" borderId="17" xfId="0" applyFont="1" applyBorder="1"/>
    <xf numFmtId="0" fontId="37" fillId="5" borderId="64" xfId="0" applyFont="1" applyFill="1" applyBorder="1" applyAlignment="1">
      <alignment horizontal="center"/>
    </xf>
    <xf numFmtId="0" fontId="9" fillId="0" borderId="56" xfId="0" applyFont="1" applyBorder="1"/>
    <xf numFmtId="0" fontId="9" fillId="0" borderId="25" xfId="0" applyFont="1" applyBorder="1"/>
    <xf numFmtId="0" fontId="14" fillId="0" borderId="52" xfId="0" applyFont="1" applyBorder="1" applyAlignment="1">
      <alignment horizontal="center"/>
    </xf>
    <xf numFmtId="0" fontId="13" fillId="0" borderId="13" xfId="0" applyFont="1" applyBorder="1" applyAlignment="1">
      <alignment horizontal="center"/>
    </xf>
    <xf numFmtId="0" fontId="4" fillId="0" borderId="28" xfId="0" applyFont="1" applyBorder="1"/>
    <xf numFmtId="0" fontId="14" fillId="0" borderId="13" xfId="0" applyFont="1" applyBorder="1" applyAlignment="1">
      <alignment horizontal="left"/>
    </xf>
    <xf numFmtId="0" fontId="5" fillId="0" borderId="48" xfId="0" applyFont="1" applyBorder="1" applyAlignment="1">
      <alignment horizontal="center"/>
    </xf>
    <xf numFmtId="0" fontId="4" fillId="0" borderId="50" xfId="0" applyFont="1" applyBorder="1"/>
    <xf numFmtId="0" fontId="13" fillId="0" borderId="52" xfId="0" applyFont="1" applyBorder="1" applyAlignment="1">
      <alignment horizontal="center"/>
    </xf>
    <xf numFmtId="0" fontId="5" fillId="0" borderId="52" xfId="0" applyFont="1" applyBorder="1" applyAlignment="1">
      <alignment horizontal="left" vertical="center" wrapText="1"/>
    </xf>
    <xf numFmtId="0" fontId="4" fillId="0" borderId="53" xfId="0" applyFont="1" applyBorder="1"/>
    <xf numFmtId="0" fontId="13" fillId="0" borderId="52" xfId="0" applyFont="1" applyBorder="1" applyAlignment="1">
      <alignment horizontal="center" vertical="center"/>
    </xf>
    <xf numFmtId="0" fontId="13" fillId="2" borderId="52" xfId="0" applyFont="1" applyFill="1" applyBorder="1" applyAlignment="1">
      <alignment horizontal="center"/>
    </xf>
    <xf numFmtId="0" fontId="13" fillId="2" borderId="13" xfId="0" applyFont="1" applyFill="1" applyBorder="1" applyAlignment="1">
      <alignment horizontal="center"/>
    </xf>
    <xf numFmtId="0" fontId="14" fillId="0" borderId="52" xfId="0" applyFont="1" applyBorder="1" applyAlignment="1">
      <alignment horizontal="left"/>
    </xf>
    <xf numFmtId="0" fontId="14" fillId="0" borderId="42" xfId="0" applyFont="1" applyBorder="1" applyAlignment="1">
      <alignment horizontal="center"/>
    </xf>
    <xf numFmtId="0" fontId="5" fillId="0" borderId="52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11" fillId="0" borderId="90" xfId="0" applyFont="1" applyBorder="1" applyAlignment="1">
      <alignment horizontal="center" vertical="center"/>
    </xf>
    <xf numFmtId="0" fontId="11" fillId="0" borderId="91" xfId="0" applyFont="1" applyBorder="1" applyAlignment="1">
      <alignment horizontal="center" vertical="center"/>
    </xf>
    <xf numFmtId="0" fontId="11" fillId="0" borderId="81" xfId="0" applyFont="1" applyBorder="1" applyAlignment="1">
      <alignment horizontal="center" vertical="center"/>
    </xf>
    <xf numFmtId="0" fontId="11" fillId="0" borderId="86" xfId="0" applyFont="1" applyBorder="1" applyAlignment="1">
      <alignment horizontal="center" vertical="center"/>
    </xf>
    <xf numFmtId="0" fontId="11" fillId="0" borderId="69" xfId="0" applyFont="1" applyBorder="1" applyAlignment="1">
      <alignment horizontal="center" vertical="center"/>
    </xf>
    <xf numFmtId="0" fontId="11" fillId="0" borderId="70" xfId="0" applyFont="1" applyBorder="1" applyAlignment="1">
      <alignment horizontal="center" vertical="center"/>
    </xf>
    <xf numFmtId="49" fontId="11" fillId="0" borderId="86" xfId="0" applyNumberFormat="1" applyFont="1" applyBorder="1" applyAlignment="1">
      <alignment horizontal="center" vertical="center"/>
    </xf>
    <xf numFmtId="49" fontId="11" fillId="0" borderId="78" xfId="0" applyNumberFormat="1" applyFont="1" applyBorder="1" applyAlignment="1">
      <alignment horizontal="center" vertical="center"/>
    </xf>
    <xf numFmtId="0" fontId="12" fillId="0" borderId="68" xfId="0" applyFont="1" applyBorder="1" applyAlignment="1">
      <alignment horizontal="left" vertical="center"/>
    </xf>
    <xf numFmtId="0" fontId="12" fillId="0" borderId="78" xfId="0" applyFont="1" applyBorder="1" applyAlignment="1">
      <alignment horizontal="left" vertical="center"/>
    </xf>
    <xf numFmtId="0" fontId="12" fillId="0" borderId="68" xfId="0" applyFont="1" applyBorder="1" applyAlignment="1">
      <alignment horizontal="left" vertical="center" wrapText="1"/>
    </xf>
    <xf numFmtId="0" fontId="12" fillId="0" borderId="78" xfId="0" applyFont="1" applyBorder="1" applyAlignment="1">
      <alignment horizontal="left" vertical="center" wrapText="1"/>
    </xf>
    <xf numFmtId="0" fontId="11" fillId="0" borderId="68" xfId="0" applyFont="1" applyBorder="1" applyAlignment="1">
      <alignment horizontal="center" vertical="center"/>
    </xf>
    <xf numFmtId="0" fontId="11" fillId="0" borderId="78" xfId="0" applyFont="1" applyBorder="1" applyAlignment="1">
      <alignment horizontal="center" vertical="center"/>
    </xf>
    <xf numFmtId="0" fontId="11" fillId="0" borderId="71" xfId="4" applyFont="1" applyBorder="1" applyAlignment="1">
      <alignment horizontal="center" vertical="center"/>
    </xf>
    <xf numFmtId="0" fontId="11" fillId="0" borderId="72" xfId="4" applyFont="1" applyBorder="1" applyAlignment="1">
      <alignment horizontal="center" vertical="center"/>
    </xf>
    <xf numFmtId="0" fontId="11" fillId="0" borderId="74" xfId="4" applyFont="1" applyBorder="1" applyAlignment="1">
      <alignment horizontal="center" vertical="center"/>
    </xf>
    <xf numFmtId="0" fontId="11" fillId="0" borderId="75" xfId="4" applyFont="1" applyBorder="1" applyAlignment="1">
      <alignment horizontal="center" vertical="center"/>
    </xf>
    <xf numFmtId="0" fontId="11" fillId="0" borderId="79" xfId="4" applyFont="1" applyBorder="1" applyAlignment="1">
      <alignment horizontal="center" vertical="center"/>
    </xf>
    <xf numFmtId="0" fontId="11" fillId="0" borderId="80" xfId="4" applyFont="1" applyBorder="1" applyAlignment="1">
      <alignment horizontal="center" vertical="center"/>
    </xf>
    <xf numFmtId="0" fontId="6" fillId="0" borderId="73" xfId="5" applyFont="1" applyBorder="1" applyAlignment="1">
      <alignment horizontal="center" vertical="center"/>
    </xf>
    <xf numFmtId="0" fontId="6" fillId="0" borderId="35" xfId="5" applyFont="1" applyAlignment="1">
      <alignment horizontal="center" vertical="center"/>
    </xf>
    <xf numFmtId="0" fontId="12" fillId="0" borderId="71" xfId="5" applyBorder="1" applyAlignment="1">
      <alignment horizontal="center"/>
    </xf>
    <xf numFmtId="0" fontId="12" fillId="0" borderId="72" xfId="5" applyBorder="1" applyAlignment="1">
      <alignment horizontal="center"/>
    </xf>
    <xf numFmtId="0" fontId="12" fillId="0" borderId="74" xfId="5" applyBorder="1" applyAlignment="1">
      <alignment horizontal="center"/>
    </xf>
    <xf numFmtId="0" fontId="12" fillId="0" borderId="75" xfId="5" applyBorder="1" applyAlignment="1">
      <alignment horizontal="center"/>
    </xf>
    <xf numFmtId="0" fontId="12" fillId="0" borderId="79" xfId="5" applyBorder="1" applyAlignment="1">
      <alignment horizontal="center"/>
    </xf>
    <xf numFmtId="0" fontId="12" fillId="0" borderId="80" xfId="5" applyBorder="1" applyAlignment="1">
      <alignment horizontal="center"/>
    </xf>
    <xf numFmtId="0" fontId="20" fillId="0" borderId="74" xfId="5" applyFont="1" applyBorder="1" applyAlignment="1">
      <alignment horizontal="center" vertical="center" wrapText="1"/>
    </xf>
    <xf numFmtId="0" fontId="20" fillId="0" borderId="35" xfId="5" applyFont="1" applyAlignment="1">
      <alignment horizontal="center" vertical="center" wrapText="1"/>
    </xf>
    <xf numFmtId="0" fontId="20" fillId="0" borderId="75" xfId="5" applyFont="1" applyBorder="1" applyAlignment="1">
      <alignment horizontal="center" vertical="center" wrapText="1"/>
    </xf>
    <xf numFmtId="0" fontId="20" fillId="0" borderId="83" xfId="5" applyFont="1" applyBorder="1" applyAlignment="1">
      <alignment horizontal="center" vertical="center" wrapText="1"/>
    </xf>
    <xf numFmtId="0" fontId="20" fillId="0" borderId="84" xfId="5" applyFont="1" applyBorder="1" applyAlignment="1">
      <alignment horizontal="center" vertical="center" wrapText="1"/>
    </xf>
    <xf numFmtId="0" fontId="20" fillId="0" borderId="85" xfId="5" applyFont="1" applyBorder="1" applyAlignment="1">
      <alignment horizontal="center" vertical="center" wrapText="1"/>
    </xf>
    <xf numFmtId="0" fontId="26" fillId="0" borderId="86" xfId="0" applyFont="1" applyBorder="1" applyAlignment="1">
      <alignment horizontal="center" vertical="center"/>
    </xf>
    <xf numFmtId="0" fontId="26" fillId="0" borderId="78" xfId="0" applyFont="1" applyBorder="1" applyAlignment="1">
      <alignment horizontal="center" vertical="center"/>
    </xf>
    <xf numFmtId="0" fontId="26" fillId="0" borderId="68" xfId="0" applyFont="1" applyBorder="1" applyAlignment="1">
      <alignment horizontal="center" vertical="center"/>
    </xf>
    <xf numFmtId="0" fontId="0" fillId="0" borderId="38" xfId="0" applyBorder="1" applyAlignment="1">
      <alignment horizontal="center"/>
    </xf>
    <xf numFmtId="0" fontId="0" fillId="0" borderId="18" xfId="0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14" fillId="0" borderId="27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2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/>
    </xf>
    <xf numFmtId="0" fontId="6" fillId="0" borderId="53" xfId="0" applyFont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1" fillId="2" borderId="57" xfId="0" applyFont="1" applyFill="1" applyBorder="1" applyAlignment="1">
      <alignment horizontal="center" vertical="center"/>
    </xf>
    <xf numFmtId="0" fontId="1" fillId="2" borderId="66" xfId="0" applyFont="1" applyFill="1" applyBorder="1" applyAlignment="1">
      <alignment horizontal="center" vertical="center"/>
    </xf>
    <xf numFmtId="0" fontId="14" fillId="0" borderId="105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1" fillId="2" borderId="63" xfId="0" applyFont="1" applyFill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51" xfId="0" applyFont="1" applyBorder="1" applyAlignment="1">
      <alignment horizontal="center" vertical="center" wrapText="1"/>
    </xf>
    <xf numFmtId="0" fontId="14" fillId="0" borderId="55" xfId="0" applyFont="1" applyBorder="1" applyAlignment="1">
      <alignment horizontal="left" vertical="center" wrapText="1"/>
    </xf>
    <xf numFmtId="0" fontId="1" fillId="2" borderId="96" xfId="0" applyFont="1" applyFill="1" applyBorder="1" applyAlignment="1">
      <alignment horizontal="center" vertical="center"/>
    </xf>
    <xf numFmtId="0" fontId="0" fillId="0" borderId="97" xfId="0" applyFill="1" applyBorder="1" applyAlignment="1">
      <alignment horizontal="center"/>
    </xf>
    <xf numFmtId="0" fontId="0" fillId="0" borderId="98" xfId="0" applyFill="1" applyBorder="1" applyAlignment="1">
      <alignment horizontal="center"/>
    </xf>
    <xf numFmtId="0" fontId="0" fillId="0" borderId="99" xfId="0" applyFill="1" applyBorder="1" applyAlignment="1">
      <alignment horizontal="center"/>
    </xf>
    <xf numFmtId="0" fontId="0" fillId="0" borderId="102" xfId="0" applyFill="1" applyBorder="1" applyAlignment="1">
      <alignment horizontal="center"/>
    </xf>
    <xf numFmtId="0" fontId="0" fillId="0" borderId="103" xfId="0" applyFill="1" applyBorder="1" applyAlignment="1">
      <alignment horizontal="center"/>
    </xf>
    <xf numFmtId="0" fontId="0" fillId="0" borderId="104" xfId="0" applyFill="1" applyBorder="1" applyAlignment="1">
      <alignment horizontal="center"/>
    </xf>
    <xf numFmtId="0" fontId="5" fillId="0" borderId="13" xfId="0" applyNumberFormat="1" applyFont="1" applyBorder="1" applyAlignment="1">
      <alignment horizontal="left" vertical="center" wrapText="1"/>
    </xf>
    <xf numFmtId="0" fontId="5" fillId="0" borderId="11" xfId="0" applyNumberFormat="1" applyFont="1" applyBorder="1" applyAlignment="1">
      <alignment horizontal="left" vertical="center" wrapText="1"/>
    </xf>
  </cellXfs>
  <cellStyles count="9">
    <cellStyle name="Excel Built-in Normal" xfId="2"/>
    <cellStyle name="Moeda" xfId="8" builtinId="4"/>
    <cellStyle name="Normal" xfId="0" builtinId="0"/>
    <cellStyle name="Normal 2" xfId="5"/>
    <cellStyle name="Normal 2 2" xfId="1"/>
    <cellStyle name="Normal 3" xfId="4"/>
    <cellStyle name="Normal_Pesquisa no referencial 10 de maio de 2013" xfId="6"/>
    <cellStyle name="Porcentagem" xfId="3" builtinId="5"/>
    <cellStyle name="Vírgula" xfId="7" builtinId="3"/>
  </cellStyles>
  <dxfs count="404"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ndense val="0"/>
        <extend val="0"/>
      </font>
      <fill>
        <patternFill>
          <bgColor rgb="FFC0C0C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g"/><Relationship Id="rId1" Type="http://schemas.openxmlformats.org/officeDocument/2006/relationships/image" Target="../media/image2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g"/><Relationship Id="rId1" Type="http://schemas.openxmlformats.org/officeDocument/2006/relationships/image" Target="../media/image4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g"/><Relationship Id="rId1" Type="http://schemas.openxmlformats.org/officeDocument/2006/relationships/image" Target="../media/image2.jp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g"/><Relationship Id="rId1" Type="http://schemas.openxmlformats.org/officeDocument/2006/relationships/image" Target="../media/image2.jp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g"/><Relationship Id="rId1" Type="http://schemas.openxmlformats.org/officeDocument/2006/relationships/image" Target="../media/image5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g"/><Relationship Id="rId2" Type="http://schemas.openxmlformats.org/officeDocument/2006/relationships/image" Target="../media/image7.png"/><Relationship Id="rId1" Type="http://schemas.openxmlformats.org/officeDocument/2006/relationships/image" Target="../media/image6.png"/><Relationship Id="rId4" Type="http://schemas.openxmlformats.org/officeDocument/2006/relationships/image" Target="../media/image3.jp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g"/><Relationship Id="rId1" Type="http://schemas.openxmlformats.org/officeDocument/2006/relationships/image" Target="../media/image8.jpe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g"/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23</xdr:row>
      <xdr:rowOff>0</xdr:rowOff>
    </xdr:from>
    <xdr:ext cx="190500" cy="190500"/>
    <xdr:pic>
      <xdr:nvPicPr>
        <xdr:cNvPr id="2" name="image1.gi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25</xdr:row>
      <xdr:rowOff>0</xdr:rowOff>
    </xdr:from>
    <xdr:ext cx="190500" cy="190500"/>
    <xdr:pic>
      <xdr:nvPicPr>
        <xdr:cNvPr id="3" name="image2.gif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27</xdr:row>
      <xdr:rowOff>0</xdr:rowOff>
    </xdr:from>
    <xdr:ext cx="190500" cy="190500"/>
    <xdr:pic>
      <xdr:nvPicPr>
        <xdr:cNvPr id="4" name="image3.gif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29</xdr:row>
      <xdr:rowOff>0</xdr:rowOff>
    </xdr:from>
    <xdr:ext cx="190500" cy="190500"/>
    <xdr:pic>
      <xdr:nvPicPr>
        <xdr:cNvPr id="5" name="image4.gif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31</xdr:row>
      <xdr:rowOff>0</xdr:rowOff>
    </xdr:from>
    <xdr:ext cx="190500" cy="190500"/>
    <xdr:pic>
      <xdr:nvPicPr>
        <xdr:cNvPr id="6" name="image5.gif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33</xdr:row>
      <xdr:rowOff>0</xdr:rowOff>
    </xdr:from>
    <xdr:ext cx="190500" cy="190500"/>
    <xdr:pic>
      <xdr:nvPicPr>
        <xdr:cNvPr id="7" name="image6.gif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35</xdr:row>
      <xdr:rowOff>0</xdr:rowOff>
    </xdr:from>
    <xdr:ext cx="190500" cy="190500"/>
    <xdr:pic>
      <xdr:nvPicPr>
        <xdr:cNvPr id="8" name="image7.gif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37</xdr:row>
      <xdr:rowOff>0</xdr:rowOff>
    </xdr:from>
    <xdr:ext cx="190500" cy="190500"/>
    <xdr:pic>
      <xdr:nvPicPr>
        <xdr:cNvPr id="9" name="image8.gif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39</xdr:row>
      <xdr:rowOff>0</xdr:rowOff>
    </xdr:from>
    <xdr:ext cx="190500" cy="190500"/>
    <xdr:pic>
      <xdr:nvPicPr>
        <xdr:cNvPr id="10" name="image9.gif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41</xdr:row>
      <xdr:rowOff>0</xdr:rowOff>
    </xdr:from>
    <xdr:ext cx="190500" cy="190500"/>
    <xdr:pic>
      <xdr:nvPicPr>
        <xdr:cNvPr id="11" name="image10.gif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43</xdr:row>
      <xdr:rowOff>0</xdr:rowOff>
    </xdr:from>
    <xdr:ext cx="190500" cy="190500"/>
    <xdr:pic>
      <xdr:nvPicPr>
        <xdr:cNvPr id="12" name="image11.gif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45</xdr:row>
      <xdr:rowOff>0</xdr:rowOff>
    </xdr:from>
    <xdr:ext cx="190500" cy="190500"/>
    <xdr:pic>
      <xdr:nvPicPr>
        <xdr:cNvPr id="13" name="image12.gif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47</xdr:row>
      <xdr:rowOff>0</xdr:rowOff>
    </xdr:from>
    <xdr:ext cx="190500" cy="190500"/>
    <xdr:pic>
      <xdr:nvPicPr>
        <xdr:cNvPr id="14" name="image13.gif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49</xdr:row>
      <xdr:rowOff>0</xdr:rowOff>
    </xdr:from>
    <xdr:ext cx="190500" cy="190500"/>
    <xdr:pic>
      <xdr:nvPicPr>
        <xdr:cNvPr id="15" name="image14.gif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51</xdr:row>
      <xdr:rowOff>0</xdr:rowOff>
    </xdr:from>
    <xdr:ext cx="190500" cy="190500"/>
    <xdr:pic>
      <xdr:nvPicPr>
        <xdr:cNvPr id="16" name="image15.gif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53</xdr:row>
      <xdr:rowOff>0</xdr:rowOff>
    </xdr:from>
    <xdr:ext cx="190500" cy="190500"/>
    <xdr:pic>
      <xdr:nvPicPr>
        <xdr:cNvPr id="17" name="image16.gif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55</xdr:row>
      <xdr:rowOff>0</xdr:rowOff>
    </xdr:from>
    <xdr:ext cx="190500" cy="190500"/>
    <xdr:pic>
      <xdr:nvPicPr>
        <xdr:cNvPr id="18" name="image17.gif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57</xdr:row>
      <xdr:rowOff>0</xdr:rowOff>
    </xdr:from>
    <xdr:ext cx="190500" cy="190500"/>
    <xdr:pic>
      <xdr:nvPicPr>
        <xdr:cNvPr id="19" name="image18.gif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59</xdr:row>
      <xdr:rowOff>0</xdr:rowOff>
    </xdr:from>
    <xdr:ext cx="190500" cy="190500"/>
    <xdr:pic>
      <xdr:nvPicPr>
        <xdr:cNvPr id="20" name="image19.gif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61</xdr:row>
      <xdr:rowOff>0</xdr:rowOff>
    </xdr:from>
    <xdr:ext cx="190500" cy="190500"/>
    <xdr:pic>
      <xdr:nvPicPr>
        <xdr:cNvPr id="21" name="image20.gif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63</xdr:row>
      <xdr:rowOff>0</xdr:rowOff>
    </xdr:from>
    <xdr:ext cx="190500" cy="190500"/>
    <xdr:pic>
      <xdr:nvPicPr>
        <xdr:cNvPr id="22" name="image21.gif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65</xdr:row>
      <xdr:rowOff>0</xdr:rowOff>
    </xdr:from>
    <xdr:ext cx="190500" cy="190500"/>
    <xdr:pic>
      <xdr:nvPicPr>
        <xdr:cNvPr id="23" name="image22.gif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67</xdr:row>
      <xdr:rowOff>0</xdr:rowOff>
    </xdr:from>
    <xdr:ext cx="190500" cy="190500"/>
    <xdr:pic>
      <xdr:nvPicPr>
        <xdr:cNvPr id="24" name="image23.gif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69</xdr:row>
      <xdr:rowOff>0</xdr:rowOff>
    </xdr:from>
    <xdr:ext cx="190500" cy="190500"/>
    <xdr:pic>
      <xdr:nvPicPr>
        <xdr:cNvPr id="25" name="image24.gif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71</xdr:row>
      <xdr:rowOff>0</xdr:rowOff>
    </xdr:from>
    <xdr:ext cx="190500" cy="190500"/>
    <xdr:pic>
      <xdr:nvPicPr>
        <xdr:cNvPr id="26" name="image25.gif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73</xdr:row>
      <xdr:rowOff>0</xdr:rowOff>
    </xdr:from>
    <xdr:ext cx="190500" cy="190500"/>
    <xdr:pic>
      <xdr:nvPicPr>
        <xdr:cNvPr id="27" name="image26.gif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75</xdr:row>
      <xdr:rowOff>0</xdr:rowOff>
    </xdr:from>
    <xdr:ext cx="190500" cy="190500"/>
    <xdr:pic>
      <xdr:nvPicPr>
        <xdr:cNvPr id="28" name="image27.gif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77</xdr:row>
      <xdr:rowOff>0</xdr:rowOff>
    </xdr:from>
    <xdr:ext cx="190500" cy="190500"/>
    <xdr:pic>
      <xdr:nvPicPr>
        <xdr:cNvPr id="29" name="image28.gif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79</xdr:row>
      <xdr:rowOff>0</xdr:rowOff>
    </xdr:from>
    <xdr:ext cx="190500" cy="190500"/>
    <xdr:pic>
      <xdr:nvPicPr>
        <xdr:cNvPr id="30" name="image29.gif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81</xdr:row>
      <xdr:rowOff>0</xdr:rowOff>
    </xdr:from>
    <xdr:ext cx="190500" cy="190500"/>
    <xdr:pic>
      <xdr:nvPicPr>
        <xdr:cNvPr id="31" name="image30.gif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83</xdr:row>
      <xdr:rowOff>0</xdr:rowOff>
    </xdr:from>
    <xdr:ext cx="190500" cy="190500"/>
    <xdr:pic>
      <xdr:nvPicPr>
        <xdr:cNvPr id="32" name="image31.gif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85</xdr:row>
      <xdr:rowOff>0</xdr:rowOff>
    </xdr:from>
    <xdr:ext cx="190500" cy="190500"/>
    <xdr:pic>
      <xdr:nvPicPr>
        <xdr:cNvPr id="33" name="image32.gif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87</xdr:row>
      <xdr:rowOff>0</xdr:rowOff>
    </xdr:from>
    <xdr:ext cx="190500" cy="190500"/>
    <xdr:pic>
      <xdr:nvPicPr>
        <xdr:cNvPr id="34" name="image33.gif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89</xdr:row>
      <xdr:rowOff>0</xdr:rowOff>
    </xdr:from>
    <xdr:ext cx="190500" cy="190500"/>
    <xdr:pic>
      <xdr:nvPicPr>
        <xdr:cNvPr id="35" name="image34.gif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91</xdr:row>
      <xdr:rowOff>0</xdr:rowOff>
    </xdr:from>
    <xdr:ext cx="190500" cy="190500"/>
    <xdr:pic>
      <xdr:nvPicPr>
        <xdr:cNvPr id="36" name="image35.gif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93</xdr:row>
      <xdr:rowOff>0</xdr:rowOff>
    </xdr:from>
    <xdr:ext cx="190500" cy="190500"/>
    <xdr:pic>
      <xdr:nvPicPr>
        <xdr:cNvPr id="37" name="image36.gif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95</xdr:row>
      <xdr:rowOff>0</xdr:rowOff>
    </xdr:from>
    <xdr:ext cx="190500" cy="190500"/>
    <xdr:pic>
      <xdr:nvPicPr>
        <xdr:cNvPr id="38" name="image37.gif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97</xdr:row>
      <xdr:rowOff>0</xdr:rowOff>
    </xdr:from>
    <xdr:ext cx="190500" cy="190500"/>
    <xdr:pic>
      <xdr:nvPicPr>
        <xdr:cNvPr id="39" name="image38.gif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99</xdr:row>
      <xdr:rowOff>0</xdr:rowOff>
    </xdr:from>
    <xdr:ext cx="190500" cy="190500"/>
    <xdr:pic>
      <xdr:nvPicPr>
        <xdr:cNvPr id="40" name="image39.gif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101</xdr:row>
      <xdr:rowOff>0</xdr:rowOff>
    </xdr:from>
    <xdr:ext cx="190500" cy="190500"/>
    <xdr:pic>
      <xdr:nvPicPr>
        <xdr:cNvPr id="41" name="image40.gif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103</xdr:row>
      <xdr:rowOff>0</xdr:rowOff>
    </xdr:from>
    <xdr:ext cx="190500" cy="190500"/>
    <xdr:pic>
      <xdr:nvPicPr>
        <xdr:cNvPr id="42" name="image41.gif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105</xdr:row>
      <xdr:rowOff>0</xdr:rowOff>
    </xdr:from>
    <xdr:ext cx="190500" cy="190500"/>
    <xdr:pic>
      <xdr:nvPicPr>
        <xdr:cNvPr id="43" name="image42.gif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107</xdr:row>
      <xdr:rowOff>0</xdr:rowOff>
    </xdr:from>
    <xdr:ext cx="190500" cy="190500"/>
    <xdr:pic>
      <xdr:nvPicPr>
        <xdr:cNvPr id="44" name="image43.gif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109</xdr:row>
      <xdr:rowOff>0</xdr:rowOff>
    </xdr:from>
    <xdr:ext cx="190500" cy="190500"/>
    <xdr:pic>
      <xdr:nvPicPr>
        <xdr:cNvPr id="45" name="image44.gif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111</xdr:row>
      <xdr:rowOff>0</xdr:rowOff>
    </xdr:from>
    <xdr:ext cx="190500" cy="190500"/>
    <xdr:pic>
      <xdr:nvPicPr>
        <xdr:cNvPr id="46" name="image45.gif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113</xdr:row>
      <xdr:rowOff>0</xdr:rowOff>
    </xdr:from>
    <xdr:ext cx="190500" cy="190500"/>
    <xdr:pic>
      <xdr:nvPicPr>
        <xdr:cNvPr id="47" name="image46.gif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115</xdr:row>
      <xdr:rowOff>0</xdr:rowOff>
    </xdr:from>
    <xdr:ext cx="190500" cy="190500"/>
    <xdr:pic>
      <xdr:nvPicPr>
        <xdr:cNvPr id="48" name="image47.gif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117</xdr:row>
      <xdr:rowOff>0</xdr:rowOff>
    </xdr:from>
    <xdr:ext cx="190500" cy="190500"/>
    <xdr:pic>
      <xdr:nvPicPr>
        <xdr:cNvPr id="49" name="image48.gif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119</xdr:row>
      <xdr:rowOff>0</xdr:rowOff>
    </xdr:from>
    <xdr:ext cx="190500" cy="190500"/>
    <xdr:pic>
      <xdr:nvPicPr>
        <xdr:cNvPr id="50" name="image49.gif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121</xdr:row>
      <xdr:rowOff>0</xdr:rowOff>
    </xdr:from>
    <xdr:ext cx="190500" cy="190500"/>
    <xdr:pic>
      <xdr:nvPicPr>
        <xdr:cNvPr id="51" name="image50.gif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123</xdr:row>
      <xdr:rowOff>0</xdr:rowOff>
    </xdr:from>
    <xdr:ext cx="190500" cy="190500"/>
    <xdr:pic>
      <xdr:nvPicPr>
        <xdr:cNvPr id="52" name="image51.gif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125</xdr:row>
      <xdr:rowOff>0</xdr:rowOff>
    </xdr:from>
    <xdr:ext cx="190500" cy="190500"/>
    <xdr:pic>
      <xdr:nvPicPr>
        <xdr:cNvPr id="53" name="image52.gif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127</xdr:row>
      <xdr:rowOff>0</xdr:rowOff>
    </xdr:from>
    <xdr:ext cx="190500" cy="190500"/>
    <xdr:pic>
      <xdr:nvPicPr>
        <xdr:cNvPr id="54" name="image53.gif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129</xdr:row>
      <xdr:rowOff>0</xdr:rowOff>
    </xdr:from>
    <xdr:ext cx="190500" cy="190500"/>
    <xdr:pic>
      <xdr:nvPicPr>
        <xdr:cNvPr id="55" name="image54.gif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131</xdr:row>
      <xdr:rowOff>0</xdr:rowOff>
    </xdr:from>
    <xdr:ext cx="190500" cy="190500"/>
    <xdr:pic>
      <xdr:nvPicPr>
        <xdr:cNvPr id="56" name="image55.gif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133</xdr:row>
      <xdr:rowOff>0</xdr:rowOff>
    </xdr:from>
    <xdr:ext cx="190500" cy="190500"/>
    <xdr:pic>
      <xdr:nvPicPr>
        <xdr:cNvPr id="57" name="image56.gif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135</xdr:row>
      <xdr:rowOff>0</xdr:rowOff>
    </xdr:from>
    <xdr:ext cx="190500" cy="190500"/>
    <xdr:pic>
      <xdr:nvPicPr>
        <xdr:cNvPr id="58" name="image57.gif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137</xdr:row>
      <xdr:rowOff>0</xdr:rowOff>
    </xdr:from>
    <xdr:ext cx="190500" cy="190500"/>
    <xdr:pic>
      <xdr:nvPicPr>
        <xdr:cNvPr id="59" name="image58.gif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139</xdr:row>
      <xdr:rowOff>0</xdr:rowOff>
    </xdr:from>
    <xdr:ext cx="190500" cy="190500"/>
    <xdr:pic>
      <xdr:nvPicPr>
        <xdr:cNvPr id="60" name="image59.gif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141</xdr:row>
      <xdr:rowOff>0</xdr:rowOff>
    </xdr:from>
    <xdr:ext cx="190500" cy="190500"/>
    <xdr:pic>
      <xdr:nvPicPr>
        <xdr:cNvPr id="61" name="image60.gif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143</xdr:row>
      <xdr:rowOff>0</xdr:rowOff>
    </xdr:from>
    <xdr:ext cx="190500" cy="190500"/>
    <xdr:pic>
      <xdr:nvPicPr>
        <xdr:cNvPr id="62" name="image61.gif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145</xdr:row>
      <xdr:rowOff>0</xdr:rowOff>
    </xdr:from>
    <xdr:ext cx="190500" cy="190500"/>
    <xdr:pic>
      <xdr:nvPicPr>
        <xdr:cNvPr id="63" name="image62.gif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147</xdr:row>
      <xdr:rowOff>0</xdr:rowOff>
    </xdr:from>
    <xdr:ext cx="190500" cy="190500"/>
    <xdr:pic>
      <xdr:nvPicPr>
        <xdr:cNvPr id="64" name="image63.gif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149</xdr:row>
      <xdr:rowOff>0</xdr:rowOff>
    </xdr:from>
    <xdr:ext cx="190500" cy="190500"/>
    <xdr:pic>
      <xdr:nvPicPr>
        <xdr:cNvPr id="65" name="image64.gif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151</xdr:row>
      <xdr:rowOff>0</xdr:rowOff>
    </xdr:from>
    <xdr:ext cx="190500" cy="190500"/>
    <xdr:pic>
      <xdr:nvPicPr>
        <xdr:cNvPr id="66" name="image65.gif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153</xdr:row>
      <xdr:rowOff>0</xdr:rowOff>
    </xdr:from>
    <xdr:ext cx="190500" cy="190500"/>
    <xdr:pic>
      <xdr:nvPicPr>
        <xdr:cNvPr id="67" name="image66.gif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155</xdr:row>
      <xdr:rowOff>0</xdr:rowOff>
    </xdr:from>
    <xdr:ext cx="190500" cy="190500"/>
    <xdr:pic>
      <xdr:nvPicPr>
        <xdr:cNvPr id="68" name="image67.gif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157</xdr:row>
      <xdr:rowOff>0</xdr:rowOff>
    </xdr:from>
    <xdr:ext cx="190500" cy="190500"/>
    <xdr:pic>
      <xdr:nvPicPr>
        <xdr:cNvPr id="69" name="image68.gif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159</xdr:row>
      <xdr:rowOff>0</xdr:rowOff>
    </xdr:from>
    <xdr:ext cx="190500" cy="190500"/>
    <xdr:pic>
      <xdr:nvPicPr>
        <xdr:cNvPr id="70" name="image69.gif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161</xdr:row>
      <xdr:rowOff>0</xdr:rowOff>
    </xdr:from>
    <xdr:ext cx="190500" cy="190500"/>
    <xdr:pic>
      <xdr:nvPicPr>
        <xdr:cNvPr id="71" name="image70.gif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163</xdr:row>
      <xdr:rowOff>0</xdr:rowOff>
    </xdr:from>
    <xdr:ext cx="190500" cy="190500"/>
    <xdr:pic>
      <xdr:nvPicPr>
        <xdr:cNvPr id="72" name="image71.gif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165</xdr:row>
      <xdr:rowOff>0</xdr:rowOff>
    </xdr:from>
    <xdr:ext cx="190500" cy="190500"/>
    <xdr:pic>
      <xdr:nvPicPr>
        <xdr:cNvPr id="73" name="image72.gif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167</xdr:row>
      <xdr:rowOff>0</xdr:rowOff>
    </xdr:from>
    <xdr:ext cx="190500" cy="190500"/>
    <xdr:pic>
      <xdr:nvPicPr>
        <xdr:cNvPr id="74" name="image73.gif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169</xdr:row>
      <xdr:rowOff>0</xdr:rowOff>
    </xdr:from>
    <xdr:ext cx="190500" cy="190500"/>
    <xdr:pic>
      <xdr:nvPicPr>
        <xdr:cNvPr id="75" name="image74.gif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171</xdr:row>
      <xdr:rowOff>0</xdr:rowOff>
    </xdr:from>
    <xdr:ext cx="190500" cy="190500"/>
    <xdr:pic>
      <xdr:nvPicPr>
        <xdr:cNvPr id="76" name="image75.gif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173</xdr:row>
      <xdr:rowOff>0</xdr:rowOff>
    </xdr:from>
    <xdr:ext cx="190500" cy="190500"/>
    <xdr:pic>
      <xdr:nvPicPr>
        <xdr:cNvPr id="77" name="image76.gif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175</xdr:row>
      <xdr:rowOff>0</xdr:rowOff>
    </xdr:from>
    <xdr:ext cx="190500" cy="190500"/>
    <xdr:pic>
      <xdr:nvPicPr>
        <xdr:cNvPr id="78" name="image77.gif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177</xdr:row>
      <xdr:rowOff>0</xdr:rowOff>
    </xdr:from>
    <xdr:ext cx="190500" cy="190500"/>
    <xdr:pic>
      <xdr:nvPicPr>
        <xdr:cNvPr id="79" name="image78.gif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179</xdr:row>
      <xdr:rowOff>0</xdr:rowOff>
    </xdr:from>
    <xdr:ext cx="190500" cy="190500"/>
    <xdr:pic>
      <xdr:nvPicPr>
        <xdr:cNvPr id="80" name="image79.gif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181</xdr:row>
      <xdr:rowOff>0</xdr:rowOff>
    </xdr:from>
    <xdr:ext cx="190500" cy="190500"/>
    <xdr:pic>
      <xdr:nvPicPr>
        <xdr:cNvPr id="81" name="image80.gif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183</xdr:row>
      <xdr:rowOff>0</xdr:rowOff>
    </xdr:from>
    <xdr:ext cx="190500" cy="190500"/>
    <xdr:pic>
      <xdr:nvPicPr>
        <xdr:cNvPr id="82" name="image81.gif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185</xdr:row>
      <xdr:rowOff>0</xdr:rowOff>
    </xdr:from>
    <xdr:ext cx="190500" cy="190500"/>
    <xdr:pic>
      <xdr:nvPicPr>
        <xdr:cNvPr id="83" name="image82.gif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187</xdr:row>
      <xdr:rowOff>0</xdr:rowOff>
    </xdr:from>
    <xdr:ext cx="190500" cy="190500"/>
    <xdr:pic>
      <xdr:nvPicPr>
        <xdr:cNvPr id="84" name="image83.gif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189</xdr:row>
      <xdr:rowOff>0</xdr:rowOff>
    </xdr:from>
    <xdr:ext cx="190500" cy="190500"/>
    <xdr:pic>
      <xdr:nvPicPr>
        <xdr:cNvPr id="85" name="image84.gif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191</xdr:row>
      <xdr:rowOff>0</xdr:rowOff>
    </xdr:from>
    <xdr:ext cx="190500" cy="190500"/>
    <xdr:pic>
      <xdr:nvPicPr>
        <xdr:cNvPr id="86" name="image85.gif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193</xdr:row>
      <xdr:rowOff>0</xdr:rowOff>
    </xdr:from>
    <xdr:ext cx="190500" cy="190500"/>
    <xdr:pic>
      <xdr:nvPicPr>
        <xdr:cNvPr id="87" name="image86.gif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195</xdr:row>
      <xdr:rowOff>0</xdr:rowOff>
    </xdr:from>
    <xdr:ext cx="190500" cy="190500"/>
    <xdr:pic>
      <xdr:nvPicPr>
        <xdr:cNvPr id="88" name="image87.gif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197</xdr:row>
      <xdr:rowOff>0</xdr:rowOff>
    </xdr:from>
    <xdr:ext cx="190500" cy="190500"/>
    <xdr:pic>
      <xdr:nvPicPr>
        <xdr:cNvPr id="89" name="image88.gif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199</xdr:row>
      <xdr:rowOff>0</xdr:rowOff>
    </xdr:from>
    <xdr:ext cx="190500" cy="190500"/>
    <xdr:pic>
      <xdr:nvPicPr>
        <xdr:cNvPr id="90" name="image89.gif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201</xdr:row>
      <xdr:rowOff>0</xdr:rowOff>
    </xdr:from>
    <xdr:ext cx="190500" cy="190500"/>
    <xdr:pic>
      <xdr:nvPicPr>
        <xdr:cNvPr id="91" name="image90.gif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203</xdr:row>
      <xdr:rowOff>0</xdr:rowOff>
    </xdr:from>
    <xdr:ext cx="190500" cy="190500"/>
    <xdr:pic>
      <xdr:nvPicPr>
        <xdr:cNvPr id="92" name="image91.gif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205</xdr:row>
      <xdr:rowOff>0</xdr:rowOff>
    </xdr:from>
    <xdr:ext cx="190500" cy="190500"/>
    <xdr:pic>
      <xdr:nvPicPr>
        <xdr:cNvPr id="93" name="image92.gif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207</xdr:row>
      <xdr:rowOff>0</xdr:rowOff>
    </xdr:from>
    <xdr:ext cx="190500" cy="190500"/>
    <xdr:pic>
      <xdr:nvPicPr>
        <xdr:cNvPr id="94" name="image93.gif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209</xdr:row>
      <xdr:rowOff>0</xdr:rowOff>
    </xdr:from>
    <xdr:ext cx="190500" cy="190500"/>
    <xdr:pic>
      <xdr:nvPicPr>
        <xdr:cNvPr id="95" name="image94.gif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211</xdr:row>
      <xdr:rowOff>0</xdr:rowOff>
    </xdr:from>
    <xdr:ext cx="190500" cy="190500"/>
    <xdr:pic>
      <xdr:nvPicPr>
        <xdr:cNvPr id="96" name="image95.gif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213</xdr:row>
      <xdr:rowOff>0</xdr:rowOff>
    </xdr:from>
    <xdr:ext cx="190500" cy="190500"/>
    <xdr:pic>
      <xdr:nvPicPr>
        <xdr:cNvPr id="97" name="image96.gif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215</xdr:row>
      <xdr:rowOff>0</xdr:rowOff>
    </xdr:from>
    <xdr:ext cx="190500" cy="190500"/>
    <xdr:pic>
      <xdr:nvPicPr>
        <xdr:cNvPr id="98" name="image97.gif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217</xdr:row>
      <xdr:rowOff>0</xdr:rowOff>
    </xdr:from>
    <xdr:ext cx="190500" cy="190500"/>
    <xdr:pic>
      <xdr:nvPicPr>
        <xdr:cNvPr id="99" name="image98.gif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219</xdr:row>
      <xdr:rowOff>0</xdr:rowOff>
    </xdr:from>
    <xdr:ext cx="190500" cy="190500"/>
    <xdr:pic>
      <xdr:nvPicPr>
        <xdr:cNvPr id="100" name="image99.gif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221</xdr:row>
      <xdr:rowOff>0</xdr:rowOff>
    </xdr:from>
    <xdr:ext cx="180975" cy="180975"/>
    <xdr:pic>
      <xdr:nvPicPr>
        <xdr:cNvPr id="101" name="image100.gif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47625</xdr:colOff>
      <xdr:row>1</xdr:row>
      <xdr:rowOff>57150</xdr:rowOff>
    </xdr:from>
    <xdr:ext cx="2667000" cy="1485900"/>
    <xdr:pic>
      <xdr:nvPicPr>
        <xdr:cNvPr id="2" name="image101.jp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61231</xdr:colOff>
      <xdr:row>1</xdr:row>
      <xdr:rowOff>43542</xdr:rowOff>
    </xdr:from>
    <xdr:ext cx="2529569" cy="1937657"/>
    <xdr:pic>
      <xdr:nvPicPr>
        <xdr:cNvPr id="3" name="image102.jp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3254717" y="239485"/>
          <a:ext cx="2529569" cy="1937657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76200</xdr:colOff>
      <xdr:row>1</xdr:row>
      <xdr:rowOff>66675</xdr:rowOff>
    </xdr:from>
    <xdr:ext cx="1905000" cy="1171575"/>
    <xdr:pic>
      <xdr:nvPicPr>
        <xdr:cNvPr id="2" name="image103.jp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42181</xdr:colOff>
      <xdr:row>1</xdr:row>
      <xdr:rowOff>26505</xdr:rowOff>
    </xdr:from>
    <xdr:ext cx="2356461" cy="1868555"/>
    <xdr:pic>
      <xdr:nvPicPr>
        <xdr:cNvPr id="3" name="image104.jpg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9457851" y="198783"/>
          <a:ext cx="2356461" cy="1868555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</xdr:colOff>
      <xdr:row>1</xdr:row>
      <xdr:rowOff>38100</xdr:rowOff>
    </xdr:from>
    <xdr:ext cx="1590675" cy="1276350"/>
    <xdr:pic>
      <xdr:nvPicPr>
        <xdr:cNvPr id="2" name="image105.jp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28575</xdr:colOff>
      <xdr:row>1</xdr:row>
      <xdr:rowOff>50800</xdr:rowOff>
    </xdr:from>
    <xdr:ext cx="1905000" cy="1473199"/>
    <xdr:pic>
      <xdr:nvPicPr>
        <xdr:cNvPr id="3" name="image106.jpg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3198475" y="215900"/>
          <a:ext cx="1905000" cy="1473199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186421</xdr:colOff>
      <xdr:row>1</xdr:row>
      <xdr:rowOff>127907</xdr:rowOff>
    </xdr:from>
    <xdr:ext cx="2466975" cy="1771650"/>
    <xdr:pic>
      <xdr:nvPicPr>
        <xdr:cNvPr id="2" name="image107.jp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62028" y="318407"/>
          <a:ext cx="2466975" cy="1771650"/>
        </a:xfrm>
        <a:prstGeom prst="rect">
          <a:avLst/>
        </a:prstGeom>
        <a:noFill/>
      </xdr:spPr>
    </xdr:pic>
    <xdr:clientData fLocksWithSheet="0"/>
  </xdr:oneCellAnchor>
  <xdr:oneCellAnchor>
    <xdr:from>
      <xdr:col>10</xdr:col>
      <xdr:colOff>89808</xdr:colOff>
      <xdr:row>1</xdr:row>
      <xdr:rowOff>104777</xdr:rowOff>
    </xdr:from>
    <xdr:ext cx="3276600" cy="1895475"/>
    <xdr:pic>
      <xdr:nvPicPr>
        <xdr:cNvPr id="3" name="image108.jpg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5395122" y="300720"/>
          <a:ext cx="3276600" cy="1895475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136525</xdr:colOff>
      <xdr:row>1</xdr:row>
      <xdr:rowOff>142875</xdr:rowOff>
    </xdr:from>
    <xdr:ext cx="1495425" cy="1139825"/>
    <xdr:pic>
      <xdr:nvPicPr>
        <xdr:cNvPr id="2" name="image109.jp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84225" y="307975"/>
          <a:ext cx="1495425" cy="1139825"/>
        </a:xfrm>
        <a:prstGeom prst="rect">
          <a:avLst/>
        </a:prstGeom>
        <a:noFill/>
      </xdr:spPr>
    </xdr:pic>
    <xdr:clientData fLocksWithSheet="0"/>
  </xdr:oneCellAnchor>
  <xdr:oneCellAnchor>
    <xdr:from>
      <xdr:col>16</xdr:col>
      <xdr:colOff>101600</xdr:colOff>
      <xdr:row>1</xdr:row>
      <xdr:rowOff>47625</xdr:rowOff>
    </xdr:from>
    <xdr:ext cx="2200275" cy="1285875"/>
    <xdr:pic>
      <xdr:nvPicPr>
        <xdr:cNvPr id="3" name="image110.jpg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780000" y="212725"/>
          <a:ext cx="2200275" cy="1285875"/>
        </a:xfrm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485775</xdr:colOff>
      <xdr:row>27</xdr:row>
      <xdr:rowOff>57150</xdr:rowOff>
    </xdr:from>
    <xdr:ext cx="3352800" cy="457200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/>
      </xdr:nvSpPr>
      <xdr:spPr>
        <a:xfrm>
          <a:off x="493568" y="5561055"/>
          <a:ext cx="3359182" cy="4595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lvl="0"/>
          <a:endParaRPr lang="pt-BR" sz="1100" b="1"/>
        </a:p>
      </xdr:txBody>
    </xdr:sp>
    <xdr:clientData fLocksWithSheet="0"/>
  </xdr:oneCellAnchor>
  <xdr:oneCellAnchor>
    <xdr:from>
      <xdr:col>1</xdr:col>
      <xdr:colOff>352425</xdr:colOff>
      <xdr:row>2</xdr:row>
      <xdr:rowOff>0</xdr:rowOff>
    </xdr:from>
    <xdr:ext cx="257175" cy="0"/>
    <xdr:pic>
      <xdr:nvPicPr>
        <xdr:cNvPr id="2" name="image111.pn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352425</xdr:colOff>
      <xdr:row>13</xdr:row>
      <xdr:rowOff>238125</xdr:rowOff>
    </xdr:from>
    <xdr:ext cx="676275" cy="0"/>
    <xdr:pic>
      <xdr:nvPicPr>
        <xdr:cNvPr id="3" name="image112.png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76200</xdr:colOff>
      <xdr:row>1</xdr:row>
      <xdr:rowOff>152400</xdr:rowOff>
    </xdr:from>
    <xdr:ext cx="2009775" cy="962025"/>
    <xdr:pic>
      <xdr:nvPicPr>
        <xdr:cNvPr id="5" name="image113.jpg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38100</xdr:colOff>
      <xdr:row>1</xdr:row>
      <xdr:rowOff>19050</xdr:rowOff>
    </xdr:from>
    <xdr:ext cx="2400300" cy="1390650"/>
    <xdr:pic>
      <xdr:nvPicPr>
        <xdr:cNvPr id="6" name="image114.jpg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9626600" y="184150"/>
          <a:ext cx="2400300" cy="1390650"/>
        </a:xfrm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2</xdr:row>
      <xdr:rowOff>74541</xdr:rowOff>
    </xdr:from>
    <xdr:to>
      <xdr:col>2</xdr:col>
      <xdr:colOff>611065</xdr:colOff>
      <xdr:row>5</xdr:row>
      <xdr:rowOff>444500</xdr:rowOff>
    </xdr:to>
    <xdr:pic>
      <xdr:nvPicPr>
        <xdr:cNvPr id="2" name="Imagem 1" descr="LOGO OFICIAL PREFEITURA.jpg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465066"/>
          <a:ext cx="1544515" cy="11446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30414</xdr:colOff>
      <xdr:row>2</xdr:row>
      <xdr:rowOff>28990</xdr:rowOff>
    </xdr:from>
    <xdr:to>
      <xdr:col>6</xdr:col>
      <xdr:colOff>825500</xdr:colOff>
      <xdr:row>6</xdr:row>
      <xdr:rowOff>127000</xdr:rowOff>
    </xdr:to>
    <xdr:pic>
      <xdr:nvPicPr>
        <xdr:cNvPr id="3" name="Imagem 2" descr="LOGO - FENIZ.jp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498014" y="397290"/>
          <a:ext cx="1582486" cy="121561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98425</xdr:colOff>
      <xdr:row>1</xdr:row>
      <xdr:rowOff>114300</xdr:rowOff>
    </xdr:from>
    <xdr:ext cx="1685925" cy="1209675"/>
    <xdr:pic>
      <xdr:nvPicPr>
        <xdr:cNvPr id="2" name="image117.jpg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08025" y="304800"/>
          <a:ext cx="1685925" cy="1209675"/>
        </a:xfrm>
        <a:prstGeom prst="rect">
          <a:avLst/>
        </a:prstGeom>
        <a:noFill/>
      </xdr:spPr>
    </xdr:pic>
    <xdr:clientData fLocksWithSheet="0"/>
  </xdr:oneCellAnchor>
  <xdr:oneCellAnchor>
    <xdr:from>
      <xdr:col>9</xdr:col>
      <xdr:colOff>127000</xdr:colOff>
      <xdr:row>1</xdr:row>
      <xdr:rowOff>73025</xdr:rowOff>
    </xdr:from>
    <xdr:ext cx="2413000" cy="1276350"/>
    <xdr:pic>
      <xdr:nvPicPr>
        <xdr:cNvPr id="3" name="image118.jpg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1239500" y="263525"/>
          <a:ext cx="2413000" cy="12763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23"/>
  <sheetViews>
    <sheetView workbookViewId="0">
      <selection activeCell="I50" sqref="I50"/>
    </sheetView>
  </sheetViews>
  <sheetFormatPr defaultColWidth="14.42578125" defaultRowHeight="15" customHeight="1"/>
  <cols>
    <col min="1" max="1" width="23.5703125" customWidth="1"/>
    <col min="2" max="2" width="14" customWidth="1"/>
    <col min="3" max="11" width="8.7109375" customWidth="1"/>
  </cols>
  <sheetData>
    <row r="1" spans="1:2" ht="14.25" customHeight="1">
      <c r="A1" s="1" t="s">
        <v>0</v>
      </c>
    </row>
    <row r="2" spans="1:2" ht="14.25" customHeight="1"/>
    <row r="3" spans="1:2" ht="19.5" customHeight="1">
      <c r="A3" s="2" t="s">
        <v>1</v>
      </c>
      <c r="B3" s="2" t="s">
        <v>2</v>
      </c>
    </row>
    <row r="4" spans="1:2" ht="15" customHeight="1">
      <c r="A4" t="s">
        <v>3</v>
      </c>
      <c r="B4" s="3">
        <v>104047</v>
      </c>
    </row>
    <row r="5" spans="1:2" ht="14.25" customHeight="1">
      <c r="A5" t="s">
        <v>4</v>
      </c>
      <c r="B5" s="3">
        <v>5905</v>
      </c>
    </row>
    <row r="6" spans="1:2" ht="15" customHeight="1">
      <c r="A6" t="s">
        <v>5</v>
      </c>
      <c r="B6" s="3">
        <v>11581</v>
      </c>
    </row>
    <row r="7" spans="1:2" ht="14.25" customHeight="1">
      <c r="A7" t="s">
        <v>6</v>
      </c>
      <c r="B7" s="3">
        <v>21851</v>
      </c>
    </row>
    <row r="8" spans="1:2" ht="15" customHeight="1">
      <c r="A8" t="s">
        <v>7</v>
      </c>
      <c r="B8" s="3">
        <v>23952</v>
      </c>
    </row>
    <row r="9" spans="1:2" ht="15" customHeight="1">
      <c r="A9" t="s">
        <v>8</v>
      </c>
      <c r="B9" s="3">
        <v>11063</v>
      </c>
    </row>
    <row r="10" spans="1:2" ht="15" customHeight="1">
      <c r="A10" t="s">
        <v>9</v>
      </c>
      <c r="B10" s="3">
        <v>24599</v>
      </c>
    </row>
    <row r="11" spans="1:2" ht="15" customHeight="1">
      <c r="A11" t="s">
        <v>10</v>
      </c>
      <c r="B11" s="3">
        <v>31057</v>
      </c>
    </row>
    <row r="12" spans="1:2" ht="15" customHeight="1">
      <c r="A12" t="s">
        <v>11</v>
      </c>
      <c r="B12" s="3">
        <v>10766</v>
      </c>
    </row>
    <row r="13" spans="1:2" ht="15" customHeight="1">
      <c r="A13" t="s">
        <v>12</v>
      </c>
      <c r="B13" s="3">
        <v>6431</v>
      </c>
    </row>
    <row r="14" spans="1:2" ht="15" customHeight="1">
      <c r="A14" t="s">
        <v>13</v>
      </c>
      <c r="B14" s="3">
        <v>37932</v>
      </c>
    </row>
    <row r="15" spans="1:2" ht="15" customHeight="1">
      <c r="A15" t="s">
        <v>14</v>
      </c>
      <c r="B15" s="3">
        <v>25291</v>
      </c>
    </row>
    <row r="16" spans="1:2" ht="15" customHeight="1">
      <c r="A16" t="s">
        <v>15</v>
      </c>
      <c r="B16" s="3">
        <v>13939</v>
      </c>
    </row>
    <row r="17" spans="1:2" ht="15" customHeight="1">
      <c r="A17" t="s">
        <v>16</v>
      </c>
      <c r="B17" s="3">
        <v>14959</v>
      </c>
    </row>
    <row r="18" spans="1:2" ht="15" customHeight="1">
      <c r="A18" t="s">
        <v>17</v>
      </c>
      <c r="B18" s="3">
        <v>13973</v>
      </c>
    </row>
    <row r="19" spans="1:2" ht="15" customHeight="1">
      <c r="A19" t="s">
        <v>18</v>
      </c>
      <c r="B19" s="3">
        <v>42505</v>
      </c>
    </row>
    <row r="20" spans="1:2" ht="15" customHeight="1">
      <c r="A20" t="s">
        <v>19</v>
      </c>
      <c r="B20" s="3">
        <v>31702</v>
      </c>
    </row>
    <row r="21" spans="1:2" ht="15" customHeight="1">
      <c r="A21" t="s">
        <v>20</v>
      </c>
      <c r="B21" s="3">
        <v>28488</v>
      </c>
    </row>
    <row r="22" spans="1:2" ht="15" customHeight="1">
      <c r="A22" t="s">
        <v>21</v>
      </c>
      <c r="B22" s="3">
        <v>11407</v>
      </c>
    </row>
    <row r="23" spans="1:2" ht="15" customHeight="1">
      <c r="A23" t="s">
        <v>22</v>
      </c>
      <c r="B23" s="3">
        <v>100014</v>
      </c>
    </row>
    <row r="24" spans="1:2" ht="15" customHeight="1">
      <c r="A24" t="s">
        <v>23</v>
      </c>
      <c r="B24" s="3">
        <v>14925</v>
      </c>
    </row>
    <row r="25" spans="1:2" ht="15" customHeight="1">
      <c r="A25" t="s">
        <v>24</v>
      </c>
      <c r="B25" s="3">
        <v>16604</v>
      </c>
    </row>
    <row r="26" spans="1:2" ht="15" customHeight="1">
      <c r="A26" t="s">
        <v>25</v>
      </c>
      <c r="B26" s="3">
        <v>5293</v>
      </c>
    </row>
    <row r="27" spans="1:2" ht="15" customHeight="1">
      <c r="A27" t="s">
        <v>26</v>
      </c>
      <c r="B27" s="3">
        <v>83528</v>
      </c>
    </row>
    <row r="28" spans="1:2" ht="15" customHeight="1">
      <c r="A28" t="s">
        <v>27</v>
      </c>
      <c r="B28" s="3">
        <v>17841</v>
      </c>
    </row>
    <row r="29" spans="1:2" ht="15" customHeight="1">
      <c r="A29" t="s">
        <v>28</v>
      </c>
      <c r="B29" s="3">
        <v>82830</v>
      </c>
    </row>
    <row r="30" spans="1:2" ht="15" customHeight="1">
      <c r="A30" t="s">
        <v>29</v>
      </c>
      <c r="B30" s="3">
        <v>54930</v>
      </c>
    </row>
    <row r="31" spans="1:2" ht="15" customHeight="1">
      <c r="A31" t="s">
        <v>30</v>
      </c>
      <c r="B31" s="3">
        <v>12049</v>
      </c>
    </row>
    <row r="32" spans="1:2" ht="15" customHeight="1">
      <c r="A32" t="s">
        <v>31</v>
      </c>
      <c r="B32" s="3">
        <v>6524</v>
      </c>
    </row>
    <row r="33" spans="1:2" ht="15" customHeight="1">
      <c r="A33" t="s">
        <v>32</v>
      </c>
      <c r="B33" s="3">
        <v>5469</v>
      </c>
    </row>
    <row r="34" spans="1:2" ht="15" customHeight="1">
      <c r="A34" t="s">
        <v>33</v>
      </c>
      <c r="B34" s="3">
        <v>20344</v>
      </c>
    </row>
    <row r="35" spans="1:2" ht="15" customHeight="1">
      <c r="A35" t="s">
        <v>34</v>
      </c>
      <c r="B35" s="3">
        <v>5996</v>
      </c>
    </row>
    <row r="36" spans="1:2" ht="15" customHeight="1">
      <c r="A36" t="s">
        <v>35</v>
      </c>
      <c r="B36" s="3">
        <v>7949</v>
      </c>
    </row>
    <row r="37" spans="1:2" ht="15" customHeight="1">
      <c r="A37" t="s">
        <v>36</v>
      </c>
      <c r="B37" s="3">
        <v>39049</v>
      </c>
    </row>
    <row r="38" spans="1:2" ht="15" customHeight="1">
      <c r="A38" t="s">
        <v>37</v>
      </c>
      <c r="B38" s="3">
        <v>28459</v>
      </c>
    </row>
    <row r="39" spans="1:2" ht="15" customHeight="1">
      <c r="A39" t="s">
        <v>38</v>
      </c>
      <c r="B39" s="3">
        <v>14818</v>
      </c>
    </row>
    <row r="40" spans="1:2" ht="15" customHeight="1">
      <c r="A40" t="s">
        <v>39</v>
      </c>
      <c r="B40" s="3">
        <v>33359</v>
      </c>
    </row>
    <row r="41" spans="1:2" ht="15" customHeight="1">
      <c r="A41" t="s">
        <v>40</v>
      </c>
      <c r="B41" s="3">
        <v>5577</v>
      </c>
    </row>
    <row r="42" spans="1:2" ht="15" customHeight="1">
      <c r="A42" t="s">
        <v>41</v>
      </c>
      <c r="B42" s="3">
        <v>27013</v>
      </c>
    </row>
    <row r="43" spans="1:2" ht="15" customHeight="1">
      <c r="A43" t="s">
        <v>42</v>
      </c>
      <c r="B43" s="3">
        <v>22899</v>
      </c>
    </row>
    <row r="44" spans="1:2" ht="15" customHeight="1">
      <c r="A44" t="s">
        <v>43</v>
      </c>
      <c r="B44" s="3">
        <v>65237</v>
      </c>
    </row>
    <row r="45" spans="1:2" ht="15" customHeight="1">
      <c r="A45" t="s">
        <v>44</v>
      </c>
      <c r="B45" s="3">
        <v>14784</v>
      </c>
    </row>
    <row r="46" spans="1:2" ht="15" customHeight="1">
      <c r="A46" t="s">
        <v>45</v>
      </c>
      <c r="B46" s="3">
        <v>8446</v>
      </c>
    </row>
    <row r="47" spans="1:2" ht="15" customHeight="1">
      <c r="A47" t="s">
        <v>46</v>
      </c>
      <c r="B47" s="3">
        <v>10593</v>
      </c>
    </row>
    <row r="48" spans="1:2" ht="15" customHeight="1">
      <c r="A48" t="s">
        <v>47</v>
      </c>
      <c r="B48" s="3">
        <v>18338</v>
      </c>
    </row>
    <row r="49" spans="1:2" ht="15" customHeight="1">
      <c r="A49" t="s">
        <v>48</v>
      </c>
      <c r="B49" s="3">
        <v>13369</v>
      </c>
    </row>
    <row r="50" spans="1:2" ht="15" customHeight="1">
      <c r="A50" t="s">
        <v>49</v>
      </c>
      <c r="B50" s="3">
        <v>18505</v>
      </c>
    </row>
    <row r="51" spans="1:2" ht="15" customHeight="1">
      <c r="A51" t="s">
        <v>50</v>
      </c>
      <c r="B51" s="3">
        <v>20448</v>
      </c>
    </row>
    <row r="52" spans="1:2" ht="15" customHeight="1">
      <c r="A52" t="s">
        <v>51</v>
      </c>
      <c r="B52" s="3">
        <v>10698</v>
      </c>
    </row>
    <row r="53" spans="1:2" ht="15" customHeight="1">
      <c r="A53" t="s">
        <v>52</v>
      </c>
      <c r="B53" s="3">
        <v>23959</v>
      </c>
    </row>
    <row r="54" spans="1:2" ht="15" customHeight="1">
      <c r="A54" t="s">
        <v>53</v>
      </c>
      <c r="B54" s="3">
        <v>22006</v>
      </c>
    </row>
    <row r="55" spans="1:2" ht="15" customHeight="1">
      <c r="A55" t="s">
        <v>54</v>
      </c>
      <c r="B55" s="3">
        <v>155129</v>
      </c>
    </row>
    <row r="56" spans="1:2" ht="15" customHeight="1">
      <c r="A56" t="s">
        <v>55</v>
      </c>
      <c r="B56" s="3">
        <v>10297</v>
      </c>
    </row>
    <row r="57" spans="1:2" ht="15" customHeight="1">
      <c r="A57" t="s">
        <v>56</v>
      </c>
      <c r="B57" s="3">
        <v>7887</v>
      </c>
    </row>
    <row r="58" spans="1:2" ht="15" customHeight="1">
      <c r="A58" t="s">
        <v>57</v>
      </c>
      <c r="B58" s="3">
        <v>12565</v>
      </c>
    </row>
    <row r="59" spans="1:2" ht="15" customHeight="1">
      <c r="A59" t="s">
        <v>58</v>
      </c>
      <c r="B59" s="3">
        <v>17622</v>
      </c>
    </row>
    <row r="60" spans="1:2" ht="15" customHeight="1">
      <c r="A60" t="s">
        <v>59</v>
      </c>
      <c r="B60" s="3">
        <v>73350</v>
      </c>
    </row>
    <row r="61" spans="1:2" ht="15" customHeight="1">
      <c r="A61" t="s">
        <v>60</v>
      </c>
      <c r="B61" s="3">
        <v>13681</v>
      </c>
    </row>
    <row r="62" spans="1:2" ht="15" customHeight="1">
      <c r="A62" t="s">
        <v>61</v>
      </c>
      <c r="B62" s="3">
        <v>118038</v>
      </c>
    </row>
    <row r="63" spans="1:2" ht="15" customHeight="1">
      <c r="A63" t="s">
        <v>62</v>
      </c>
      <c r="B63" s="3">
        <v>46750</v>
      </c>
    </row>
    <row r="64" spans="1:2" ht="15" customHeight="1">
      <c r="A64" t="s">
        <v>63</v>
      </c>
      <c r="B64" s="3">
        <v>39132</v>
      </c>
    </row>
    <row r="65" spans="1:2" ht="15" customHeight="1">
      <c r="A65" t="s">
        <v>64</v>
      </c>
      <c r="B65" s="3">
        <v>14436</v>
      </c>
    </row>
    <row r="66" spans="1:2" ht="15" customHeight="1">
      <c r="A66" t="s">
        <v>65</v>
      </c>
      <c r="B66" s="3">
        <v>61725</v>
      </c>
    </row>
    <row r="67" spans="1:2" ht="15" customHeight="1">
      <c r="A67" t="s">
        <v>66</v>
      </c>
      <c r="B67" s="3">
        <v>32652</v>
      </c>
    </row>
    <row r="68" spans="1:2" ht="15" customHeight="1">
      <c r="A68" t="s">
        <v>67</v>
      </c>
      <c r="B68" s="3">
        <v>12579</v>
      </c>
    </row>
    <row r="69" spans="1:2" ht="15" customHeight="1">
      <c r="A69" t="s">
        <v>68</v>
      </c>
      <c r="B69" s="3">
        <v>22681</v>
      </c>
    </row>
    <row r="70" spans="1:2" ht="15" customHeight="1">
      <c r="A70" t="s">
        <v>69</v>
      </c>
      <c r="B70" s="3">
        <v>10649</v>
      </c>
    </row>
    <row r="71" spans="1:2" ht="15" customHeight="1">
      <c r="A71" t="s">
        <v>70</v>
      </c>
      <c r="B71" s="3">
        <v>18452</v>
      </c>
    </row>
    <row r="72" spans="1:2" ht="15" customHeight="1">
      <c r="A72" t="s">
        <v>71</v>
      </c>
      <c r="B72" s="3">
        <v>35835</v>
      </c>
    </row>
    <row r="73" spans="1:2" ht="15" customHeight="1">
      <c r="A73" t="s">
        <v>72</v>
      </c>
      <c r="B73" s="3">
        <v>8126</v>
      </c>
    </row>
    <row r="74" spans="1:2" ht="15" customHeight="1">
      <c r="A74" t="s">
        <v>73</v>
      </c>
      <c r="B74" s="3">
        <v>9241</v>
      </c>
    </row>
    <row r="75" spans="1:2" ht="15" customHeight="1">
      <c r="A75" t="s">
        <v>74</v>
      </c>
      <c r="B75" s="3">
        <v>17757</v>
      </c>
    </row>
    <row r="76" spans="1:2" ht="15" customHeight="1">
      <c r="A76" t="s">
        <v>75</v>
      </c>
      <c r="B76" s="3">
        <v>11646</v>
      </c>
    </row>
    <row r="77" spans="1:2" ht="15" customHeight="1">
      <c r="A77" t="s">
        <v>76</v>
      </c>
      <c r="B77" s="3">
        <v>15098</v>
      </c>
    </row>
    <row r="78" spans="1:2" ht="15" customHeight="1">
      <c r="A78" t="s">
        <v>77</v>
      </c>
      <c r="B78" s="3">
        <v>10635</v>
      </c>
    </row>
    <row r="79" spans="1:2" ht="15" customHeight="1">
      <c r="A79" t="s">
        <v>78</v>
      </c>
      <c r="B79" s="3">
        <v>17482</v>
      </c>
    </row>
    <row r="80" spans="1:2" ht="15" customHeight="1">
      <c r="A80" t="s">
        <v>79</v>
      </c>
      <c r="B80" s="3">
        <v>10205</v>
      </c>
    </row>
    <row r="81" spans="1:2" ht="15" customHeight="1">
      <c r="A81" t="s">
        <v>80</v>
      </c>
      <c r="B81" s="3">
        <v>15895</v>
      </c>
    </row>
    <row r="82" spans="1:2" ht="15" customHeight="1">
      <c r="A82" t="s">
        <v>81</v>
      </c>
      <c r="B82" s="3">
        <v>15991</v>
      </c>
    </row>
    <row r="83" spans="1:2" ht="15" customHeight="1">
      <c r="A83" t="s">
        <v>82</v>
      </c>
      <c r="B83" s="3">
        <v>7337</v>
      </c>
    </row>
    <row r="84" spans="1:2" ht="15" customHeight="1">
      <c r="A84" t="s">
        <v>83</v>
      </c>
      <c r="B84" s="3">
        <v>11921</v>
      </c>
    </row>
    <row r="85" spans="1:2" ht="15" customHeight="1">
      <c r="A85" t="s">
        <v>84</v>
      </c>
      <c r="B85" s="3">
        <v>25401</v>
      </c>
    </row>
    <row r="86" spans="1:2" ht="15" customHeight="1">
      <c r="A86" t="s">
        <v>85</v>
      </c>
      <c r="B86" s="3">
        <v>6140</v>
      </c>
    </row>
    <row r="87" spans="1:2" ht="15" customHeight="1">
      <c r="A87" t="s">
        <v>86</v>
      </c>
      <c r="B87" s="3">
        <v>62093</v>
      </c>
    </row>
    <row r="88" spans="1:2" ht="15" customHeight="1">
      <c r="A88" t="s">
        <v>87</v>
      </c>
      <c r="B88" s="3">
        <v>12081</v>
      </c>
    </row>
    <row r="89" spans="1:2" ht="15" customHeight="1">
      <c r="A89" t="s">
        <v>88</v>
      </c>
      <c r="B89" s="3">
        <v>26189</v>
      </c>
    </row>
    <row r="90" spans="1:2" ht="15" customHeight="1">
      <c r="A90" t="s">
        <v>89</v>
      </c>
      <c r="B90" s="3">
        <v>25145</v>
      </c>
    </row>
    <row r="91" spans="1:2" ht="15" customHeight="1">
      <c r="A91" t="s">
        <v>90</v>
      </c>
      <c r="B91" s="3">
        <v>12550</v>
      </c>
    </row>
    <row r="92" spans="1:2" ht="15" customHeight="1">
      <c r="A92" t="s">
        <v>91</v>
      </c>
      <c r="B92" s="3">
        <v>11041</v>
      </c>
    </row>
    <row r="93" spans="1:2" ht="15" customHeight="1">
      <c r="A93" t="s">
        <v>92</v>
      </c>
      <c r="B93" s="3">
        <v>247505</v>
      </c>
    </row>
    <row r="94" spans="1:2" ht="15" customHeight="1">
      <c r="A94" t="s">
        <v>93</v>
      </c>
      <c r="B94" s="3">
        <v>14297</v>
      </c>
    </row>
    <row r="95" spans="1:2" ht="15" customHeight="1">
      <c r="A95" t="s">
        <v>94</v>
      </c>
      <c r="B95" s="3">
        <v>62110</v>
      </c>
    </row>
    <row r="96" spans="1:2" ht="15" customHeight="1">
      <c r="A96" t="s">
        <v>95</v>
      </c>
      <c r="B96" s="3">
        <v>24863</v>
      </c>
    </row>
    <row r="97" spans="1:2" ht="15" customHeight="1">
      <c r="A97" t="s">
        <v>96</v>
      </c>
      <c r="B97" s="3">
        <v>8526</v>
      </c>
    </row>
    <row r="98" spans="1:2" ht="15" customHeight="1">
      <c r="A98" t="s">
        <v>97</v>
      </c>
      <c r="B98" s="3">
        <v>15440</v>
      </c>
    </row>
    <row r="99" spans="1:2" ht="15" customHeight="1">
      <c r="A99" t="s">
        <v>98</v>
      </c>
      <c r="B99" s="3">
        <v>20381</v>
      </c>
    </row>
    <row r="100" spans="1:2" ht="15" customHeight="1">
      <c r="A100" t="s">
        <v>99</v>
      </c>
      <c r="B100" s="3">
        <v>15433</v>
      </c>
    </row>
    <row r="101" spans="1:2" ht="15" customHeight="1">
      <c r="A101" t="s">
        <v>100</v>
      </c>
      <c r="B101" s="3">
        <v>4020</v>
      </c>
    </row>
    <row r="102" spans="1:2" ht="15" customHeight="1">
      <c r="A102" t="s">
        <v>101</v>
      </c>
      <c r="B102" s="3">
        <v>46083</v>
      </c>
    </row>
    <row r="103" spans="1:2" ht="15" customHeight="1">
      <c r="A103" t="s">
        <v>102</v>
      </c>
      <c r="B103" s="3">
        <v>10729</v>
      </c>
    </row>
    <row r="104" spans="1:2" ht="15" customHeight="1">
      <c r="A104" t="s">
        <v>103</v>
      </c>
      <c r="B104" s="3">
        <v>7794</v>
      </c>
    </row>
    <row r="105" spans="1:2" ht="15" customHeight="1">
      <c r="A105" t="s">
        <v>104</v>
      </c>
      <c r="B105" s="3">
        <v>15412</v>
      </c>
    </row>
    <row r="106" spans="1:2" ht="15" customHeight="1">
      <c r="A106" t="s">
        <v>105</v>
      </c>
      <c r="B106" s="3">
        <v>10934</v>
      </c>
    </row>
    <row r="107" spans="1:2" ht="15" customHeight="1">
      <c r="A107" t="s">
        <v>106</v>
      </c>
      <c r="B107" s="3">
        <v>10517</v>
      </c>
    </row>
    <row r="108" spans="1:2" ht="15" customHeight="1">
      <c r="A108" t="s">
        <v>107</v>
      </c>
      <c r="B108" s="3">
        <v>6923</v>
      </c>
    </row>
    <row r="109" spans="1:2" ht="15" customHeight="1">
      <c r="A109" t="s">
        <v>108</v>
      </c>
      <c r="B109" s="3">
        <v>11423</v>
      </c>
    </row>
    <row r="110" spans="1:2" ht="15" customHeight="1">
      <c r="A110" t="s">
        <v>109</v>
      </c>
      <c r="B110" s="3">
        <v>11390</v>
      </c>
    </row>
    <row r="111" spans="1:2" ht="15" customHeight="1">
      <c r="A111" t="s">
        <v>110</v>
      </c>
      <c r="B111" s="3">
        <v>6510</v>
      </c>
    </row>
    <row r="112" spans="1:2" ht="15" customHeight="1">
      <c r="A112" t="s">
        <v>111</v>
      </c>
      <c r="B112" s="3">
        <v>17587</v>
      </c>
    </row>
    <row r="113" spans="1:2" ht="15" customHeight="1">
      <c r="A113" t="s">
        <v>112</v>
      </c>
      <c r="B113" s="3">
        <v>19155</v>
      </c>
    </row>
    <row r="114" spans="1:2" ht="15" customHeight="1">
      <c r="A114" t="s">
        <v>113</v>
      </c>
      <c r="B114" s="3">
        <v>8051</v>
      </c>
    </row>
    <row r="115" spans="1:2" ht="15" customHeight="1">
      <c r="A115" t="s">
        <v>114</v>
      </c>
      <c r="B115" s="3">
        <v>14065</v>
      </c>
    </row>
    <row r="116" spans="1:2" ht="15" customHeight="1">
      <c r="A116" t="s">
        <v>115</v>
      </c>
      <c r="B116" s="3">
        <v>15150</v>
      </c>
    </row>
    <row r="117" spans="1:2" ht="15" customHeight="1">
      <c r="A117" t="s">
        <v>116</v>
      </c>
      <c r="B117" s="3">
        <v>21885</v>
      </c>
    </row>
    <row r="118" spans="1:2" ht="15" customHeight="1">
      <c r="A118" t="s">
        <v>117</v>
      </c>
      <c r="B118" s="3">
        <v>31015</v>
      </c>
    </row>
    <row r="119" spans="1:2" ht="15" customHeight="1">
      <c r="A119" t="s">
        <v>118</v>
      </c>
      <c r="B119" s="3">
        <v>13794</v>
      </c>
    </row>
    <row r="120" spans="1:2" ht="15" customHeight="1">
      <c r="A120" t="s">
        <v>119</v>
      </c>
      <c r="B120" s="3">
        <v>8118</v>
      </c>
    </row>
    <row r="121" spans="1:2" ht="15" customHeight="1">
      <c r="A121" t="s">
        <v>120</v>
      </c>
      <c r="B121" s="3">
        <v>20452</v>
      </c>
    </row>
    <row r="122" spans="1:2" ht="15" customHeight="1">
      <c r="A122" t="s">
        <v>121</v>
      </c>
      <c r="B122" s="3">
        <v>24427</v>
      </c>
    </row>
    <row r="123" spans="1:2" ht="15" customHeight="1">
      <c r="A123" t="s">
        <v>122</v>
      </c>
      <c r="B123" s="3">
        <v>14218</v>
      </c>
    </row>
    <row r="124" spans="1:2" ht="15" customHeight="1">
      <c r="A124" t="s">
        <v>123</v>
      </c>
      <c r="B124" s="3">
        <v>31738</v>
      </c>
    </row>
    <row r="125" spans="1:2" ht="15" customHeight="1">
      <c r="A125" t="s">
        <v>124</v>
      </c>
      <c r="B125" s="3">
        <v>9413</v>
      </c>
    </row>
    <row r="126" spans="1:2" ht="15" customHeight="1">
      <c r="A126" t="s">
        <v>125</v>
      </c>
      <c r="B126" s="3">
        <v>17783</v>
      </c>
    </row>
    <row r="127" spans="1:2" ht="15" customHeight="1">
      <c r="A127" t="s">
        <v>126</v>
      </c>
      <c r="B127" s="3">
        <v>12464</v>
      </c>
    </row>
    <row r="128" spans="1:2" ht="15" customHeight="1">
      <c r="A128" t="s">
        <v>127</v>
      </c>
      <c r="B128" s="3">
        <v>4885</v>
      </c>
    </row>
    <row r="129" spans="1:2" ht="15" customHeight="1">
      <c r="A129" t="s">
        <v>128</v>
      </c>
      <c r="B129" s="3">
        <v>4590</v>
      </c>
    </row>
    <row r="130" spans="1:2" ht="15" customHeight="1">
      <c r="A130" t="s">
        <v>129</v>
      </c>
      <c r="B130" s="3">
        <v>19134</v>
      </c>
    </row>
    <row r="131" spans="1:2" ht="15" customHeight="1">
      <c r="A131" t="s">
        <v>130</v>
      </c>
      <c r="B131" s="3">
        <v>18601</v>
      </c>
    </row>
    <row r="132" spans="1:2" ht="15" customHeight="1">
      <c r="A132" t="s">
        <v>131</v>
      </c>
      <c r="B132" s="3">
        <v>13181</v>
      </c>
    </row>
    <row r="133" spans="1:2" ht="15" customHeight="1">
      <c r="A133" t="s">
        <v>132</v>
      </c>
      <c r="B133" s="3">
        <v>105121</v>
      </c>
    </row>
    <row r="134" spans="1:2" ht="15" customHeight="1">
      <c r="A134" t="s">
        <v>133</v>
      </c>
      <c r="B134" s="3">
        <v>18764</v>
      </c>
    </row>
    <row r="135" spans="1:2" ht="15" customHeight="1">
      <c r="A135" t="s">
        <v>134</v>
      </c>
      <c r="B135" s="3">
        <v>20103</v>
      </c>
    </row>
    <row r="136" spans="1:2" ht="15" customHeight="1">
      <c r="A136" t="s">
        <v>135</v>
      </c>
      <c r="B136" s="3">
        <v>34586</v>
      </c>
    </row>
    <row r="137" spans="1:2" ht="15" customHeight="1">
      <c r="A137" t="s">
        <v>136</v>
      </c>
      <c r="B137" s="3">
        <v>17562</v>
      </c>
    </row>
    <row r="138" spans="1:2" ht="15" customHeight="1">
      <c r="A138" t="s">
        <v>137</v>
      </c>
      <c r="B138" s="3">
        <v>18067</v>
      </c>
    </row>
    <row r="139" spans="1:2" ht="15" customHeight="1">
      <c r="A139" t="s">
        <v>138</v>
      </c>
      <c r="B139" s="3">
        <v>14519</v>
      </c>
    </row>
    <row r="140" spans="1:2" ht="15" customHeight="1">
      <c r="A140" t="s">
        <v>139</v>
      </c>
      <c r="B140" s="3">
        <v>20079</v>
      </c>
    </row>
    <row r="141" spans="1:2" ht="15" customHeight="1">
      <c r="A141" t="s">
        <v>140</v>
      </c>
      <c r="B141" s="3">
        <v>39448</v>
      </c>
    </row>
    <row r="142" spans="1:2" ht="15" customHeight="1">
      <c r="A142" t="s">
        <v>141</v>
      </c>
      <c r="B142" s="3">
        <v>22732</v>
      </c>
    </row>
    <row r="143" spans="1:2" ht="15" customHeight="1">
      <c r="A143" t="s">
        <v>142</v>
      </c>
      <c r="B143" s="3">
        <v>34267</v>
      </c>
    </row>
    <row r="144" spans="1:2" ht="15" customHeight="1">
      <c r="A144" t="s">
        <v>143</v>
      </c>
      <c r="B144" s="3">
        <v>13803</v>
      </c>
    </row>
    <row r="145" spans="1:2" ht="15" customHeight="1">
      <c r="A145" t="s">
        <v>144</v>
      </c>
      <c r="B145" s="3">
        <v>21201</v>
      </c>
    </row>
    <row r="146" spans="1:2" ht="15" customHeight="1">
      <c r="A146" t="s">
        <v>145</v>
      </c>
      <c r="B146" s="3">
        <v>31152</v>
      </c>
    </row>
    <row r="147" spans="1:2" ht="15" customHeight="1">
      <c r="A147" t="s">
        <v>146</v>
      </c>
      <c r="B147" s="3">
        <v>78162</v>
      </c>
    </row>
    <row r="148" spans="1:2" ht="15" customHeight="1">
      <c r="A148" t="s">
        <v>147</v>
      </c>
      <c r="B148" s="3">
        <v>22016</v>
      </c>
    </row>
    <row r="149" spans="1:2" ht="15" customHeight="1">
      <c r="A149" t="s">
        <v>148</v>
      </c>
      <c r="B149" s="3">
        <v>17381</v>
      </c>
    </row>
    <row r="150" spans="1:2" ht="15" customHeight="1">
      <c r="A150" t="s">
        <v>149</v>
      </c>
      <c r="B150" s="3">
        <v>19708</v>
      </c>
    </row>
    <row r="151" spans="1:2" ht="15" customHeight="1">
      <c r="A151" t="s">
        <v>150</v>
      </c>
      <c r="B151" s="3">
        <v>21530</v>
      </c>
    </row>
    <row r="152" spans="1:2" ht="15" customHeight="1">
      <c r="A152" t="s">
        <v>151</v>
      </c>
      <c r="B152" s="3">
        <v>6030</v>
      </c>
    </row>
    <row r="153" spans="1:2" ht="15" customHeight="1">
      <c r="A153" t="s">
        <v>152</v>
      </c>
      <c r="B153" s="3">
        <v>44731</v>
      </c>
    </row>
    <row r="154" spans="1:2" ht="15" customHeight="1">
      <c r="A154" t="s">
        <v>153</v>
      </c>
      <c r="B154" s="3">
        <v>11541</v>
      </c>
    </row>
    <row r="155" spans="1:2" ht="15" customHeight="1">
      <c r="A155" t="s">
        <v>154</v>
      </c>
      <c r="B155" s="3">
        <v>6374</v>
      </c>
    </row>
    <row r="156" spans="1:2" ht="15" customHeight="1">
      <c r="A156" t="s">
        <v>155</v>
      </c>
      <c r="B156" s="3">
        <v>17165</v>
      </c>
    </row>
    <row r="157" spans="1:2" ht="15" customHeight="1">
      <c r="A157" t="s">
        <v>156</v>
      </c>
      <c r="B157" s="3">
        <v>10717</v>
      </c>
    </row>
    <row r="158" spans="1:2" ht="15" customHeight="1">
      <c r="A158" t="s">
        <v>157</v>
      </c>
      <c r="B158" s="3">
        <v>13954</v>
      </c>
    </row>
    <row r="159" spans="1:2" ht="15" customHeight="1">
      <c r="A159" t="s">
        <v>158</v>
      </c>
      <c r="B159" s="3">
        <v>26327</v>
      </c>
    </row>
    <row r="160" spans="1:2" ht="15" customHeight="1">
      <c r="A160" t="s">
        <v>159</v>
      </c>
      <c r="B160" s="3">
        <v>20209</v>
      </c>
    </row>
    <row r="161" spans="1:2" ht="15" customHeight="1">
      <c r="A161" t="s">
        <v>160</v>
      </c>
      <c r="B161" s="3">
        <v>7318</v>
      </c>
    </row>
    <row r="162" spans="1:2" ht="15" customHeight="1">
      <c r="A162" t="s">
        <v>161</v>
      </c>
      <c r="B162" s="3">
        <v>39576</v>
      </c>
    </row>
    <row r="163" spans="1:2" ht="15" customHeight="1">
      <c r="A163" t="s">
        <v>162</v>
      </c>
      <c r="B163" s="3">
        <v>5487</v>
      </c>
    </row>
    <row r="164" spans="1:2" ht="15" customHeight="1">
      <c r="A164" t="s">
        <v>163</v>
      </c>
      <c r="B164" s="3">
        <v>7061</v>
      </c>
    </row>
    <row r="165" spans="1:2" ht="15" customHeight="1">
      <c r="A165" t="s">
        <v>164</v>
      </c>
      <c r="B165" s="3">
        <v>39110</v>
      </c>
    </row>
    <row r="166" spans="1:2" ht="15" customHeight="1">
      <c r="A166" t="s">
        <v>165</v>
      </c>
      <c r="B166" s="3">
        <v>77282</v>
      </c>
    </row>
    <row r="167" spans="1:2" ht="15" customHeight="1">
      <c r="A167" t="s">
        <v>166</v>
      </c>
      <c r="B167" s="3">
        <v>74043</v>
      </c>
    </row>
    <row r="168" spans="1:2" ht="15" customHeight="1">
      <c r="A168" t="s">
        <v>167</v>
      </c>
      <c r="B168" s="3">
        <v>22644</v>
      </c>
    </row>
    <row r="169" spans="1:2" ht="15" customHeight="1">
      <c r="A169" t="s">
        <v>168</v>
      </c>
      <c r="B169" s="3">
        <v>29191</v>
      </c>
    </row>
    <row r="170" spans="1:2" ht="15" customHeight="1">
      <c r="A170" t="s">
        <v>169</v>
      </c>
      <c r="B170" s="3">
        <v>32366</v>
      </c>
    </row>
    <row r="171" spans="1:2" ht="15" customHeight="1">
      <c r="A171" t="s">
        <v>170</v>
      </c>
      <c r="B171" s="3">
        <v>11661</v>
      </c>
    </row>
    <row r="172" spans="1:2" ht="15" customHeight="1">
      <c r="A172" t="s">
        <v>171</v>
      </c>
      <c r="B172" s="3">
        <v>13820</v>
      </c>
    </row>
    <row r="173" spans="1:2" ht="15" customHeight="1">
      <c r="A173" t="s">
        <v>172</v>
      </c>
      <c r="B173" s="3">
        <v>14288</v>
      </c>
    </row>
    <row r="174" spans="1:2" ht="15" customHeight="1">
      <c r="A174" t="s">
        <v>173</v>
      </c>
      <c r="B174" s="3">
        <v>17799</v>
      </c>
    </row>
    <row r="175" spans="1:2" ht="15" customHeight="1">
      <c r="A175" t="s">
        <v>174</v>
      </c>
      <c r="B175" s="3">
        <v>40736</v>
      </c>
    </row>
    <row r="176" spans="1:2" ht="15" customHeight="1">
      <c r="A176" t="s">
        <v>175</v>
      </c>
      <c r="B176" s="3">
        <v>26476</v>
      </c>
    </row>
    <row r="177" spans="1:2" ht="15" customHeight="1">
      <c r="A177" t="s">
        <v>176</v>
      </c>
      <c r="B177" s="3">
        <v>6983</v>
      </c>
    </row>
    <row r="178" spans="1:2" ht="15" customHeight="1">
      <c r="A178" t="s">
        <v>177</v>
      </c>
      <c r="B178" s="3">
        <v>33607</v>
      </c>
    </row>
    <row r="179" spans="1:2" ht="15" customHeight="1">
      <c r="A179" t="s">
        <v>178</v>
      </c>
      <c r="B179" s="3">
        <v>4702</v>
      </c>
    </row>
    <row r="180" spans="1:2" ht="15" customHeight="1">
      <c r="A180" t="s">
        <v>179</v>
      </c>
      <c r="B180" s="3">
        <v>10261</v>
      </c>
    </row>
    <row r="181" spans="1:2" ht="15" customHeight="1">
      <c r="A181" t="s">
        <v>180</v>
      </c>
      <c r="B181" s="3">
        <v>12146</v>
      </c>
    </row>
    <row r="182" spans="1:2" ht="15" customHeight="1">
      <c r="A182" t="s">
        <v>181</v>
      </c>
      <c r="B182" s="3">
        <v>19920</v>
      </c>
    </row>
    <row r="183" spans="1:2" ht="15" customHeight="1">
      <c r="A183" t="s">
        <v>182</v>
      </c>
      <c r="B183" s="3">
        <v>12309</v>
      </c>
    </row>
    <row r="184" spans="1:2" ht="15" customHeight="1">
      <c r="A184" t="s">
        <v>183</v>
      </c>
      <c r="B184" s="3">
        <v>10814</v>
      </c>
    </row>
    <row r="185" spans="1:2" ht="15" customHeight="1">
      <c r="A185" t="s">
        <v>184</v>
      </c>
      <c r="B185" s="3">
        <v>17238</v>
      </c>
    </row>
    <row r="186" spans="1:2" ht="15" customHeight="1">
      <c r="A186" t="s">
        <v>185</v>
      </c>
      <c r="B186" s="3">
        <v>24928</v>
      </c>
    </row>
    <row r="187" spans="1:2" ht="15" customHeight="1">
      <c r="A187" t="s">
        <v>186</v>
      </c>
      <c r="B187" s="3">
        <v>163045</v>
      </c>
    </row>
    <row r="188" spans="1:2" ht="15" customHeight="1">
      <c r="A188" t="s">
        <v>187</v>
      </c>
      <c r="B188" s="3">
        <v>7496</v>
      </c>
    </row>
    <row r="189" spans="1:2" ht="15" customHeight="1">
      <c r="A189" t="s">
        <v>188</v>
      </c>
      <c r="B189" s="3">
        <v>1014837</v>
      </c>
    </row>
    <row r="190" spans="1:2" ht="15" customHeight="1">
      <c r="A190" t="s">
        <v>189</v>
      </c>
      <c r="B190" s="3">
        <v>20153</v>
      </c>
    </row>
    <row r="191" spans="1:2" ht="15" customHeight="1">
      <c r="A191" t="s">
        <v>190</v>
      </c>
      <c r="B191" s="3">
        <v>39093</v>
      </c>
    </row>
    <row r="192" spans="1:2" ht="15" customHeight="1">
      <c r="A192" t="s">
        <v>191</v>
      </c>
      <c r="B192" s="3">
        <v>12028</v>
      </c>
    </row>
    <row r="193" spans="1:2" ht="15" customHeight="1">
      <c r="A193" t="s">
        <v>192</v>
      </c>
      <c r="B193" s="3">
        <v>4425</v>
      </c>
    </row>
    <row r="194" spans="1:2" ht="15" customHeight="1">
      <c r="A194" t="s">
        <v>193</v>
      </c>
      <c r="B194" s="3">
        <v>17474</v>
      </c>
    </row>
    <row r="195" spans="1:2" ht="15" customHeight="1">
      <c r="A195" t="s">
        <v>194</v>
      </c>
      <c r="B195" s="3">
        <v>6090</v>
      </c>
    </row>
    <row r="196" spans="1:2" ht="15" customHeight="1">
      <c r="A196" t="s">
        <v>195</v>
      </c>
      <c r="B196" s="3">
        <v>5957</v>
      </c>
    </row>
    <row r="197" spans="1:2" ht="15" customHeight="1">
      <c r="A197" t="s">
        <v>196</v>
      </c>
      <c r="B197" s="3">
        <v>20863</v>
      </c>
    </row>
    <row r="198" spans="1:2" ht="15" customHeight="1">
      <c r="A198" t="s">
        <v>197</v>
      </c>
      <c r="B198" s="3">
        <v>11990</v>
      </c>
    </row>
    <row r="199" spans="1:2" ht="15" customHeight="1">
      <c r="A199" t="s">
        <v>198</v>
      </c>
      <c r="B199" s="3">
        <v>10256</v>
      </c>
    </row>
    <row r="200" spans="1:2" ht="15" customHeight="1">
      <c r="A200" t="s">
        <v>199</v>
      </c>
      <c r="B200" s="3">
        <v>17998</v>
      </c>
    </row>
    <row r="201" spans="1:2" ht="15" customHeight="1">
      <c r="A201" t="s">
        <v>200</v>
      </c>
      <c r="B201" s="3">
        <v>10940</v>
      </c>
    </row>
    <row r="202" spans="1:2" ht="15" customHeight="1">
      <c r="A202" t="s">
        <v>201</v>
      </c>
      <c r="B202" s="3">
        <v>17002</v>
      </c>
    </row>
    <row r="203" spans="1:2" ht="15" customHeight="1">
      <c r="A203" t="s">
        <v>202</v>
      </c>
      <c r="B203" s="3">
        <v>10444</v>
      </c>
    </row>
    <row r="204" spans="1:2" ht="15" customHeight="1">
      <c r="A204" t="s">
        <v>203</v>
      </c>
      <c r="B204" s="3">
        <v>4613</v>
      </c>
    </row>
    <row r="205" spans="1:2" ht="15" customHeight="1">
      <c r="A205" t="s">
        <v>204</v>
      </c>
      <c r="B205" s="3">
        <v>7796</v>
      </c>
    </row>
    <row r="206" spans="1:2" ht="15" customHeight="1">
      <c r="A206" t="s">
        <v>205</v>
      </c>
      <c r="B206" s="3">
        <v>27997</v>
      </c>
    </row>
    <row r="207" spans="1:2" ht="15" customHeight="1">
      <c r="A207" t="s">
        <v>206</v>
      </c>
      <c r="B207" s="3">
        <v>155460</v>
      </c>
    </row>
    <row r="208" spans="1:2" ht="15" customHeight="1">
      <c r="A208" t="s">
        <v>207</v>
      </c>
      <c r="B208" s="3">
        <v>18953</v>
      </c>
    </row>
    <row r="209" spans="1:2" ht="15" customHeight="1">
      <c r="A209" t="s">
        <v>208</v>
      </c>
      <c r="B209" s="3">
        <v>5596</v>
      </c>
    </row>
    <row r="210" spans="1:2" ht="15" customHeight="1">
      <c r="A210" t="s">
        <v>209</v>
      </c>
      <c r="B210" s="3">
        <v>39183</v>
      </c>
    </row>
    <row r="211" spans="1:2" ht="15" customHeight="1">
      <c r="A211" t="s">
        <v>210</v>
      </c>
      <c r="B211" s="3">
        <v>33933</v>
      </c>
    </row>
    <row r="212" spans="1:2" ht="15" customHeight="1">
      <c r="A212" t="s">
        <v>211</v>
      </c>
      <c r="B212" s="3">
        <v>22846</v>
      </c>
    </row>
    <row r="213" spans="1:2" ht="15" customHeight="1">
      <c r="A213" t="s">
        <v>212</v>
      </c>
      <c r="B213" s="3">
        <v>52788</v>
      </c>
    </row>
    <row r="214" spans="1:2" ht="15" customHeight="1">
      <c r="A214" t="s">
        <v>213</v>
      </c>
      <c r="B214" s="3">
        <v>24573</v>
      </c>
    </row>
    <row r="215" spans="1:2" ht="15" customHeight="1">
      <c r="A215" t="s">
        <v>214</v>
      </c>
      <c r="B215" s="3">
        <v>49412</v>
      </c>
    </row>
    <row r="216" spans="1:2" ht="15" customHeight="1">
      <c r="A216" t="s">
        <v>215</v>
      </c>
      <c r="B216" s="3">
        <v>49496</v>
      </c>
    </row>
    <row r="217" spans="1:2" ht="15" customHeight="1">
      <c r="A217" t="s">
        <v>216</v>
      </c>
      <c r="B217" s="3">
        <v>11258</v>
      </c>
    </row>
    <row r="218" spans="1:2" ht="15" customHeight="1">
      <c r="A218" t="s">
        <v>217</v>
      </c>
      <c r="B218" s="3">
        <v>31217</v>
      </c>
    </row>
    <row r="219" spans="1:2" ht="15" customHeight="1">
      <c r="A219" t="s">
        <v>218</v>
      </c>
      <c r="B219" s="3">
        <v>31658</v>
      </c>
    </row>
    <row r="220" spans="1:2" ht="15" customHeight="1">
      <c r="A220" t="s">
        <v>219</v>
      </c>
      <c r="B220" s="3">
        <v>50173</v>
      </c>
    </row>
    <row r="221" spans="1:2" ht="19.5" customHeight="1">
      <c r="A221" s="4"/>
      <c r="B221" s="3"/>
    </row>
    <row r="222" spans="1:2" ht="14.25" customHeight="1">
      <c r="A222" t="s">
        <v>220</v>
      </c>
    </row>
    <row r="223" spans="1:2" ht="14.25" customHeight="1">
      <c r="A223" t="s">
        <v>221</v>
      </c>
    </row>
  </sheetData>
  <autoFilter ref="A3:B220">
    <sortState ref="A3:B220">
      <sortCondition ref="A3:A220"/>
    </sortState>
  </autoFilter>
  <pageMargins left="0.511811024" right="0.511811024" top="0.78740157499999996" bottom="0.78740157499999996" header="0" footer="0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00"/>
  <sheetViews>
    <sheetView view="pageBreakPreview" topLeftCell="A13" zoomScale="60" zoomScaleNormal="70" workbookViewId="0">
      <selection activeCell="G25" sqref="G25"/>
    </sheetView>
  </sheetViews>
  <sheetFormatPr defaultColWidth="14.42578125" defaultRowHeight="15" customHeight="1"/>
  <cols>
    <col min="1" max="1" width="9.42578125" customWidth="1"/>
    <col min="2" max="2" width="15.42578125" customWidth="1"/>
    <col min="3" max="3" width="16.42578125" customWidth="1"/>
    <col min="4" max="4" width="15.85546875" customWidth="1"/>
    <col min="5" max="5" width="70.5703125" customWidth="1"/>
    <col min="6" max="6" width="5" customWidth="1"/>
    <col min="7" max="7" width="31.42578125" customWidth="1"/>
    <col min="8" max="8" width="17.42578125" customWidth="1"/>
    <col min="9" max="9" width="11.42578125" customWidth="1"/>
    <col min="10" max="11" width="8.7109375" customWidth="1"/>
  </cols>
  <sheetData>
    <row r="1" spans="1:11" ht="12.75" customHeight="1">
      <c r="A1" s="71"/>
      <c r="B1" s="71"/>
      <c r="C1" s="71"/>
      <c r="D1" s="71"/>
      <c r="E1" s="71"/>
      <c r="F1" s="71"/>
      <c r="G1" s="71"/>
      <c r="H1" s="71"/>
      <c r="I1" s="71"/>
      <c r="J1" s="71"/>
      <c r="K1" s="71"/>
    </row>
    <row r="2" spans="1:11" ht="24" customHeight="1">
      <c r="A2" s="71"/>
      <c r="B2" s="366"/>
      <c r="C2" s="432"/>
      <c r="D2" s="474" t="s">
        <v>464</v>
      </c>
      <c r="E2" s="432"/>
      <c r="F2" s="559"/>
      <c r="G2" s="367"/>
      <c r="H2" s="71"/>
      <c r="I2" s="71"/>
      <c r="J2" s="71"/>
      <c r="K2" s="71"/>
    </row>
    <row r="3" spans="1:11" ht="15.75" customHeight="1">
      <c r="A3" s="71"/>
      <c r="B3" s="368"/>
      <c r="C3" s="421"/>
      <c r="D3" s="401"/>
      <c r="E3" s="387"/>
      <c r="F3" s="560"/>
      <c r="G3" s="369"/>
      <c r="H3" s="71"/>
      <c r="I3" s="71"/>
      <c r="J3" s="71"/>
      <c r="K3" s="71"/>
    </row>
    <row r="4" spans="1:11" ht="43.9" customHeight="1">
      <c r="A4" s="71"/>
      <c r="B4" s="368"/>
      <c r="C4" s="421"/>
      <c r="D4" s="261" t="s">
        <v>465</v>
      </c>
      <c r="E4" s="297" t="str">
        <f>'PLANILHA ORÇAMENTÁRIA'!E5</f>
        <v>EXECUÇÃO DE SERVIÇOS COMUNS DE ENGENHARIA, CONTEMPLANDO A MANUTENÇÃO PREVENTIVA, CORRETIVA E REFORMA PREDIAL NOS PRÓPRIOS MUNICIPAIS</v>
      </c>
      <c r="F4" s="560"/>
      <c r="G4" s="369"/>
      <c r="H4" s="71"/>
      <c r="I4" s="71"/>
      <c r="J4" s="71"/>
      <c r="K4" s="71"/>
    </row>
    <row r="5" spans="1:11" ht="19.5" customHeight="1">
      <c r="A5" s="71"/>
      <c r="B5" s="368"/>
      <c r="C5" s="421"/>
      <c r="D5" s="73" t="s">
        <v>649</v>
      </c>
      <c r="E5" s="74" t="str">
        <f>'PLANILHA ORÇAMENTÁRIA'!E6</f>
        <v>SANTO ANTÔNIO DOS LOPES - MA</v>
      </c>
      <c r="F5" s="560"/>
      <c r="G5" s="369"/>
      <c r="H5" s="71"/>
      <c r="I5" s="71"/>
      <c r="J5" s="71"/>
      <c r="K5" s="71"/>
    </row>
    <row r="6" spans="1:11" ht="19.5" customHeight="1">
      <c r="A6" s="71"/>
      <c r="B6" s="407"/>
      <c r="C6" s="387"/>
      <c r="D6" s="73" t="s">
        <v>470</v>
      </c>
      <c r="E6" s="74" t="str">
        <f>'PLANILHA ORÇAMENTÁRIA'!E7</f>
        <v>SANTO ANTÔNIO DOS LOPES - MA</v>
      </c>
      <c r="F6" s="401"/>
      <c r="G6" s="405"/>
      <c r="H6" s="71"/>
      <c r="I6" s="71"/>
      <c r="J6" s="71"/>
      <c r="K6" s="71"/>
    </row>
    <row r="7" spans="1:11" ht="30.75" customHeight="1">
      <c r="A7" s="71"/>
      <c r="B7" s="564" t="s">
        <v>650</v>
      </c>
      <c r="C7" s="557"/>
      <c r="D7" s="557"/>
      <c r="E7" s="557"/>
      <c r="F7" s="557"/>
      <c r="G7" s="563"/>
      <c r="H7" s="71"/>
      <c r="I7" s="71"/>
      <c r="J7" s="71"/>
      <c r="K7" s="71"/>
    </row>
    <row r="8" spans="1:11" ht="12.75" customHeight="1">
      <c r="A8" s="71"/>
      <c r="B8" s="561" t="s">
        <v>481</v>
      </c>
      <c r="C8" s="428"/>
      <c r="D8" s="556" t="s">
        <v>651</v>
      </c>
      <c r="E8" s="557"/>
      <c r="F8" s="428"/>
      <c r="G8" s="75">
        <f>SUM(G9:G12)</f>
        <v>5.8999999999999997E-2</v>
      </c>
      <c r="H8" s="76"/>
      <c r="I8" s="71"/>
      <c r="J8" s="71"/>
      <c r="K8" s="71"/>
    </row>
    <row r="9" spans="1:11" ht="12.75" customHeight="1">
      <c r="A9" s="71"/>
      <c r="B9" s="555" t="s">
        <v>482</v>
      </c>
      <c r="C9" s="428"/>
      <c r="D9" s="558" t="s">
        <v>652</v>
      </c>
      <c r="E9" s="557"/>
      <c r="F9" s="428"/>
      <c r="G9" s="77">
        <v>0.04</v>
      </c>
      <c r="H9" s="78"/>
      <c r="I9" s="71"/>
      <c r="J9" s="71"/>
      <c r="K9" s="71"/>
    </row>
    <row r="10" spans="1:11" ht="12.75" customHeight="1">
      <c r="A10" s="71"/>
      <c r="B10" s="555" t="s">
        <v>484</v>
      </c>
      <c r="C10" s="428"/>
      <c r="D10" s="558" t="s">
        <v>653</v>
      </c>
      <c r="E10" s="557"/>
      <c r="F10" s="428"/>
      <c r="G10" s="77">
        <v>8.0000000000000002E-3</v>
      </c>
      <c r="H10" s="78"/>
      <c r="I10" s="71"/>
      <c r="J10" s="71"/>
      <c r="K10" s="71"/>
    </row>
    <row r="11" spans="1:11" ht="12.75" customHeight="1">
      <c r="A11" s="71"/>
      <c r="B11" s="555" t="s">
        <v>485</v>
      </c>
      <c r="C11" s="428"/>
      <c r="D11" s="558" t="s">
        <v>654</v>
      </c>
      <c r="E11" s="557"/>
      <c r="F11" s="428"/>
      <c r="G11" s="77">
        <v>6.0000000000000001E-3</v>
      </c>
      <c r="H11" s="78"/>
      <c r="I11" s="71"/>
      <c r="J11" s="71"/>
      <c r="K11" s="71"/>
    </row>
    <row r="12" spans="1:11" ht="12.75" customHeight="1">
      <c r="A12" s="71"/>
      <c r="B12" s="555" t="s">
        <v>488</v>
      </c>
      <c r="C12" s="428"/>
      <c r="D12" s="558" t="s">
        <v>655</v>
      </c>
      <c r="E12" s="557"/>
      <c r="F12" s="428"/>
      <c r="G12" s="77">
        <v>5.0000000000000001E-3</v>
      </c>
      <c r="H12" s="78"/>
      <c r="I12" s="71"/>
      <c r="J12" s="71"/>
      <c r="K12" s="71"/>
    </row>
    <row r="13" spans="1:11" ht="10.5" customHeight="1">
      <c r="A13" s="71"/>
      <c r="B13" s="555"/>
      <c r="C13" s="557"/>
      <c r="D13" s="557"/>
      <c r="E13" s="557"/>
      <c r="F13" s="428"/>
      <c r="G13" s="77"/>
      <c r="H13" s="78"/>
      <c r="I13" s="71"/>
      <c r="J13" s="71"/>
      <c r="K13" s="71"/>
    </row>
    <row r="14" spans="1:11" ht="18" customHeight="1">
      <c r="A14" s="71"/>
      <c r="B14" s="561">
        <v>2</v>
      </c>
      <c r="C14" s="428"/>
      <c r="D14" s="556" t="s">
        <v>656</v>
      </c>
      <c r="E14" s="557"/>
      <c r="F14" s="428"/>
      <c r="G14" s="79">
        <v>2.6499999999999999E-2</v>
      </c>
      <c r="H14" s="78"/>
      <c r="I14" s="71"/>
      <c r="J14" s="71"/>
      <c r="K14" s="71"/>
    </row>
    <row r="15" spans="1:11" ht="12.75" customHeight="1">
      <c r="A15" s="71"/>
      <c r="B15" s="555"/>
      <c r="C15" s="557"/>
      <c r="D15" s="557"/>
      <c r="E15" s="557"/>
      <c r="F15" s="428"/>
      <c r="G15" s="80"/>
      <c r="H15" s="78"/>
      <c r="I15" s="71"/>
      <c r="J15" s="71"/>
      <c r="K15" s="71"/>
    </row>
    <row r="16" spans="1:11" ht="12.75" customHeight="1">
      <c r="A16" s="71"/>
      <c r="B16" s="561" t="s">
        <v>498</v>
      </c>
      <c r="C16" s="428"/>
      <c r="D16" s="556" t="s">
        <v>657</v>
      </c>
      <c r="E16" s="557"/>
      <c r="F16" s="428"/>
      <c r="G16" s="75">
        <f>G17</f>
        <v>5.28E-2</v>
      </c>
      <c r="H16" s="78"/>
      <c r="I16" s="139"/>
      <c r="J16" s="71"/>
      <c r="K16" s="71"/>
    </row>
    <row r="17" spans="1:11" ht="12.75" customHeight="1">
      <c r="A17" s="71"/>
      <c r="B17" s="555" t="s">
        <v>582</v>
      </c>
      <c r="C17" s="428"/>
      <c r="D17" s="558" t="s">
        <v>658</v>
      </c>
      <c r="E17" s="557"/>
      <c r="F17" s="428"/>
      <c r="G17" s="77">
        <v>5.28E-2</v>
      </c>
      <c r="H17" s="78"/>
      <c r="I17" s="71"/>
      <c r="J17" s="71"/>
      <c r="K17" s="71"/>
    </row>
    <row r="18" spans="1:11" ht="12.75" customHeight="1">
      <c r="A18" s="71"/>
      <c r="B18" s="555"/>
      <c r="C18" s="557"/>
      <c r="D18" s="557"/>
      <c r="E18" s="557"/>
      <c r="F18" s="428"/>
      <c r="G18" s="80"/>
      <c r="H18" s="81"/>
      <c r="I18" s="71"/>
      <c r="J18" s="71"/>
      <c r="K18" s="71"/>
    </row>
    <row r="19" spans="1:11" ht="12.75" customHeight="1">
      <c r="A19" s="71"/>
      <c r="B19" s="561">
        <v>4</v>
      </c>
      <c r="C19" s="428"/>
      <c r="D19" s="556" t="s">
        <v>659</v>
      </c>
      <c r="E19" s="557"/>
      <c r="F19" s="428"/>
      <c r="G19" s="79">
        <v>0.1115</v>
      </c>
      <c r="H19" s="82"/>
      <c r="I19" s="71"/>
      <c r="J19" s="71"/>
      <c r="K19" s="71"/>
    </row>
    <row r="20" spans="1:11" ht="12.75" customHeight="1">
      <c r="A20" s="71"/>
      <c r="B20" s="555" t="s">
        <v>500</v>
      </c>
      <c r="C20" s="428"/>
      <c r="D20" s="558" t="s">
        <v>660</v>
      </c>
      <c r="E20" s="557"/>
      <c r="F20" s="428"/>
      <c r="G20" s="77">
        <v>6.4999999999999997E-3</v>
      </c>
      <c r="H20" s="78"/>
      <c r="I20" s="139"/>
      <c r="J20" s="140"/>
      <c r="K20" s="139"/>
    </row>
    <row r="21" spans="1:11" ht="12.75" customHeight="1">
      <c r="A21" s="71"/>
      <c r="B21" s="555" t="s">
        <v>501</v>
      </c>
      <c r="C21" s="428"/>
      <c r="D21" s="558" t="s">
        <v>661</v>
      </c>
      <c r="E21" s="557"/>
      <c r="F21" s="428"/>
      <c r="G21" s="77">
        <v>0.03</v>
      </c>
      <c r="H21" s="78"/>
      <c r="I21" s="71"/>
      <c r="J21" s="71"/>
      <c r="K21" s="71"/>
    </row>
    <row r="22" spans="1:11" ht="12.75" customHeight="1">
      <c r="A22" s="71"/>
      <c r="B22" s="555" t="s">
        <v>503</v>
      </c>
      <c r="C22" s="428"/>
      <c r="D22" s="558" t="s">
        <v>662</v>
      </c>
      <c r="E22" s="557"/>
      <c r="F22" s="428"/>
      <c r="G22" s="77">
        <v>0.03</v>
      </c>
      <c r="H22" s="78"/>
      <c r="I22" s="139"/>
      <c r="J22" s="71"/>
      <c r="K22" s="71"/>
    </row>
    <row r="23" spans="1:11" ht="12.75" customHeight="1">
      <c r="A23" s="71"/>
      <c r="B23" s="555" t="s">
        <v>504</v>
      </c>
      <c r="C23" s="428"/>
      <c r="D23" s="558" t="s">
        <v>663</v>
      </c>
      <c r="E23" s="557"/>
      <c r="F23" s="428"/>
      <c r="G23" s="77">
        <v>4.4999999999999998E-2</v>
      </c>
      <c r="H23" s="81"/>
      <c r="I23" s="71"/>
      <c r="J23" s="71"/>
      <c r="K23" s="71"/>
    </row>
    <row r="24" spans="1:11" ht="6" customHeight="1">
      <c r="A24" s="71"/>
      <c r="B24" s="555"/>
      <c r="C24" s="557"/>
      <c r="D24" s="557"/>
      <c r="E24" s="557"/>
      <c r="F24" s="557"/>
      <c r="G24" s="563"/>
      <c r="H24" s="71"/>
      <c r="I24" s="71"/>
      <c r="J24" s="71"/>
      <c r="K24" s="71"/>
    </row>
    <row r="25" spans="1:11" ht="12.75" customHeight="1">
      <c r="A25" s="71"/>
      <c r="B25" s="565">
        <v>5</v>
      </c>
      <c r="C25" s="428"/>
      <c r="D25" s="566" t="s">
        <v>664</v>
      </c>
      <c r="E25" s="557"/>
      <c r="F25" s="428"/>
      <c r="G25" s="83">
        <f>G8+G14+G16+G19</f>
        <v>0.24979999999999997</v>
      </c>
      <c r="H25" s="139"/>
      <c r="I25" s="139"/>
      <c r="J25" s="139"/>
      <c r="K25" s="139"/>
    </row>
    <row r="26" spans="1:11" ht="12.75" customHeight="1">
      <c r="A26" s="71"/>
      <c r="B26" s="555"/>
      <c r="C26" s="557"/>
      <c r="D26" s="557"/>
      <c r="E26" s="557"/>
      <c r="F26" s="557"/>
      <c r="G26" s="563"/>
      <c r="H26" s="71"/>
      <c r="I26" s="71"/>
      <c r="J26" s="71"/>
      <c r="K26" s="71"/>
    </row>
    <row r="27" spans="1:11" ht="33" customHeight="1">
      <c r="A27" s="71"/>
      <c r="B27" s="562" t="s">
        <v>665</v>
      </c>
      <c r="C27" s="557"/>
      <c r="D27" s="557"/>
      <c r="E27" s="557"/>
      <c r="F27" s="557"/>
      <c r="G27" s="563"/>
      <c r="H27" s="71"/>
      <c r="I27" s="139"/>
      <c r="J27" s="71"/>
      <c r="K27" s="71"/>
    </row>
    <row r="28" spans="1:11" ht="12.75" customHeight="1">
      <c r="A28" s="71"/>
      <c r="B28" s="568"/>
      <c r="C28" s="399"/>
      <c r="D28" s="399"/>
      <c r="E28" s="399"/>
      <c r="F28" s="400"/>
      <c r="G28" s="84"/>
      <c r="H28" s="71"/>
      <c r="I28" s="71"/>
      <c r="J28" s="71"/>
      <c r="K28" s="71"/>
    </row>
    <row r="29" spans="1:11" ht="12.75" customHeight="1">
      <c r="A29" s="71"/>
      <c r="B29" s="368"/>
      <c r="C29" s="365"/>
      <c r="D29" s="365"/>
      <c r="E29" s="365"/>
      <c r="F29" s="421"/>
      <c r="G29" s="84"/>
      <c r="H29" s="71"/>
      <c r="I29" s="71"/>
      <c r="J29" s="71"/>
      <c r="K29" s="71"/>
    </row>
    <row r="30" spans="1:11" ht="12.75" customHeight="1">
      <c r="A30" s="71"/>
      <c r="B30" s="407"/>
      <c r="C30" s="386"/>
      <c r="D30" s="386"/>
      <c r="E30" s="386"/>
      <c r="F30" s="387"/>
      <c r="G30" s="85" t="s">
        <v>666</v>
      </c>
      <c r="H30" s="71"/>
      <c r="I30" s="71"/>
      <c r="J30" s="71"/>
      <c r="K30" s="71"/>
    </row>
    <row r="31" spans="1:11" ht="12.75" customHeight="1">
      <c r="A31" s="71"/>
      <c r="B31" s="567" t="s">
        <v>667</v>
      </c>
      <c r="C31" s="557"/>
      <c r="D31" s="557"/>
      <c r="E31" s="557"/>
      <c r="F31" s="428"/>
      <c r="G31" s="86">
        <v>5.5E-2</v>
      </c>
      <c r="H31" s="71"/>
      <c r="I31" s="71"/>
      <c r="J31" s="71"/>
      <c r="K31" s="71"/>
    </row>
    <row r="32" spans="1:11" ht="12.75" customHeight="1">
      <c r="A32" s="71"/>
      <c r="B32" s="567" t="s">
        <v>668</v>
      </c>
      <c r="C32" s="557"/>
      <c r="D32" s="557"/>
      <c r="E32" s="557"/>
      <c r="F32" s="428"/>
      <c r="G32" s="86">
        <v>5.0000000000000001E-3</v>
      </c>
      <c r="H32" s="71"/>
      <c r="I32" s="71"/>
      <c r="J32" s="71"/>
      <c r="K32" s="71"/>
    </row>
    <row r="33" spans="1:11" ht="12.75" customHeight="1">
      <c r="A33" s="71"/>
      <c r="B33" s="567" t="s">
        <v>669</v>
      </c>
      <c r="C33" s="557"/>
      <c r="D33" s="557"/>
      <c r="E33" s="557"/>
      <c r="F33" s="428"/>
      <c r="G33" s="86">
        <v>1.2699999999999999E-2</v>
      </c>
      <c r="H33" s="71"/>
      <c r="I33" s="71"/>
      <c r="J33" s="71"/>
      <c r="K33" s="71"/>
    </row>
    <row r="34" spans="1:11" ht="12.75" customHeight="1">
      <c r="A34" s="71"/>
      <c r="B34" s="567" t="s">
        <v>670</v>
      </c>
      <c r="C34" s="557"/>
      <c r="D34" s="557"/>
      <c r="E34" s="557"/>
      <c r="F34" s="428"/>
      <c r="G34" s="86">
        <v>5.0000000000000001E-3</v>
      </c>
      <c r="H34" s="71"/>
      <c r="I34" s="71"/>
      <c r="J34" s="71"/>
      <c r="K34" s="71"/>
    </row>
    <row r="35" spans="1:11" ht="12.75" customHeight="1">
      <c r="A35" s="71"/>
      <c r="B35" s="567" t="s">
        <v>671</v>
      </c>
      <c r="C35" s="557"/>
      <c r="D35" s="557"/>
      <c r="E35" s="557"/>
      <c r="F35" s="428"/>
      <c r="G35" s="86">
        <v>1.3899999999999999E-2</v>
      </c>
      <c r="H35" s="71"/>
      <c r="I35" s="71"/>
      <c r="J35" s="71"/>
      <c r="K35" s="71"/>
    </row>
    <row r="36" spans="1:11" ht="12.75" customHeight="1">
      <c r="A36" s="71"/>
      <c r="B36" s="567" t="s">
        <v>672</v>
      </c>
      <c r="C36" s="557"/>
      <c r="D36" s="557"/>
      <c r="E36" s="557"/>
      <c r="F36" s="428"/>
      <c r="G36" s="87">
        <v>8.9599999999999999E-2</v>
      </c>
      <c r="H36" s="71"/>
      <c r="I36" s="71"/>
      <c r="J36" s="71"/>
      <c r="K36" s="71"/>
    </row>
    <row r="37" spans="1:11" ht="12.75" customHeight="1">
      <c r="A37" s="71"/>
      <c r="B37" s="567" t="s">
        <v>673</v>
      </c>
      <c r="C37" s="557"/>
      <c r="D37" s="557"/>
      <c r="E37" s="557"/>
      <c r="F37" s="428"/>
      <c r="G37" s="88" t="s">
        <v>674</v>
      </c>
      <c r="H37" s="71"/>
      <c r="I37" s="71"/>
      <c r="J37" s="71"/>
      <c r="K37" s="71"/>
    </row>
    <row r="38" spans="1:11" ht="15" customHeight="1">
      <c r="A38" s="71"/>
      <c r="B38" s="453" t="s">
        <v>675</v>
      </c>
      <c r="C38" s="557"/>
      <c r="D38" s="557"/>
      <c r="E38" s="557"/>
      <c r="F38" s="428"/>
      <c r="G38" s="87">
        <v>0.24229999999999999</v>
      </c>
      <c r="H38" s="71"/>
      <c r="I38" s="71"/>
      <c r="J38" s="71"/>
      <c r="K38" s="71"/>
    </row>
    <row r="39" spans="1:11" ht="15" customHeight="1">
      <c r="A39" s="71"/>
      <c r="B39" s="569" t="s">
        <v>676</v>
      </c>
      <c r="C39" s="557"/>
      <c r="D39" s="557"/>
      <c r="E39" s="557"/>
      <c r="F39" s="428"/>
      <c r="G39" s="87">
        <v>0.25</v>
      </c>
      <c r="H39" s="71"/>
      <c r="I39" s="71"/>
      <c r="J39" s="71"/>
      <c r="K39" s="71"/>
    </row>
    <row r="40" spans="1:11" ht="15" customHeight="1">
      <c r="A40" s="71"/>
      <c r="B40" s="569" t="s">
        <v>677</v>
      </c>
      <c r="C40" s="557"/>
      <c r="D40" s="557"/>
      <c r="E40" s="557"/>
      <c r="F40" s="428"/>
      <c r="G40" s="87">
        <v>0.26440000000000002</v>
      </c>
      <c r="H40" s="71"/>
      <c r="I40" s="71"/>
      <c r="J40" s="71"/>
      <c r="K40" s="71"/>
    </row>
    <row r="41" spans="1:11" ht="15.75" customHeight="1">
      <c r="A41" s="71"/>
      <c r="B41" s="570"/>
      <c r="C41" s="429"/>
      <c r="D41" s="429"/>
      <c r="E41" s="429"/>
      <c r="F41" s="429"/>
      <c r="G41" s="430"/>
      <c r="H41" s="71"/>
      <c r="I41" s="71"/>
      <c r="J41" s="71"/>
      <c r="K41" s="71"/>
    </row>
    <row r="42" spans="1:11" ht="12.75" customHeight="1">
      <c r="A42" s="71"/>
      <c r="B42" s="89"/>
      <c r="C42" s="89"/>
      <c r="D42" s="89"/>
      <c r="E42" s="89"/>
      <c r="F42" s="89"/>
      <c r="G42" s="89"/>
      <c r="H42" s="71"/>
      <c r="I42" s="71"/>
      <c r="J42" s="71"/>
      <c r="K42" s="71"/>
    </row>
    <row r="43" spans="1:11" ht="12.75" customHeight="1">
      <c r="A43" s="71"/>
      <c r="B43" s="89"/>
      <c r="C43" s="89"/>
      <c r="D43" s="89"/>
      <c r="E43" s="89"/>
      <c r="F43" s="89"/>
      <c r="G43" s="90"/>
      <c r="H43" s="71"/>
      <c r="I43" s="71"/>
      <c r="J43" s="71"/>
      <c r="K43" s="71"/>
    </row>
    <row r="44" spans="1:11" ht="12.75" customHeight="1">
      <c r="A44" s="71"/>
      <c r="B44" s="89"/>
      <c r="C44" s="89"/>
      <c r="D44" s="89"/>
      <c r="E44" s="89"/>
      <c r="F44" s="89"/>
      <c r="G44" s="89"/>
      <c r="H44" s="71"/>
      <c r="I44" s="71"/>
      <c r="J44" s="71"/>
      <c r="K44" s="71"/>
    </row>
    <row r="45" spans="1:11" ht="12.75" customHeight="1">
      <c r="A45" s="71"/>
      <c r="B45" s="89"/>
      <c r="C45" s="89"/>
      <c r="D45" s="89"/>
      <c r="E45" s="89"/>
      <c r="F45" s="89"/>
      <c r="G45" s="89"/>
      <c r="H45" s="71"/>
      <c r="I45" s="71"/>
      <c r="J45" s="71"/>
      <c r="K45" s="71"/>
    </row>
    <row r="46" spans="1:11" ht="12.75" customHeight="1">
      <c r="A46" s="71"/>
      <c r="B46" s="71"/>
      <c r="C46" s="71"/>
      <c r="D46" s="71"/>
      <c r="E46" s="71"/>
      <c r="F46" s="71"/>
      <c r="G46" s="71"/>
      <c r="H46" s="71"/>
      <c r="I46" s="71"/>
      <c r="J46" s="71"/>
      <c r="K46" s="71"/>
    </row>
    <row r="47" spans="1:11" ht="12.75" customHeight="1">
      <c r="A47" s="71"/>
      <c r="B47" s="71"/>
      <c r="C47" s="71"/>
      <c r="D47" s="71"/>
      <c r="E47" s="71"/>
      <c r="F47" s="71"/>
      <c r="G47" s="71"/>
      <c r="H47" s="71"/>
      <c r="I47" s="71"/>
      <c r="J47" s="71"/>
      <c r="K47" s="71"/>
    </row>
    <row r="48" spans="1:11" ht="12.75" customHeight="1">
      <c r="A48" s="71"/>
      <c r="B48" s="71"/>
      <c r="C48" s="71"/>
      <c r="D48" s="71"/>
      <c r="E48" s="71"/>
      <c r="F48" s="71"/>
      <c r="G48" s="71"/>
      <c r="H48" s="71"/>
      <c r="I48" s="71"/>
      <c r="J48" s="71"/>
      <c r="K48" s="71"/>
    </row>
    <row r="49" spans="1:11" ht="12.75" customHeight="1">
      <c r="A49" s="71"/>
      <c r="B49" s="71"/>
      <c r="C49" s="71"/>
      <c r="D49" s="71"/>
      <c r="E49" s="71"/>
      <c r="F49" s="71"/>
      <c r="G49" s="71"/>
      <c r="H49" s="71"/>
      <c r="I49" s="71"/>
      <c r="J49" s="71"/>
      <c r="K49" s="71"/>
    </row>
    <row r="50" spans="1:11" ht="12.75" customHeight="1">
      <c r="A50" s="71"/>
      <c r="B50" s="71"/>
      <c r="C50" s="71"/>
      <c r="D50" s="71"/>
      <c r="E50" s="71"/>
      <c r="F50" s="71"/>
      <c r="G50" s="71"/>
      <c r="H50" s="71"/>
      <c r="I50" s="71"/>
      <c r="J50" s="71"/>
      <c r="K50" s="71"/>
    </row>
    <row r="51" spans="1:11" ht="12.75" customHeight="1">
      <c r="A51" s="71"/>
      <c r="B51" s="71"/>
      <c r="C51" s="71"/>
      <c r="D51" s="71"/>
      <c r="E51" s="71"/>
      <c r="F51" s="71"/>
      <c r="G51" s="71"/>
      <c r="H51" s="71"/>
      <c r="I51" s="71"/>
      <c r="J51" s="71"/>
      <c r="K51" s="71"/>
    </row>
    <row r="52" spans="1:11" ht="12.75" customHeight="1">
      <c r="A52" s="71"/>
      <c r="B52" s="71"/>
      <c r="C52" s="71"/>
      <c r="D52" s="71"/>
      <c r="E52" s="71"/>
      <c r="F52" s="71"/>
      <c r="G52" s="71"/>
      <c r="H52" s="71"/>
      <c r="I52" s="71"/>
      <c r="J52" s="71"/>
      <c r="K52" s="71"/>
    </row>
    <row r="53" spans="1:11" ht="12.75" customHeight="1">
      <c r="A53" s="71"/>
      <c r="B53" s="71"/>
      <c r="C53" s="71"/>
      <c r="D53" s="71"/>
      <c r="E53" s="71"/>
      <c r="F53" s="71"/>
      <c r="G53" s="71"/>
      <c r="H53" s="71"/>
      <c r="I53" s="71"/>
      <c r="J53" s="71"/>
      <c r="K53" s="71"/>
    </row>
    <row r="54" spans="1:11" ht="12.75" customHeight="1">
      <c r="A54" s="71"/>
      <c r="B54" s="71"/>
      <c r="C54" s="71"/>
      <c r="D54" s="71"/>
      <c r="E54" s="71"/>
      <c r="F54" s="71"/>
      <c r="G54" s="71"/>
      <c r="H54" s="71"/>
      <c r="I54" s="71"/>
      <c r="J54" s="71"/>
      <c r="K54" s="71"/>
    </row>
    <row r="55" spans="1:11" ht="12.75" customHeight="1">
      <c r="A55" s="71"/>
      <c r="B55" s="71"/>
      <c r="C55" s="71"/>
      <c r="D55" s="71"/>
      <c r="E55" s="71"/>
      <c r="F55" s="71"/>
      <c r="G55" s="71"/>
      <c r="H55" s="71"/>
      <c r="I55" s="71"/>
      <c r="J55" s="71"/>
      <c r="K55" s="71"/>
    </row>
    <row r="56" spans="1:11" ht="12.75" customHeight="1">
      <c r="A56" s="71"/>
      <c r="B56" s="71"/>
      <c r="C56" s="71"/>
      <c r="D56" s="71"/>
      <c r="E56" s="71"/>
      <c r="F56" s="71"/>
      <c r="G56" s="71"/>
      <c r="H56" s="71"/>
      <c r="I56" s="71"/>
      <c r="J56" s="71"/>
      <c r="K56" s="71"/>
    </row>
    <row r="57" spans="1:11" ht="12.75" customHeight="1">
      <c r="A57" s="71"/>
      <c r="B57" s="71"/>
      <c r="C57" s="71"/>
      <c r="D57" s="71"/>
      <c r="E57" s="71"/>
      <c r="F57" s="71"/>
      <c r="G57" s="71"/>
      <c r="H57" s="71"/>
      <c r="I57" s="71"/>
      <c r="J57" s="71"/>
      <c r="K57" s="71"/>
    </row>
    <row r="58" spans="1:11" ht="12.75" customHeight="1">
      <c r="A58" s="71"/>
      <c r="B58" s="71"/>
      <c r="C58" s="71"/>
      <c r="D58" s="71"/>
      <c r="E58" s="71"/>
      <c r="F58" s="71"/>
      <c r="G58" s="71"/>
      <c r="H58" s="71"/>
      <c r="I58" s="71"/>
      <c r="J58" s="71"/>
      <c r="K58" s="71"/>
    </row>
    <row r="59" spans="1:11" ht="12.75" customHeight="1">
      <c r="A59" s="71"/>
      <c r="B59" s="71"/>
      <c r="C59" s="71"/>
      <c r="D59" s="71"/>
      <c r="E59" s="71"/>
      <c r="F59" s="71"/>
      <c r="G59" s="71"/>
      <c r="H59" s="71"/>
      <c r="I59" s="71"/>
      <c r="J59" s="71"/>
      <c r="K59" s="71"/>
    </row>
    <row r="60" spans="1:11" ht="12.75" customHeight="1">
      <c r="A60" s="71"/>
      <c r="B60" s="71"/>
      <c r="C60" s="71"/>
      <c r="D60" s="71"/>
      <c r="E60" s="71"/>
      <c r="F60" s="71"/>
      <c r="G60" s="71"/>
      <c r="H60" s="71"/>
      <c r="I60" s="71"/>
      <c r="J60" s="71"/>
      <c r="K60" s="71"/>
    </row>
    <row r="61" spans="1:11" ht="12.75" customHeight="1">
      <c r="A61" s="71"/>
      <c r="B61" s="71"/>
      <c r="C61" s="71"/>
      <c r="D61" s="71"/>
      <c r="E61" s="71"/>
      <c r="F61" s="71"/>
      <c r="G61" s="71"/>
      <c r="H61" s="71"/>
      <c r="I61" s="71"/>
      <c r="J61" s="71"/>
      <c r="K61" s="71"/>
    </row>
    <row r="62" spans="1:11" ht="12.75" customHeight="1">
      <c r="A62" s="71"/>
      <c r="B62" s="71"/>
      <c r="C62" s="71"/>
      <c r="D62" s="71"/>
      <c r="E62" s="71"/>
      <c r="F62" s="71"/>
      <c r="G62" s="71"/>
      <c r="H62" s="71"/>
      <c r="I62" s="71"/>
      <c r="J62" s="71"/>
      <c r="K62" s="71"/>
    </row>
    <row r="63" spans="1:11" ht="12.75" customHeight="1">
      <c r="A63" s="71"/>
      <c r="B63" s="71"/>
      <c r="C63" s="71"/>
      <c r="D63" s="71"/>
      <c r="E63" s="71"/>
      <c r="F63" s="71"/>
      <c r="G63" s="71"/>
      <c r="H63" s="71"/>
      <c r="I63" s="71"/>
      <c r="J63" s="71"/>
      <c r="K63" s="71"/>
    </row>
    <row r="64" spans="1:11" ht="12.75" customHeight="1">
      <c r="A64" s="71"/>
      <c r="B64" s="71"/>
      <c r="C64" s="71"/>
      <c r="D64" s="71"/>
      <c r="E64" s="71"/>
      <c r="F64" s="71"/>
      <c r="G64" s="71"/>
      <c r="H64" s="71"/>
      <c r="I64" s="71"/>
      <c r="J64" s="71"/>
      <c r="K64" s="71"/>
    </row>
    <row r="65" spans="1:11" ht="12.75" customHeight="1">
      <c r="A65" s="71"/>
      <c r="B65" s="71"/>
      <c r="C65" s="71"/>
      <c r="D65" s="71"/>
      <c r="E65" s="71"/>
      <c r="F65" s="71"/>
      <c r="G65" s="71"/>
      <c r="H65" s="71"/>
      <c r="I65" s="71"/>
      <c r="J65" s="71"/>
      <c r="K65" s="71"/>
    </row>
    <row r="66" spans="1:11" ht="12.75" customHeight="1">
      <c r="A66" s="71"/>
      <c r="B66" s="71"/>
      <c r="C66" s="71"/>
      <c r="D66" s="71"/>
      <c r="E66" s="71"/>
      <c r="F66" s="71"/>
      <c r="G66" s="71"/>
      <c r="H66" s="71"/>
      <c r="I66" s="71"/>
      <c r="J66" s="71"/>
      <c r="K66" s="71"/>
    </row>
    <row r="67" spans="1:11" ht="12.75" customHeight="1">
      <c r="A67" s="71"/>
      <c r="B67" s="71"/>
      <c r="C67" s="71"/>
      <c r="D67" s="71"/>
      <c r="E67" s="71"/>
      <c r="F67" s="71"/>
      <c r="G67" s="71"/>
      <c r="H67" s="71"/>
      <c r="I67" s="71"/>
      <c r="J67" s="71"/>
      <c r="K67" s="71"/>
    </row>
    <row r="68" spans="1:11" ht="12.75" customHeight="1">
      <c r="A68" s="71"/>
      <c r="B68" s="71"/>
      <c r="C68" s="71"/>
      <c r="D68" s="71"/>
      <c r="E68" s="71"/>
      <c r="F68" s="71"/>
      <c r="G68" s="71"/>
      <c r="H68" s="71"/>
      <c r="I68" s="71"/>
      <c r="J68" s="71"/>
      <c r="K68" s="71"/>
    </row>
    <row r="69" spans="1:11" ht="12.75" customHeight="1">
      <c r="A69" s="71"/>
      <c r="B69" s="71"/>
      <c r="C69" s="71"/>
      <c r="D69" s="71"/>
      <c r="E69" s="71"/>
      <c r="F69" s="71"/>
      <c r="G69" s="71"/>
      <c r="H69" s="71"/>
      <c r="I69" s="71"/>
      <c r="J69" s="71"/>
      <c r="K69" s="71"/>
    </row>
    <row r="70" spans="1:11" ht="12.75" customHeight="1">
      <c r="A70" s="71"/>
      <c r="B70" s="71"/>
      <c r="C70" s="71"/>
      <c r="D70" s="71"/>
      <c r="E70" s="71"/>
      <c r="F70" s="71"/>
      <c r="G70" s="71"/>
      <c r="H70" s="71"/>
      <c r="I70" s="71"/>
      <c r="J70" s="71"/>
      <c r="K70" s="71"/>
    </row>
    <row r="71" spans="1:11" ht="12.75" customHeight="1">
      <c r="A71" s="71"/>
      <c r="B71" s="71"/>
      <c r="C71" s="71"/>
      <c r="D71" s="71"/>
      <c r="E71" s="71"/>
      <c r="F71" s="71"/>
      <c r="G71" s="71"/>
      <c r="H71" s="71"/>
      <c r="I71" s="71"/>
      <c r="J71" s="71"/>
      <c r="K71" s="71"/>
    </row>
    <row r="72" spans="1:11" ht="12.75" customHeight="1">
      <c r="A72" s="71"/>
      <c r="B72" s="71"/>
      <c r="C72" s="71"/>
      <c r="D72" s="71"/>
      <c r="E72" s="71"/>
      <c r="F72" s="71"/>
      <c r="G72" s="71"/>
      <c r="H72" s="71"/>
      <c r="I72" s="71"/>
      <c r="J72" s="71"/>
      <c r="K72" s="71"/>
    </row>
    <row r="73" spans="1:11" ht="12.75" customHeight="1">
      <c r="A73" s="71"/>
      <c r="B73" s="71"/>
      <c r="C73" s="71"/>
      <c r="D73" s="71"/>
      <c r="E73" s="71"/>
      <c r="F73" s="71"/>
      <c r="G73" s="71"/>
      <c r="H73" s="71"/>
      <c r="I73" s="71"/>
      <c r="J73" s="71"/>
      <c r="K73" s="71"/>
    </row>
    <row r="74" spans="1:11" ht="12.75" customHeight="1">
      <c r="A74" s="71"/>
      <c r="B74" s="71"/>
      <c r="C74" s="71"/>
      <c r="D74" s="71"/>
      <c r="E74" s="71"/>
      <c r="F74" s="71"/>
      <c r="G74" s="71"/>
      <c r="H74" s="71"/>
      <c r="I74" s="71"/>
      <c r="J74" s="71"/>
      <c r="K74" s="71"/>
    </row>
    <row r="75" spans="1:11" ht="12.75" customHeight="1">
      <c r="A75" s="71"/>
      <c r="B75" s="71"/>
      <c r="C75" s="71"/>
      <c r="D75" s="71"/>
      <c r="E75" s="71"/>
      <c r="F75" s="71"/>
      <c r="G75" s="71"/>
      <c r="H75" s="71"/>
      <c r="I75" s="71"/>
      <c r="J75" s="71"/>
      <c r="K75" s="71"/>
    </row>
    <row r="76" spans="1:11" ht="12.75" customHeight="1">
      <c r="A76" s="71"/>
      <c r="B76" s="71"/>
      <c r="C76" s="71"/>
      <c r="D76" s="71"/>
      <c r="E76" s="71"/>
      <c r="F76" s="71"/>
      <c r="G76" s="71"/>
      <c r="H76" s="71"/>
      <c r="I76" s="71"/>
      <c r="J76" s="71"/>
      <c r="K76" s="71"/>
    </row>
    <row r="77" spans="1:11" ht="12.75" customHeight="1">
      <c r="A77" s="71"/>
      <c r="B77" s="71"/>
      <c r="C77" s="71"/>
      <c r="D77" s="71"/>
      <c r="E77" s="71"/>
      <c r="F77" s="71"/>
      <c r="G77" s="71"/>
      <c r="H77" s="71"/>
      <c r="I77" s="71"/>
      <c r="J77" s="71"/>
      <c r="K77" s="71"/>
    </row>
    <row r="78" spans="1:11" ht="12.75" customHeight="1">
      <c r="A78" s="71"/>
      <c r="B78" s="71"/>
      <c r="C78" s="71"/>
      <c r="D78" s="71"/>
      <c r="E78" s="71"/>
      <c r="F78" s="71"/>
      <c r="G78" s="71"/>
      <c r="H78" s="71"/>
      <c r="I78" s="71"/>
      <c r="J78" s="71"/>
      <c r="K78" s="71"/>
    </row>
    <row r="79" spans="1:11" ht="12.75" customHeight="1">
      <c r="A79" s="71"/>
      <c r="B79" s="71"/>
      <c r="C79" s="71"/>
      <c r="D79" s="71"/>
      <c r="E79" s="71"/>
      <c r="F79" s="71"/>
      <c r="G79" s="71"/>
      <c r="H79" s="71"/>
      <c r="I79" s="71"/>
      <c r="J79" s="71"/>
      <c r="K79" s="71"/>
    </row>
    <row r="80" spans="1:11" ht="12.75" customHeight="1">
      <c r="A80" s="71"/>
      <c r="B80" s="71"/>
      <c r="C80" s="71"/>
      <c r="D80" s="71"/>
      <c r="E80" s="71"/>
      <c r="F80" s="71"/>
      <c r="G80" s="71"/>
      <c r="H80" s="71"/>
      <c r="I80" s="71"/>
      <c r="J80" s="71"/>
      <c r="K80" s="71"/>
    </row>
    <row r="81" spans="1:11" ht="12.75" customHeight="1">
      <c r="A81" s="71"/>
      <c r="B81" s="71"/>
      <c r="C81" s="71"/>
      <c r="D81" s="71"/>
      <c r="E81" s="71"/>
      <c r="F81" s="71"/>
      <c r="G81" s="71"/>
      <c r="H81" s="71"/>
      <c r="I81" s="71"/>
      <c r="J81" s="71"/>
      <c r="K81" s="71"/>
    </row>
    <row r="82" spans="1:11" ht="12.75" customHeight="1">
      <c r="A82" s="71"/>
      <c r="B82" s="71"/>
      <c r="C82" s="71"/>
      <c r="D82" s="71"/>
      <c r="E82" s="71"/>
      <c r="F82" s="71"/>
      <c r="G82" s="71"/>
      <c r="H82" s="71"/>
      <c r="I82" s="71"/>
      <c r="J82" s="71"/>
      <c r="K82" s="71"/>
    </row>
    <row r="83" spans="1:11" ht="12.75" customHeight="1">
      <c r="A83" s="71"/>
      <c r="B83" s="71"/>
      <c r="C83" s="71"/>
      <c r="D83" s="71"/>
      <c r="E83" s="71"/>
      <c r="F83" s="71"/>
      <c r="G83" s="71"/>
      <c r="H83" s="71"/>
      <c r="I83" s="71"/>
      <c r="J83" s="71"/>
      <c r="K83" s="71"/>
    </row>
    <row r="84" spans="1:11" ht="12.75" customHeight="1">
      <c r="A84" s="71"/>
      <c r="B84" s="71"/>
      <c r="C84" s="71"/>
      <c r="D84" s="71"/>
      <c r="E84" s="71"/>
      <c r="F84" s="71"/>
      <c r="G84" s="71"/>
      <c r="H84" s="71"/>
      <c r="I84" s="71"/>
      <c r="J84" s="71"/>
      <c r="K84" s="71"/>
    </row>
    <row r="85" spans="1:11" ht="12.75" customHeight="1">
      <c r="A85" s="71"/>
      <c r="B85" s="71"/>
      <c r="C85" s="71"/>
      <c r="D85" s="71"/>
      <c r="E85" s="71"/>
      <c r="F85" s="71"/>
      <c r="G85" s="71"/>
      <c r="H85" s="71"/>
      <c r="I85" s="71"/>
      <c r="J85" s="71"/>
      <c r="K85" s="71"/>
    </row>
    <row r="86" spans="1:11" ht="12.75" customHeight="1">
      <c r="A86" s="71"/>
      <c r="B86" s="71"/>
      <c r="C86" s="71"/>
      <c r="D86" s="71"/>
      <c r="E86" s="71"/>
      <c r="F86" s="71"/>
      <c r="G86" s="71"/>
      <c r="H86" s="71"/>
      <c r="I86" s="71"/>
      <c r="J86" s="71"/>
      <c r="K86" s="71"/>
    </row>
    <row r="87" spans="1:11" ht="12.75" customHeight="1">
      <c r="A87" s="71"/>
      <c r="B87" s="71"/>
      <c r="C87" s="71"/>
      <c r="D87" s="71"/>
      <c r="E87" s="71"/>
      <c r="F87" s="71"/>
      <c r="G87" s="71"/>
      <c r="H87" s="71"/>
      <c r="I87" s="71"/>
      <c r="J87" s="71"/>
      <c r="K87" s="71"/>
    </row>
    <row r="88" spans="1:11" ht="12.75" customHeight="1">
      <c r="A88" s="71"/>
      <c r="B88" s="71"/>
      <c r="C88" s="71"/>
      <c r="D88" s="71"/>
      <c r="E88" s="71"/>
      <c r="F88" s="71"/>
      <c r="G88" s="71"/>
      <c r="H88" s="71"/>
      <c r="I88" s="71"/>
      <c r="J88" s="71"/>
      <c r="K88" s="71"/>
    </row>
    <row r="89" spans="1:11" ht="12.75" customHeight="1">
      <c r="A89" s="71"/>
      <c r="B89" s="71"/>
      <c r="C89" s="71"/>
      <c r="D89" s="71"/>
      <c r="E89" s="71"/>
      <c r="F89" s="71"/>
      <c r="G89" s="71"/>
      <c r="H89" s="71"/>
      <c r="I89" s="71"/>
      <c r="J89" s="71"/>
      <c r="K89" s="71"/>
    </row>
    <row r="90" spans="1:11" ht="12.75" customHeight="1">
      <c r="A90" s="71"/>
      <c r="B90" s="71"/>
      <c r="C90" s="71"/>
      <c r="D90" s="71"/>
      <c r="E90" s="71"/>
      <c r="F90" s="71"/>
      <c r="G90" s="71"/>
      <c r="H90" s="71"/>
      <c r="I90" s="71"/>
      <c r="J90" s="71"/>
      <c r="K90" s="71"/>
    </row>
    <row r="91" spans="1:11" ht="12.75" customHeight="1">
      <c r="A91" s="71"/>
      <c r="B91" s="71"/>
      <c r="C91" s="71"/>
      <c r="D91" s="71"/>
      <c r="E91" s="71"/>
      <c r="F91" s="71"/>
      <c r="G91" s="71"/>
      <c r="H91" s="71"/>
      <c r="I91" s="71"/>
      <c r="J91" s="71"/>
      <c r="K91" s="71"/>
    </row>
    <row r="92" spans="1:11" ht="12.75" customHeight="1">
      <c r="A92" s="71"/>
      <c r="B92" s="71"/>
      <c r="C92" s="71"/>
      <c r="D92" s="71"/>
      <c r="E92" s="71"/>
      <c r="F92" s="71"/>
      <c r="G92" s="71"/>
      <c r="H92" s="71"/>
      <c r="I92" s="71"/>
      <c r="J92" s="71"/>
      <c r="K92" s="71"/>
    </row>
    <row r="93" spans="1:11" ht="12.75" customHeight="1">
      <c r="A93" s="71"/>
      <c r="B93" s="71"/>
      <c r="C93" s="71"/>
      <c r="D93" s="71"/>
      <c r="E93" s="71"/>
      <c r="F93" s="71"/>
      <c r="G93" s="71"/>
      <c r="H93" s="71"/>
      <c r="I93" s="71"/>
      <c r="J93" s="71"/>
      <c r="K93" s="71"/>
    </row>
    <row r="94" spans="1:11" ht="12.75" customHeight="1">
      <c r="A94" s="71"/>
      <c r="B94" s="71"/>
      <c r="C94" s="71"/>
      <c r="D94" s="71"/>
      <c r="E94" s="71"/>
      <c r="F94" s="71"/>
      <c r="G94" s="71"/>
      <c r="H94" s="71"/>
      <c r="I94" s="71"/>
      <c r="J94" s="71"/>
      <c r="K94" s="71"/>
    </row>
    <row r="95" spans="1:11" ht="12.75" customHeight="1">
      <c r="A95" s="71"/>
      <c r="B95" s="71"/>
      <c r="C95" s="71"/>
      <c r="D95" s="71"/>
      <c r="E95" s="71"/>
      <c r="F95" s="71"/>
      <c r="G95" s="71"/>
      <c r="H95" s="71"/>
      <c r="I95" s="71"/>
      <c r="J95" s="71"/>
      <c r="K95" s="71"/>
    </row>
    <row r="96" spans="1:11" ht="12.75" customHeight="1">
      <c r="A96" s="71"/>
      <c r="B96" s="71"/>
      <c r="C96" s="71"/>
      <c r="D96" s="71"/>
      <c r="E96" s="71"/>
      <c r="F96" s="71"/>
      <c r="G96" s="71"/>
      <c r="H96" s="71"/>
      <c r="I96" s="71"/>
      <c r="J96" s="71"/>
      <c r="K96" s="71"/>
    </row>
    <row r="97" spans="1:11" ht="12.75" customHeight="1">
      <c r="A97" s="71"/>
      <c r="B97" s="71"/>
      <c r="C97" s="71"/>
      <c r="D97" s="71"/>
      <c r="E97" s="71"/>
      <c r="F97" s="71"/>
      <c r="G97" s="71"/>
      <c r="H97" s="71"/>
      <c r="I97" s="71"/>
      <c r="J97" s="71"/>
      <c r="K97" s="71"/>
    </row>
    <row r="98" spans="1:11" ht="12.75" customHeight="1">
      <c r="A98" s="71"/>
      <c r="B98" s="71"/>
      <c r="C98" s="71"/>
      <c r="D98" s="71"/>
      <c r="E98" s="71"/>
      <c r="F98" s="71"/>
      <c r="G98" s="71"/>
      <c r="H98" s="71"/>
      <c r="I98" s="71"/>
      <c r="J98" s="71"/>
      <c r="K98" s="71"/>
    </row>
    <row r="99" spans="1:11" ht="12.75" customHeight="1">
      <c r="A99" s="71"/>
      <c r="B99" s="71"/>
      <c r="C99" s="71"/>
      <c r="D99" s="71"/>
      <c r="E99" s="71"/>
      <c r="F99" s="71"/>
      <c r="G99" s="71"/>
      <c r="H99" s="71"/>
      <c r="I99" s="71"/>
      <c r="J99" s="71"/>
      <c r="K99" s="71"/>
    </row>
    <row r="100" spans="1:11" ht="12.75" customHeight="1">
      <c r="A100" s="71"/>
      <c r="B100" s="71"/>
      <c r="C100" s="71"/>
      <c r="D100" s="71"/>
      <c r="E100" s="71"/>
      <c r="F100" s="71"/>
      <c r="G100" s="71"/>
      <c r="H100" s="71"/>
      <c r="I100" s="71"/>
      <c r="J100" s="71"/>
      <c r="K100" s="71"/>
    </row>
  </sheetData>
  <mergeCells count="50">
    <mergeCell ref="D21:F21"/>
    <mergeCell ref="D22:F22"/>
    <mergeCell ref="D23:F23"/>
    <mergeCell ref="B23:C23"/>
    <mergeCell ref="B24:G24"/>
    <mergeCell ref="B38:F38"/>
    <mergeCell ref="B39:F39"/>
    <mergeCell ref="B40:F40"/>
    <mergeCell ref="B41:G41"/>
    <mergeCell ref="B37:F37"/>
    <mergeCell ref="B35:F35"/>
    <mergeCell ref="B36:F36"/>
    <mergeCell ref="B28:F30"/>
    <mergeCell ref="B31:F31"/>
    <mergeCell ref="B32:F32"/>
    <mergeCell ref="B33:F33"/>
    <mergeCell ref="B34:F34"/>
    <mergeCell ref="B27:G27"/>
    <mergeCell ref="B7:G7"/>
    <mergeCell ref="D2:E3"/>
    <mergeCell ref="B26:G26"/>
    <mergeCell ref="B25:C25"/>
    <mergeCell ref="B19:C19"/>
    <mergeCell ref="B18:F18"/>
    <mergeCell ref="B8:C8"/>
    <mergeCell ref="B9:C9"/>
    <mergeCell ref="B10:C10"/>
    <mergeCell ref="B11:C11"/>
    <mergeCell ref="D19:F19"/>
    <mergeCell ref="B20:C20"/>
    <mergeCell ref="B21:C21"/>
    <mergeCell ref="B22:C22"/>
    <mergeCell ref="D25:F25"/>
    <mergeCell ref="D16:F16"/>
    <mergeCell ref="D20:F20"/>
    <mergeCell ref="D17:F17"/>
    <mergeCell ref="B13:F13"/>
    <mergeCell ref="B14:C14"/>
    <mergeCell ref="D14:F14"/>
    <mergeCell ref="B15:F15"/>
    <mergeCell ref="B16:C16"/>
    <mergeCell ref="B17:C17"/>
    <mergeCell ref="B12:C12"/>
    <mergeCell ref="B2:C6"/>
    <mergeCell ref="D8:F8"/>
    <mergeCell ref="D9:F9"/>
    <mergeCell ref="D10:F10"/>
    <mergeCell ref="D11:F11"/>
    <mergeCell ref="D12:F12"/>
    <mergeCell ref="F2:G6"/>
  </mergeCells>
  <pageMargins left="0.51181102362204722" right="0.31496062992125984" top="0.78740157480314965" bottom="0.78740157480314965" header="0" footer="0"/>
  <pageSetup paperSize="9" scale="61" fitToHeight="0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6"/>
  <sheetViews>
    <sheetView view="pageBreakPreview" topLeftCell="A4" zoomScale="60" zoomScaleNormal="70" workbookViewId="0">
      <selection activeCell="G46" sqref="G46"/>
    </sheetView>
  </sheetViews>
  <sheetFormatPr defaultRowHeight="15"/>
  <cols>
    <col min="3" max="3" width="14.42578125" customWidth="1"/>
    <col min="4" max="4" width="13.42578125" bestFit="1" customWidth="1"/>
    <col min="5" max="5" width="63.140625" customWidth="1"/>
    <col min="6" max="6" width="11.5703125" customWidth="1"/>
    <col min="7" max="7" width="12.7109375" customWidth="1"/>
  </cols>
  <sheetData>
    <row r="2" spans="2:7" ht="15.75" thickBot="1"/>
    <row r="3" spans="2:7">
      <c r="B3" s="585"/>
      <c r="C3" s="586"/>
      <c r="D3" s="591" t="s">
        <v>464</v>
      </c>
      <c r="E3" s="591"/>
      <c r="F3" s="593"/>
      <c r="G3" s="594"/>
    </row>
    <row r="4" spans="2:7">
      <c r="B4" s="587"/>
      <c r="C4" s="588"/>
      <c r="D4" s="592"/>
      <c r="E4" s="592"/>
      <c r="F4" s="595"/>
      <c r="G4" s="596"/>
    </row>
    <row r="5" spans="2:7" ht="15.75" thickBot="1">
      <c r="B5" s="587"/>
      <c r="C5" s="588"/>
      <c r="D5" s="592"/>
      <c r="E5" s="592"/>
      <c r="F5" s="595"/>
      <c r="G5" s="596"/>
    </row>
    <row r="6" spans="2:7" ht="45" customHeight="1">
      <c r="B6" s="587"/>
      <c r="C6" s="588"/>
      <c r="D6" s="109" t="s">
        <v>465</v>
      </c>
      <c r="E6" s="110" t="str">
        <f>+BDI!E4</f>
        <v>EXECUÇÃO DE SERVIÇOS COMUNS DE ENGENHARIA, CONTEMPLANDO A MANUTENÇÃO PREVENTIVA, CORRETIVA E REFORMA PREDIAL NOS PRÓPRIOS MUNICIPAIS</v>
      </c>
      <c r="F6" s="595"/>
      <c r="G6" s="596"/>
    </row>
    <row r="7" spans="2:7">
      <c r="B7" s="587"/>
      <c r="C7" s="588"/>
      <c r="D7" s="111" t="s">
        <v>467</v>
      </c>
      <c r="E7" s="112" t="s">
        <v>843</v>
      </c>
      <c r="F7" s="595"/>
      <c r="G7" s="596"/>
    </row>
    <row r="8" spans="2:7" ht="15.75" thickBot="1">
      <c r="B8" s="589"/>
      <c r="C8" s="590"/>
      <c r="D8" s="113" t="s">
        <v>844</v>
      </c>
      <c r="E8" s="114"/>
      <c r="F8" s="597"/>
      <c r="G8" s="598"/>
    </row>
    <row r="9" spans="2:7">
      <c r="B9" s="599" t="s">
        <v>678</v>
      </c>
      <c r="C9" s="600"/>
      <c r="D9" s="600"/>
      <c r="E9" s="600"/>
      <c r="F9" s="600"/>
      <c r="G9" s="601"/>
    </row>
    <row r="10" spans="2:7">
      <c r="B10" s="602" t="s">
        <v>679</v>
      </c>
      <c r="C10" s="603"/>
      <c r="D10" s="603"/>
      <c r="E10" s="603"/>
      <c r="F10" s="603"/>
      <c r="G10" s="604"/>
    </row>
    <row r="11" spans="2:7" ht="25.5">
      <c r="B11" s="605" t="s">
        <v>680</v>
      </c>
      <c r="C11" s="606"/>
      <c r="D11" s="607" t="s">
        <v>587</v>
      </c>
      <c r="E11" s="606"/>
      <c r="F11" s="115" t="s">
        <v>681</v>
      </c>
      <c r="G11" s="116" t="s">
        <v>682</v>
      </c>
    </row>
    <row r="12" spans="2:7">
      <c r="B12" s="574" t="s">
        <v>683</v>
      </c>
      <c r="C12" s="575"/>
      <c r="D12" s="575"/>
      <c r="E12" s="575"/>
      <c r="F12" s="575"/>
      <c r="G12" s="576"/>
    </row>
    <row r="13" spans="2:7">
      <c r="B13" s="577" t="s">
        <v>684</v>
      </c>
      <c r="C13" s="578"/>
      <c r="D13" s="579" t="s">
        <v>685</v>
      </c>
      <c r="E13" s="580"/>
      <c r="F13" s="108">
        <v>0</v>
      </c>
      <c r="G13" s="91">
        <v>0</v>
      </c>
    </row>
    <row r="14" spans="2:7">
      <c r="B14" s="577" t="s">
        <v>686</v>
      </c>
      <c r="C14" s="578"/>
      <c r="D14" s="579" t="s">
        <v>687</v>
      </c>
      <c r="E14" s="580"/>
      <c r="F14" s="92">
        <v>1.4999999999999999E-2</v>
      </c>
      <c r="G14" s="93">
        <v>1.4999999999999999E-2</v>
      </c>
    </row>
    <row r="15" spans="2:7">
      <c r="B15" s="577" t="s">
        <v>688</v>
      </c>
      <c r="C15" s="578"/>
      <c r="D15" s="579" t="s">
        <v>689</v>
      </c>
      <c r="E15" s="580"/>
      <c r="F15" s="92">
        <v>0.01</v>
      </c>
      <c r="G15" s="93">
        <v>0.01</v>
      </c>
    </row>
    <row r="16" spans="2:7">
      <c r="B16" s="577" t="s">
        <v>690</v>
      </c>
      <c r="C16" s="578"/>
      <c r="D16" s="579" t="s">
        <v>691</v>
      </c>
      <c r="E16" s="580"/>
      <c r="F16" s="92">
        <v>2E-3</v>
      </c>
      <c r="G16" s="93">
        <v>2E-3</v>
      </c>
    </row>
    <row r="17" spans="2:7">
      <c r="B17" s="577" t="s">
        <v>692</v>
      </c>
      <c r="C17" s="578"/>
      <c r="D17" s="579" t="s">
        <v>693</v>
      </c>
      <c r="E17" s="580"/>
      <c r="F17" s="92">
        <v>6.0000000000000001E-3</v>
      </c>
      <c r="G17" s="93">
        <v>6.0000000000000001E-3</v>
      </c>
    </row>
    <row r="18" spans="2:7">
      <c r="B18" s="577" t="s">
        <v>694</v>
      </c>
      <c r="C18" s="578"/>
      <c r="D18" s="579" t="s">
        <v>695</v>
      </c>
      <c r="E18" s="580"/>
      <c r="F18" s="92">
        <v>2.5000000000000001E-2</v>
      </c>
      <c r="G18" s="93">
        <v>2.5000000000000001E-2</v>
      </c>
    </row>
    <row r="19" spans="2:7">
      <c r="B19" s="577" t="s">
        <v>696</v>
      </c>
      <c r="C19" s="578"/>
      <c r="D19" s="579" t="s">
        <v>697</v>
      </c>
      <c r="E19" s="580"/>
      <c r="F19" s="92">
        <v>0.03</v>
      </c>
      <c r="G19" s="93">
        <v>0.03</v>
      </c>
    </row>
    <row r="20" spans="2:7">
      <c r="B20" s="577" t="s">
        <v>698</v>
      </c>
      <c r="C20" s="578"/>
      <c r="D20" s="579" t="s">
        <v>699</v>
      </c>
      <c r="E20" s="580"/>
      <c r="F20" s="92">
        <v>0.08</v>
      </c>
      <c r="G20" s="93">
        <v>0.08</v>
      </c>
    </row>
    <row r="21" spans="2:7">
      <c r="B21" s="577" t="s">
        <v>700</v>
      </c>
      <c r="C21" s="578"/>
      <c r="D21" s="579" t="s">
        <v>701</v>
      </c>
      <c r="E21" s="580"/>
      <c r="F21" s="92">
        <v>0</v>
      </c>
      <c r="G21" s="93">
        <v>0</v>
      </c>
    </row>
    <row r="22" spans="2:7">
      <c r="B22" s="577" t="s">
        <v>702</v>
      </c>
      <c r="C22" s="578"/>
      <c r="D22" s="583" t="s">
        <v>2</v>
      </c>
      <c r="E22" s="584"/>
      <c r="F22" s="117">
        <f>SUM(F13:F21)</f>
        <v>0.16799999999999998</v>
      </c>
      <c r="G22" s="118">
        <f>SUM(G13:G21)</f>
        <v>0.16799999999999998</v>
      </c>
    </row>
    <row r="23" spans="2:7">
      <c r="B23" s="574" t="s">
        <v>703</v>
      </c>
      <c r="C23" s="575"/>
      <c r="D23" s="575"/>
      <c r="E23" s="575"/>
      <c r="F23" s="575"/>
      <c r="G23" s="576"/>
    </row>
    <row r="24" spans="2:7">
      <c r="B24" s="577" t="s">
        <v>704</v>
      </c>
      <c r="C24" s="578"/>
      <c r="D24" s="579" t="s">
        <v>705</v>
      </c>
      <c r="E24" s="580"/>
      <c r="F24" s="108">
        <v>0.1797</v>
      </c>
      <c r="G24" s="91" t="s">
        <v>706</v>
      </c>
    </row>
    <row r="25" spans="2:7">
      <c r="B25" s="577" t="s">
        <v>707</v>
      </c>
      <c r="C25" s="578"/>
      <c r="D25" s="579" t="s">
        <v>708</v>
      </c>
      <c r="E25" s="580"/>
      <c r="F25" s="92">
        <v>4.5900000000000003E-2</v>
      </c>
      <c r="G25" s="93" t="s">
        <v>706</v>
      </c>
    </row>
    <row r="26" spans="2:7">
      <c r="B26" s="577" t="s">
        <v>709</v>
      </c>
      <c r="C26" s="578"/>
      <c r="D26" s="579" t="s">
        <v>710</v>
      </c>
      <c r="E26" s="580"/>
      <c r="F26" s="92">
        <v>8.6E-3</v>
      </c>
      <c r="G26" s="93">
        <v>6.8999999999999999E-3</v>
      </c>
    </row>
    <row r="27" spans="2:7">
      <c r="B27" s="577" t="s">
        <v>711</v>
      </c>
      <c r="C27" s="578"/>
      <c r="D27" s="579" t="s">
        <v>712</v>
      </c>
      <c r="E27" s="580"/>
      <c r="F27" s="92">
        <v>0.107</v>
      </c>
      <c r="G27" s="93">
        <v>8.3299999999999999E-2</v>
      </c>
    </row>
    <row r="28" spans="2:7">
      <c r="B28" s="577" t="s">
        <v>713</v>
      </c>
      <c r="C28" s="578"/>
      <c r="D28" s="579" t="s">
        <v>714</v>
      </c>
      <c r="E28" s="580"/>
      <c r="F28" s="92">
        <v>6.9999999999999999E-4</v>
      </c>
      <c r="G28" s="93">
        <v>5.9999999999999995E-4</v>
      </c>
    </row>
    <row r="29" spans="2:7">
      <c r="B29" s="577" t="s">
        <v>715</v>
      </c>
      <c r="C29" s="578"/>
      <c r="D29" s="579" t="s">
        <v>716</v>
      </c>
      <c r="E29" s="580"/>
      <c r="F29" s="92">
        <v>7.1000000000000004E-3</v>
      </c>
      <c r="G29" s="93">
        <v>5.5999999999999999E-3</v>
      </c>
    </row>
    <row r="30" spans="2:7">
      <c r="B30" s="577" t="s">
        <v>717</v>
      </c>
      <c r="C30" s="578"/>
      <c r="D30" s="579" t="s">
        <v>718</v>
      </c>
      <c r="E30" s="580"/>
      <c r="F30" s="92">
        <v>1.46E-2</v>
      </c>
      <c r="G30" s="93" t="s">
        <v>706</v>
      </c>
    </row>
    <row r="31" spans="2:7">
      <c r="B31" s="577" t="s">
        <v>719</v>
      </c>
      <c r="C31" s="578"/>
      <c r="D31" s="579" t="s">
        <v>720</v>
      </c>
      <c r="E31" s="580"/>
      <c r="F31" s="92">
        <v>1.1000000000000001E-3</v>
      </c>
      <c r="G31" s="93">
        <v>8.9999999999999998E-4</v>
      </c>
    </row>
    <row r="32" spans="2:7">
      <c r="B32" s="577" t="s">
        <v>721</v>
      </c>
      <c r="C32" s="578"/>
      <c r="D32" s="579" t="s">
        <v>722</v>
      </c>
      <c r="E32" s="580"/>
      <c r="F32" s="92">
        <v>0.1404</v>
      </c>
      <c r="G32" s="93">
        <v>0.10929999999999999</v>
      </c>
    </row>
    <row r="33" spans="2:7">
      <c r="B33" s="577" t="s">
        <v>723</v>
      </c>
      <c r="C33" s="578"/>
      <c r="D33" s="579" t="s">
        <v>724</v>
      </c>
      <c r="E33" s="580"/>
      <c r="F33" s="92">
        <v>2.9999999999999997E-4</v>
      </c>
      <c r="G33" s="93">
        <v>2.9999999999999997E-4</v>
      </c>
    </row>
    <row r="34" spans="2:7">
      <c r="B34" s="577" t="s">
        <v>725</v>
      </c>
      <c r="C34" s="578"/>
      <c r="D34" s="583" t="s">
        <v>2</v>
      </c>
      <c r="E34" s="584"/>
      <c r="F34" s="117">
        <f>SUM(F24:F33)</f>
        <v>0.50539999999999996</v>
      </c>
      <c r="G34" s="118">
        <f>SUM(G24:G33)</f>
        <v>0.2069</v>
      </c>
    </row>
    <row r="35" spans="2:7">
      <c r="B35" s="574" t="s">
        <v>726</v>
      </c>
      <c r="C35" s="575"/>
      <c r="D35" s="575"/>
      <c r="E35" s="575"/>
      <c r="F35" s="575"/>
      <c r="G35" s="576"/>
    </row>
    <row r="36" spans="2:7">
      <c r="B36" s="577" t="s">
        <v>727</v>
      </c>
      <c r="C36" s="578"/>
      <c r="D36" s="579" t="s">
        <v>728</v>
      </c>
      <c r="E36" s="580"/>
      <c r="F36" s="108">
        <v>4.4400000000000002E-2</v>
      </c>
      <c r="G36" s="91">
        <v>3.6200000000000003E-2</v>
      </c>
    </row>
    <row r="37" spans="2:7">
      <c r="B37" s="577" t="s">
        <v>729</v>
      </c>
      <c r="C37" s="578"/>
      <c r="D37" s="579" t="s">
        <v>730</v>
      </c>
      <c r="E37" s="580"/>
      <c r="F37" s="92">
        <v>1E-3</v>
      </c>
      <c r="G37" s="93">
        <v>8.0000000000000004E-4</v>
      </c>
    </row>
    <row r="38" spans="2:7">
      <c r="B38" s="577" t="s">
        <v>731</v>
      </c>
      <c r="C38" s="578"/>
      <c r="D38" s="579" t="s">
        <v>732</v>
      </c>
      <c r="E38" s="580"/>
      <c r="F38" s="92">
        <v>0</v>
      </c>
      <c r="G38" s="93">
        <v>0</v>
      </c>
    </row>
    <row r="39" spans="2:7">
      <c r="B39" s="577" t="s">
        <v>733</v>
      </c>
      <c r="C39" s="578"/>
      <c r="D39" s="579" t="s">
        <v>734</v>
      </c>
      <c r="E39" s="580"/>
      <c r="F39" s="92">
        <v>3.9399999999999998E-2</v>
      </c>
      <c r="G39" s="93">
        <v>3.0700000000000002E-2</v>
      </c>
    </row>
    <row r="40" spans="2:7">
      <c r="B40" s="577" t="s">
        <v>735</v>
      </c>
      <c r="C40" s="578"/>
      <c r="D40" s="579" t="s">
        <v>736</v>
      </c>
      <c r="E40" s="580"/>
      <c r="F40" s="92">
        <v>3.7000000000000002E-3</v>
      </c>
      <c r="G40" s="93">
        <v>2.8999999999999998E-3</v>
      </c>
    </row>
    <row r="41" spans="2:7">
      <c r="B41" s="577" t="s">
        <v>737</v>
      </c>
      <c r="C41" s="578"/>
      <c r="D41" s="583" t="s">
        <v>2</v>
      </c>
      <c r="E41" s="584"/>
      <c r="F41" s="117">
        <f>SUM(F36:F40)</f>
        <v>8.8499999999999995E-2</v>
      </c>
      <c r="G41" s="118">
        <f>SUM(G36:G40)</f>
        <v>7.060000000000001E-2</v>
      </c>
    </row>
    <row r="42" spans="2:7">
      <c r="B42" s="574" t="s">
        <v>738</v>
      </c>
      <c r="C42" s="575"/>
      <c r="D42" s="575"/>
      <c r="E42" s="575"/>
      <c r="F42" s="575"/>
      <c r="G42" s="576"/>
    </row>
    <row r="43" spans="2:7">
      <c r="B43" s="577" t="s">
        <v>739</v>
      </c>
      <c r="C43" s="578"/>
      <c r="D43" s="579" t="s">
        <v>740</v>
      </c>
      <c r="E43" s="580"/>
      <c r="F43" s="108">
        <v>8.0500000000000002E-2</v>
      </c>
      <c r="G43" s="91">
        <v>2.86E-2</v>
      </c>
    </row>
    <row r="44" spans="2:7" ht="26.25" customHeight="1">
      <c r="B44" s="577" t="s">
        <v>741</v>
      </c>
      <c r="C44" s="578"/>
      <c r="D44" s="581" t="s">
        <v>742</v>
      </c>
      <c r="E44" s="582"/>
      <c r="F44" s="92">
        <v>3.7000000000000002E-3</v>
      </c>
      <c r="G44" s="93">
        <v>2.8999999999999998E-3</v>
      </c>
    </row>
    <row r="45" spans="2:7">
      <c r="B45" s="577" t="s">
        <v>743</v>
      </c>
      <c r="C45" s="578"/>
      <c r="D45" s="574" t="s">
        <v>2</v>
      </c>
      <c r="E45" s="575"/>
      <c r="F45" s="119">
        <f>SUM(F43:F44)</f>
        <v>8.4199999999999997E-2</v>
      </c>
      <c r="G45" s="120">
        <f>SUM(G43:G44)</f>
        <v>3.15E-2</v>
      </c>
    </row>
    <row r="46" spans="2:7" ht="15.75" thickBot="1">
      <c r="B46" s="571" t="s">
        <v>744</v>
      </c>
      <c r="C46" s="572"/>
      <c r="D46" s="572"/>
      <c r="E46" s="573"/>
      <c r="F46" s="121">
        <f>SUM(F45,F41,F34,F22)</f>
        <v>0.84609999999999985</v>
      </c>
      <c r="G46" s="122">
        <f>SUM(G45,G41,G34,G22)</f>
        <v>0.47699999999999998</v>
      </c>
    </row>
  </sheetData>
  <mergeCells count="72">
    <mergeCell ref="B15:C15"/>
    <mergeCell ref="D15:E15"/>
    <mergeCell ref="B3:C8"/>
    <mergeCell ref="D3:E5"/>
    <mergeCell ref="F3:G8"/>
    <mergeCell ref="B9:G9"/>
    <mergeCell ref="B10:G10"/>
    <mergeCell ref="B11:C11"/>
    <mergeCell ref="D11:E11"/>
    <mergeCell ref="B12:G12"/>
    <mergeCell ref="B13:C13"/>
    <mergeCell ref="D13:E13"/>
    <mergeCell ref="B14:C14"/>
    <mergeCell ref="D14:E14"/>
    <mergeCell ref="B16:C16"/>
    <mergeCell ref="D16:E16"/>
    <mergeCell ref="B17:C17"/>
    <mergeCell ref="D17:E17"/>
    <mergeCell ref="B18:C18"/>
    <mergeCell ref="D18:E18"/>
    <mergeCell ref="B25:C25"/>
    <mergeCell ref="D25:E25"/>
    <mergeCell ref="B19:C19"/>
    <mergeCell ref="D19:E19"/>
    <mergeCell ref="B20:C20"/>
    <mergeCell ref="D20:E20"/>
    <mergeCell ref="B21:C21"/>
    <mergeCell ref="D21:E21"/>
    <mergeCell ref="B22:C22"/>
    <mergeCell ref="D22:E22"/>
    <mergeCell ref="B23:G23"/>
    <mergeCell ref="B24:C24"/>
    <mergeCell ref="D24:E24"/>
    <mergeCell ref="B26:C26"/>
    <mergeCell ref="D26:E26"/>
    <mergeCell ref="B27:C27"/>
    <mergeCell ref="D27:E27"/>
    <mergeCell ref="B28:C28"/>
    <mergeCell ref="D28:E28"/>
    <mergeCell ref="B29:C29"/>
    <mergeCell ref="D29:E29"/>
    <mergeCell ref="B30:C30"/>
    <mergeCell ref="D30:E30"/>
    <mergeCell ref="B31:C31"/>
    <mergeCell ref="D31:E31"/>
    <mergeCell ref="B38:C38"/>
    <mergeCell ref="D38:E38"/>
    <mergeCell ref="B32:C32"/>
    <mergeCell ref="D32:E32"/>
    <mergeCell ref="B33:C33"/>
    <mergeCell ref="D33:E33"/>
    <mergeCell ref="B34:C34"/>
    <mergeCell ref="D34:E34"/>
    <mergeCell ref="B35:G35"/>
    <mergeCell ref="B36:C36"/>
    <mergeCell ref="D36:E36"/>
    <mergeCell ref="B37:C37"/>
    <mergeCell ref="D37:E37"/>
    <mergeCell ref="B39:C39"/>
    <mergeCell ref="D39:E39"/>
    <mergeCell ref="B40:C40"/>
    <mergeCell ref="D40:E40"/>
    <mergeCell ref="B41:C41"/>
    <mergeCell ref="D41:E41"/>
    <mergeCell ref="B46:E46"/>
    <mergeCell ref="B42:G42"/>
    <mergeCell ref="B43:C43"/>
    <mergeCell ref="D43:E43"/>
    <mergeCell ref="B44:C44"/>
    <mergeCell ref="D44:E44"/>
    <mergeCell ref="B45:C45"/>
    <mergeCell ref="D45:E45"/>
  </mergeCells>
  <pageMargins left="0.51181102362204722" right="0.31496062992125984" top="0.78740157480314965" bottom="0.78740157480314965" header="0.31496062992125984" footer="0.31496062992125984"/>
  <pageSetup paperSize="9" scale="76" fitToHeight="0" orientation="portrait" r:id="rId1"/>
  <headerFooter>
    <oddFooter>Página &amp;P de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0"/>
  <sheetViews>
    <sheetView workbookViewId="0"/>
  </sheetViews>
  <sheetFormatPr defaultColWidth="14.42578125" defaultRowHeight="15" customHeight="1"/>
  <cols>
    <col min="1" max="1" width="13" customWidth="1"/>
    <col min="2" max="2" width="19.5703125" customWidth="1"/>
    <col min="3" max="3" width="84.5703125" customWidth="1"/>
    <col min="4" max="4" width="16.5703125" customWidth="1"/>
    <col min="5" max="5" width="10.5703125" customWidth="1"/>
    <col min="6" max="9" width="8.7109375" customWidth="1"/>
    <col min="10" max="10" width="32.5703125" customWidth="1"/>
    <col min="11" max="11" width="8.7109375" customWidth="1"/>
  </cols>
  <sheetData>
    <row r="1" spans="1:10" ht="14.25" customHeight="1">
      <c r="A1" s="608" t="s">
        <v>745</v>
      </c>
      <c r="B1" s="386"/>
      <c r="C1" s="386"/>
      <c r="D1" s="386"/>
      <c r="E1" s="386"/>
      <c r="F1" s="386"/>
      <c r="G1" s="387"/>
    </row>
    <row r="2" spans="1:10" ht="14.25" customHeight="1">
      <c r="A2" s="609" t="s">
        <v>746</v>
      </c>
      <c r="B2" s="609" t="s">
        <v>747</v>
      </c>
      <c r="C2" s="609" t="s">
        <v>748</v>
      </c>
      <c r="D2" s="609" t="s">
        <v>749</v>
      </c>
      <c r="E2" s="610" t="s">
        <v>750</v>
      </c>
      <c r="F2" s="557"/>
      <c r="G2" s="428"/>
      <c r="I2" t="s">
        <v>751</v>
      </c>
      <c r="J2" t="e">
        <f>VALUE(J3)</f>
        <v>#REF!</v>
      </c>
    </row>
    <row r="3" spans="1:10" ht="14.25" customHeight="1">
      <c r="A3" s="403"/>
      <c r="B3" s="403"/>
      <c r="C3" s="403"/>
      <c r="D3" s="403"/>
      <c r="E3" s="94" t="s">
        <v>752</v>
      </c>
      <c r="F3" s="94" t="s">
        <v>753</v>
      </c>
      <c r="G3" s="94" t="s">
        <v>2</v>
      </c>
      <c r="J3" t="e">
        <f>#REF!&amp;IF(#REF!="MONOFÁSICA",1,IF(#REF!="TRIFÁSICA",2,"ERRO"))</f>
        <v>#REF!</v>
      </c>
    </row>
    <row r="4" spans="1:10" ht="14.25" customHeight="1">
      <c r="A4" s="94">
        <v>1</v>
      </c>
      <c r="B4" s="94">
        <v>11</v>
      </c>
      <c r="C4" s="94" t="s">
        <v>754</v>
      </c>
      <c r="D4" s="94" t="s">
        <v>755</v>
      </c>
      <c r="E4" s="95">
        <v>1360.66</v>
      </c>
      <c r="F4" s="95">
        <v>84.47</v>
      </c>
      <c r="G4" s="95">
        <f t="shared" ref="G4:G29" si="0">E4+F4</f>
        <v>1445.13</v>
      </c>
    </row>
    <row r="5" spans="1:10" ht="14.25" customHeight="1">
      <c r="A5" s="94">
        <v>1</v>
      </c>
      <c r="B5" s="94">
        <v>12</v>
      </c>
      <c r="C5" s="94" t="s">
        <v>756</v>
      </c>
      <c r="D5" s="94" t="s">
        <v>757</v>
      </c>
      <c r="E5" s="95">
        <v>1352.09</v>
      </c>
      <c r="F5" s="95">
        <v>78.260000000000005</v>
      </c>
      <c r="G5" s="95">
        <f t="shared" si="0"/>
        <v>1430.35</v>
      </c>
    </row>
    <row r="6" spans="1:10" ht="14.25" customHeight="1">
      <c r="A6" s="94">
        <v>2</v>
      </c>
      <c r="B6" s="94">
        <v>21</v>
      </c>
      <c r="C6" s="94" t="s">
        <v>758</v>
      </c>
      <c r="D6" s="94" t="s">
        <v>755</v>
      </c>
      <c r="E6" s="95">
        <v>2580.7800000000002</v>
      </c>
      <c r="F6" s="95">
        <v>125.38</v>
      </c>
      <c r="G6" s="95">
        <f t="shared" si="0"/>
        <v>2706.1600000000003</v>
      </c>
    </row>
    <row r="7" spans="1:10" ht="14.25" customHeight="1">
      <c r="A7" s="94">
        <v>2</v>
      </c>
      <c r="B7" s="94">
        <v>22</v>
      </c>
      <c r="C7" s="94" t="s">
        <v>759</v>
      </c>
      <c r="D7" s="94" t="s">
        <v>757</v>
      </c>
      <c r="E7" s="95">
        <v>2275.0700000000002</v>
      </c>
      <c r="F7" s="95">
        <v>123.8</v>
      </c>
      <c r="G7" s="95">
        <f t="shared" si="0"/>
        <v>2398.8700000000003</v>
      </c>
    </row>
    <row r="8" spans="1:10" ht="14.25" customHeight="1">
      <c r="A8" s="94">
        <v>3</v>
      </c>
      <c r="B8" s="94">
        <v>31</v>
      </c>
      <c r="C8" s="94" t="s">
        <v>760</v>
      </c>
      <c r="D8" s="94" t="s">
        <v>755</v>
      </c>
      <c r="E8" s="95">
        <v>2821.68</v>
      </c>
      <c r="F8" s="95">
        <v>138.6</v>
      </c>
      <c r="G8" s="95">
        <f t="shared" si="0"/>
        <v>2960.2799999999997</v>
      </c>
    </row>
    <row r="9" spans="1:10" ht="14.25" customHeight="1">
      <c r="A9" s="94">
        <v>3</v>
      </c>
      <c r="B9" s="94">
        <v>32</v>
      </c>
      <c r="C9" s="94" t="s">
        <v>761</v>
      </c>
      <c r="D9" s="94" t="s">
        <v>757</v>
      </c>
      <c r="E9" s="95">
        <v>2703.89</v>
      </c>
      <c r="F9" s="95">
        <v>137.99</v>
      </c>
      <c r="G9" s="95">
        <f t="shared" si="0"/>
        <v>2841.88</v>
      </c>
    </row>
    <row r="10" spans="1:10" ht="14.25" customHeight="1">
      <c r="A10" s="94">
        <v>4</v>
      </c>
      <c r="B10" s="94">
        <v>41</v>
      </c>
      <c r="C10" s="94" t="s">
        <v>762</v>
      </c>
      <c r="D10" s="94" t="s">
        <v>755</v>
      </c>
      <c r="E10" s="95">
        <v>3046.54</v>
      </c>
      <c r="F10" s="95">
        <v>139.76</v>
      </c>
      <c r="G10" s="95">
        <f t="shared" si="0"/>
        <v>3186.3</v>
      </c>
    </row>
    <row r="11" spans="1:10" ht="14.25" customHeight="1">
      <c r="A11" s="94">
        <v>4</v>
      </c>
      <c r="B11" s="94">
        <v>42</v>
      </c>
      <c r="C11" s="94" t="s">
        <v>763</v>
      </c>
      <c r="D11" s="94" t="s">
        <v>757</v>
      </c>
      <c r="E11" s="95">
        <v>2818.66</v>
      </c>
      <c r="F11" s="95">
        <v>138.58000000000001</v>
      </c>
      <c r="G11" s="95">
        <f t="shared" si="0"/>
        <v>2957.24</v>
      </c>
    </row>
    <row r="12" spans="1:10" ht="14.25" customHeight="1">
      <c r="A12" s="94">
        <v>5</v>
      </c>
      <c r="B12" s="94">
        <v>51</v>
      </c>
      <c r="C12" s="94" t="s">
        <v>764</v>
      </c>
      <c r="D12" s="94" t="s">
        <v>755</v>
      </c>
      <c r="E12" s="95">
        <v>3503.01</v>
      </c>
      <c r="F12" s="95">
        <v>142.11000000000001</v>
      </c>
      <c r="G12" s="95">
        <f t="shared" si="0"/>
        <v>3645.1200000000003</v>
      </c>
    </row>
    <row r="13" spans="1:10" ht="14.25" customHeight="1">
      <c r="A13" s="94">
        <v>5</v>
      </c>
      <c r="B13" s="94">
        <v>52</v>
      </c>
      <c r="C13" s="94" t="s">
        <v>765</v>
      </c>
      <c r="D13" s="94" t="s">
        <v>757</v>
      </c>
      <c r="E13" s="95">
        <v>3464.22</v>
      </c>
      <c r="F13" s="95">
        <v>141.91</v>
      </c>
      <c r="G13" s="95">
        <f t="shared" si="0"/>
        <v>3606.1299999999997</v>
      </c>
    </row>
    <row r="14" spans="1:10" ht="14.25" customHeight="1">
      <c r="A14" s="94">
        <v>6</v>
      </c>
      <c r="B14" s="94">
        <v>61</v>
      </c>
      <c r="C14" s="94" t="s">
        <v>766</v>
      </c>
      <c r="D14" s="94" t="s">
        <v>755</v>
      </c>
      <c r="E14" s="95">
        <v>4931.79</v>
      </c>
      <c r="F14" s="95">
        <v>167.75</v>
      </c>
      <c r="G14" s="95">
        <f t="shared" si="0"/>
        <v>5099.54</v>
      </c>
    </row>
    <row r="15" spans="1:10" ht="14.25" customHeight="1">
      <c r="A15" s="94">
        <v>6</v>
      </c>
      <c r="B15" s="94">
        <v>62</v>
      </c>
      <c r="C15" s="94" t="s">
        <v>767</v>
      </c>
      <c r="D15" s="94" t="s">
        <v>757</v>
      </c>
      <c r="E15" s="95">
        <v>3446.51</v>
      </c>
      <c r="F15" s="95">
        <v>141.82</v>
      </c>
      <c r="G15" s="95">
        <f t="shared" si="0"/>
        <v>3588.3300000000004</v>
      </c>
    </row>
    <row r="16" spans="1:10" ht="14.25" customHeight="1">
      <c r="A16" s="94">
        <v>7</v>
      </c>
      <c r="B16" s="94">
        <v>71</v>
      </c>
      <c r="C16" s="94" t="s">
        <v>768</v>
      </c>
      <c r="D16" s="94" t="s">
        <v>755</v>
      </c>
      <c r="E16" s="95">
        <v>5728.4</v>
      </c>
      <c r="F16" s="95">
        <v>175.88</v>
      </c>
      <c r="G16" s="95">
        <f t="shared" si="0"/>
        <v>5904.28</v>
      </c>
    </row>
    <row r="17" spans="1:7" ht="14.25" customHeight="1">
      <c r="A17" s="94">
        <v>7</v>
      </c>
      <c r="B17" s="94">
        <v>72</v>
      </c>
      <c r="C17" s="94" t="s">
        <v>769</v>
      </c>
      <c r="D17" s="94" t="s">
        <v>757</v>
      </c>
      <c r="E17" s="95">
        <v>4183.8999999999996</v>
      </c>
      <c r="F17" s="95">
        <v>175.88</v>
      </c>
      <c r="G17" s="95">
        <f t="shared" si="0"/>
        <v>4359.78</v>
      </c>
    </row>
    <row r="18" spans="1:7" ht="14.25" customHeight="1">
      <c r="A18" s="94">
        <v>8</v>
      </c>
      <c r="B18" s="94">
        <v>81</v>
      </c>
      <c r="C18" s="94" t="s">
        <v>770</v>
      </c>
      <c r="D18" s="94" t="s">
        <v>755</v>
      </c>
      <c r="E18" s="95">
        <v>5416.55</v>
      </c>
      <c r="F18" s="95">
        <v>179.38</v>
      </c>
      <c r="G18" s="95">
        <f t="shared" si="0"/>
        <v>5595.93</v>
      </c>
    </row>
    <row r="19" spans="1:7" ht="14.25" customHeight="1">
      <c r="A19" s="94">
        <v>8</v>
      </c>
      <c r="B19" s="94">
        <v>82</v>
      </c>
      <c r="C19" s="94" t="s">
        <v>771</v>
      </c>
      <c r="D19" s="94" t="s">
        <v>757</v>
      </c>
      <c r="E19" s="95">
        <v>4880.59</v>
      </c>
      <c r="F19" s="95">
        <v>152.26</v>
      </c>
      <c r="G19" s="95">
        <f t="shared" si="0"/>
        <v>5032.8500000000004</v>
      </c>
    </row>
    <row r="20" spans="1:7" ht="14.25" customHeight="1">
      <c r="A20" s="94">
        <v>9</v>
      </c>
      <c r="B20" s="94">
        <v>91</v>
      </c>
      <c r="C20" s="94" t="s">
        <v>772</v>
      </c>
      <c r="D20" s="94" t="s">
        <v>755</v>
      </c>
      <c r="E20" s="95">
        <v>5954.58</v>
      </c>
      <c r="F20" s="95">
        <v>181.39</v>
      </c>
      <c r="G20" s="95">
        <f t="shared" si="0"/>
        <v>6135.97</v>
      </c>
    </row>
    <row r="21" spans="1:7" ht="14.25" customHeight="1">
      <c r="A21" s="94">
        <v>9</v>
      </c>
      <c r="B21" s="94">
        <v>92</v>
      </c>
      <c r="C21" s="94" t="s">
        <v>773</v>
      </c>
      <c r="D21" s="94" t="s">
        <v>757</v>
      </c>
      <c r="E21" s="95">
        <v>4968.91</v>
      </c>
      <c r="F21" s="95">
        <v>176.31</v>
      </c>
      <c r="G21" s="95">
        <f t="shared" si="0"/>
        <v>5145.22</v>
      </c>
    </row>
    <row r="22" spans="1:7" ht="14.25" customHeight="1">
      <c r="A22" s="94">
        <v>10</v>
      </c>
      <c r="B22" s="94">
        <v>101</v>
      </c>
      <c r="C22" s="94" t="s">
        <v>774</v>
      </c>
      <c r="D22" s="94" t="s">
        <v>755</v>
      </c>
      <c r="E22" s="95">
        <v>6379.07</v>
      </c>
      <c r="F22" s="95">
        <v>194.23</v>
      </c>
      <c r="G22" s="95">
        <f t="shared" si="0"/>
        <v>6573.2999999999993</v>
      </c>
    </row>
    <row r="23" spans="1:7" ht="14.25" customHeight="1">
      <c r="A23" s="94">
        <v>10</v>
      </c>
      <c r="B23" s="94">
        <v>102</v>
      </c>
      <c r="C23" s="94" t="s">
        <v>775</v>
      </c>
      <c r="D23" s="94" t="s">
        <v>757</v>
      </c>
      <c r="E23" s="95">
        <v>5698</v>
      </c>
      <c r="F23" s="95">
        <v>190.72</v>
      </c>
      <c r="G23" s="95">
        <f t="shared" si="0"/>
        <v>5888.72</v>
      </c>
    </row>
    <row r="24" spans="1:7" ht="14.25" customHeight="1">
      <c r="A24" s="94">
        <v>12</v>
      </c>
      <c r="B24" s="94">
        <v>121</v>
      </c>
      <c r="C24" s="94" t="s">
        <v>776</v>
      </c>
      <c r="D24" s="94" t="s">
        <v>755</v>
      </c>
      <c r="E24" s="95">
        <v>6286.87</v>
      </c>
      <c r="F24" s="95">
        <v>195.26</v>
      </c>
      <c r="G24" s="95">
        <f t="shared" si="0"/>
        <v>6482.13</v>
      </c>
    </row>
    <row r="25" spans="1:7" ht="14.25" customHeight="1">
      <c r="A25" s="94">
        <v>12</v>
      </c>
      <c r="B25" s="94">
        <v>122</v>
      </c>
      <c r="C25" s="94" t="s">
        <v>777</v>
      </c>
      <c r="D25" s="94" t="s">
        <v>757</v>
      </c>
      <c r="E25" s="95">
        <v>5840.64</v>
      </c>
      <c r="F25" s="95">
        <v>194.97</v>
      </c>
      <c r="G25" s="95">
        <f t="shared" si="0"/>
        <v>6035.6100000000006</v>
      </c>
    </row>
    <row r="26" spans="1:7" ht="14.25" customHeight="1">
      <c r="A26" s="94">
        <v>13</v>
      </c>
      <c r="B26" s="94">
        <v>132</v>
      </c>
      <c r="C26" s="94" t="s">
        <v>778</v>
      </c>
      <c r="D26" s="94" t="s">
        <v>757</v>
      </c>
      <c r="E26" s="95">
        <v>6442.12</v>
      </c>
      <c r="F26" s="95">
        <v>204.44</v>
      </c>
      <c r="G26" s="95">
        <f t="shared" si="0"/>
        <v>6646.5599999999995</v>
      </c>
    </row>
    <row r="27" spans="1:7" ht="14.25" customHeight="1">
      <c r="A27" s="94">
        <v>15</v>
      </c>
      <c r="B27" s="94">
        <v>152</v>
      </c>
      <c r="C27" s="94" t="s">
        <v>779</v>
      </c>
      <c r="D27" s="94" t="s">
        <v>757</v>
      </c>
      <c r="E27" s="95">
        <v>7400.55</v>
      </c>
      <c r="F27" s="95">
        <v>219.27</v>
      </c>
      <c r="G27" s="95">
        <f t="shared" si="0"/>
        <v>7619.8200000000006</v>
      </c>
    </row>
    <row r="28" spans="1:7" ht="14.25" customHeight="1">
      <c r="A28" s="94">
        <v>17</v>
      </c>
      <c r="B28" s="94">
        <v>172</v>
      </c>
      <c r="C28" s="94" t="s">
        <v>780</v>
      </c>
      <c r="D28" s="94" t="s">
        <v>757</v>
      </c>
      <c r="E28" s="95">
        <v>9934.16</v>
      </c>
      <c r="F28" s="95">
        <v>243.75</v>
      </c>
      <c r="G28" s="95">
        <f t="shared" si="0"/>
        <v>10177.91</v>
      </c>
    </row>
    <row r="29" spans="1:7" ht="14.25" customHeight="1">
      <c r="A29" s="94">
        <v>19</v>
      </c>
      <c r="B29" s="94">
        <v>192</v>
      </c>
      <c r="C29" s="94" t="s">
        <v>781</v>
      </c>
      <c r="D29" s="94" t="s">
        <v>757</v>
      </c>
      <c r="E29" s="95">
        <v>8552.2999999999993</v>
      </c>
      <c r="F29" s="95">
        <v>241.19</v>
      </c>
      <c r="G29" s="95">
        <f t="shared" si="0"/>
        <v>8793.49</v>
      </c>
    </row>
    <row r="30" spans="1:7" ht="14.25" customHeight="1"/>
    <row r="31" spans="1:7" ht="14.25" customHeight="1">
      <c r="C31" t="s">
        <v>782</v>
      </c>
    </row>
    <row r="32" spans="1:7" ht="14.25" customHeight="1">
      <c r="C32" t="s">
        <v>783</v>
      </c>
    </row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</sheetData>
  <mergeCells count="6">
    <mergeCell ref="A1:G1"/>
    <mergeCell ref="A2:A3"/>
    <mergeCell ref="C2:C3"/>
    <mergeCell ref="D2:D3"/>
    <mergeCell ref="E2:G2"/>
    <mergeCell ref="B2:B3"/>
  </mergeCells>
  <pageMargins left="0.511811024" right="0.511811024" top="0.78740157499999996" bottom="0.78740157499999996" header="0" footer="0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91"/>
  <sheetViews>
    <sheetView view="pageBreakPreview" zoomScale="70" zoomScaleNormal="70" zoomScaleSheetLayoutView="70" workbookViewId="0">
      <pane ySplit="10" topLeftCell="A177" activePane="bottomLeft" state="frozen"/>
      <selection activeCell="A12" sqref="A12"/>
      <selection pane="bottomLeft" activeCell="I489" sqref="I489"/>
    </sheetView>
  </sheetViews>
  <sheetFormatPr defaultRowHeight="15"/>
  <cols>
    <col min="1" max="1" width="8.85546875" style="256"/>
    <col min="2" max="3" width="13.42578125" customWidth="1"/>
    <col min="4" max="4" width="17.7109375" customWidth="1"/>
    <col min="5" max="5" width="56.85546875" customWidth="1"/>
    <col min="6" max="6" width="6" style="318" customWidth="1"/>
    <col min="7" max="7" width="13.140625" customWidth="1"/>
    <col min="8" max="8" width="14.7109375" customWidth="1"/>
    <col min="9" max="9" width="17.85546875" bestFit="1" customWidth="1"/>
    <col min="10" max="10" width="10.5703125" customWidth="1"/>
    <col min="11" max="11" width="15.28515625" customWidth="1"/>
    <col min="12" max="12" width="12.28515625" customWidth="1"/>
    <col min="13" max="13" width="9.140625" customWidth="1"/>
    <col min="15" max="15" width="14.140625" customWidth="1"/>
  </cols>
  <sheetData>
    <row r="1" spans="2:15" s="256" customFormat="1" ht="15.75" thickBot="1">
      <c r="F1" s="318"/>
    </row>
    <row r="2" spans="2:15" ht="15.6" customHeight="1">
      <c r="B2" s="366"/>
      <c r="C2" s="525"/>
      <c r="D2" s="614" t="s">
        <v>464</v>
      </c>
      <c r="E2" s="614"/>
      <c r="F2" s="614"/>
      <c r="G2" s="614"/>
      <c r="H2" s="614"/>
      <c r="I2" s="614"/>
      <c r="J2" s="614"/>
      <c r="K2" s="614"/>
      <c r="L2" s="630"/>
    </row>
    <row r="3" spans="2:15" ht="15.6" customHeight="1">
      <c r="B3" s="527"/>
      <c r="C3" s="528"/>
      <c r="D3" s="615"/>
      <c r="E3" s="615"/>
      <c r="F3" s="615"/>
      <c r="G3" s="615"/>
      <c r="H3" s="615"/>
      <c r="I3" s="615"/>
      <c r="J3" s="615"/>
      <c r="K3" s="615"/>
      <c r="L3" s="631"/>
    </row>
    <row r="4" spans="2:15" ht="15.6" customHeight="1">
      <c r="B4" s="527"/>
      <c r="C4" s="528"/>
      <c r="D4" s="616"/>
      <c r="E4" s="616"/>
      <c r="F4" s="616"/>
      <c r="G4" s="616"/>
      <c r="H4" s="616"/>
      <c r="I4" s="616"/>
      <c r="J4" s="615"/>
      <c r="K4" s="615"/>
      <c r="L4" s="631"/>
    </row>
    <row r="5" spans="2:15" ht="15" customHeight="1">
      <c r="B5" s="527"/>
      <c r="C5" s="528"/>
      <c r="D5" s="261" t="s">
        <v>465</v>
      </c>
      <c r="E5" s="298" t="str">
        <f>+'PLANILHA ORÇAMENTÁRIA'!E5</f>
        <v>EXECUÇÃO DE SERVIÇOS COMUNS DE ENGENHARIA, CONTEMPLANDO A MANUTENÇÃO PREVENTIVA, CORRETIVA E REFORMA PREDIAL NOS PRÓPRIOS MUNICIPAIS</v>
      </c>
      <c r="F5" s="262" t="s">
        <v>570</v>
      </c>
      <c r="G5" s="262"/>
      <c r="H5" s="299"/>
      <c r="I5" s="266">
        <f>+'PLANILHA ORÇAMENTÁRIA'!G5</f>
        <v>0.47699999999999998</v>
      </c>
      <c r="J5" s="615"/>
      <c r="K5" s="615"/>
      <c r="L5" s="631"/>
    </row>
    <row r="6" spans="2:15" ht="15" customHeight="1">
      <c r="B6" s="527"/>
      <c r="C6" s="528"/>
      <c r="D6" s="261" t="s">
        <v>467</v>
      </c>
      <c r="E6" s="300" t="str">
        <f>+'PLANILHA ORÇAMENTÁRIA'!E6</f>
        <v>SANTO ANTÔNIO DOS LOPES - MA</v>
      </c>
      <c r="F6" s="262" t="s">
        <v>469</v>
      </c>
      <c r="G6" s="262"/>
      <c r="H6" s="299"/>
      <c r="I6" s="266">
        <f>+'PLANILHA ORÇAMENTÁRIA'!G6</f>
        <v>0.84609999999999996</v>
      </c>
      <c r="J6" s="615"/>
      <c r="K6" s="615"/>
      <c r="L6" s="631"/>
    </row>
    <row r="7" spans="2:15" ht="15" customHeight="1">
      <c r="B7" s="527"/>
      <c r="C7" s="528"/>
      <c r="D7" s="261" t="s">
        <v>470</v>
      </c>
      <c r="E7" s="300" t="str">
        <f>+'PLANILHA ORÇAMENTÁRIA'!E7</f>
        <v>SANTO ANTÔNIO DOS LOPES - MA</v>
      </c>
      <c r="F7" s="262" t="s">
        <v>471</v>
      </c>
      <c r="G7" s="262"/>
      <c r="H7" s="299"/>
      <c r="I7" s="301">
        <f>+'PLANILHA ORÇAMENTÁRIA'!G7</f>
        <v>45017</v>
      </c>
      <c r="J7" s="615"/>
      <c r="K7" s="615"/>
      <c r="L7" s="631"/>
    </row>
    <row r="8" spans="2:15" ht="15.75">
      <c r="B8" s="628"/>
      <c r="C8" s="629"/>
      <c r="D8" s="302"/>
      <c r="E8" s="617"/>
      <c r="F8" s="451"/>
      <c r="G8" s="262" t="s">
        <v>472</v>
      </c>
      <c r="H8" s="299"/>
      <c r="I8" s="266">
        <f>+'PLANILHA ORÇAMENTÁRIA'!G8</f>
        <v>0.24979999999999999</v>
      </c>
      <c r="J8" s="616"/>
      <c r="K8" s="616"/>
      <c r="L8" s="632"/>
    </row>
    <row r="9" spans="2:15" ht="15.75">
      <c r="B9" s="480" t="s">
        <v>784</v>
      </c>
      <c r="C9" s="618"/>
      <c r="D9" s="618"/>
      <c r="E9" s="618"/>
      <c r="F9" s="618"/>
      <c r="G9" s="618"/>
      <c r="H9" s="618"/>
      <c r="I9" s="618"/>
      <c r="J9" s="618"/>
      <c r="K9" s="618"/>
      <c r="L9" s="619"/>
    </row>
    <row r="10" spans="2:15" ht="25.5" customHeight="1">
      <c r="B10" s="468" t="s">
        <v>474</v>
      </c>
      <c r="C10" s="620"/>
      <c r="D10" s="621" t="s">
        <v>476</v>
      </c>
      <c r="E10" s="622"/>
      <c r="F10" s="269" t="s">
        <v>477</v>
      </c>
      <c r="G10" s="270" t="s">
        <v>478</v>
      </c>
      <c r="H10" s="303" t="s">
        <v>479</v>
      </c>
      <c r="I10" s="304" t="s">
        <v>480</v>
      </c>
      <c r="J10" s="305" t="s">
        <v>591</v>
      </c>
      <c r="K10" s="306" t="s">
        <v>785</v>
      </c>
      <c r="L10" s="307" t="s">
        <v>786</v>
      </c>
      <c r="M10" s="56"/>
    </row>
    <row r="11" spans="2:15" ht="30" customHeight="1">
      <c r="B11" s="611" t="s">
        <v>565</v>
      </c>
      <c r="C11" s="612"/>
      <c r="D11" s="613" t="s">
        <v>1419</v>
      </c>
      <c r="E11" s="613"/>
      <c r="F11" s="316" t="s">
        <v>491</v>
      </c>
      <c r="G11" s="308">
        <v>650</v>
      </c>
      <c r="H11" s="308">
        <v>420.08277600000002</v>
      </c>
      <c r="I11" s="309">
        <f t="shared" ref="I11:I74" si="0">+G11*H11</f>
        <v>273053.80440000002</v>
      </c>
      <c r="J11" s="310">
        <f t="shared" ref="J11:J74" si="1">I11/$O$11</f>
        <v>5.0641945309379814E-2</v>
      </c>
      <c r="K11" s="311">
        <f>J11</f>
        <v>5.0641945309379814E-2</v>
      </c>
      <c r="L11" s="623" t="s">
        <v>702</v>
      </c>
      <c r="M11" s="61"/>
      <c r="O11" s="125">
        <f>SUM(I11:I491)</f>
        <v>5391850.6236652303</v>
      </c>
    </row>
    <row r="12" spans="2:15" ht="75" customHeight="1">
      <c r="B12" s="611" t="s">
        <v>3760</v>
      </c>
      <c r="C12" s="612"/>
      <c r="D12" s="613" t="s">
        <v>1008</v>
      </c>
      <c r="E12" s="613"/>
      <c r="F12" s="316" t="s">
        <v>502</v>
      </c>
      <c r="G12" s="308">
        <v>739.19999999999993</v>
      </c>
      <c r="H12" s="308">
        <v>241.986276</v>
      </c>
      <c r="I12" s="309">
        <f t="shared" si="0"/>
        <v>178876.25521919999</v>
      </c>
      <c r="J12" s="310">
        <f t="shared" si="1"/>
        <v>3.317529874327358E-2</v>
      </c>
      <c r="K12" s="311">
        <f>+J12+K11</f>
        <v>8.3817244052653395E-2</v>
      </c>
      <c r="L12" s="624"/>
      <c r="M12" s="61"/>
      <c r="O12" s="98"/>
    </row>
    <row r="13" spans="2:15">
      <c r="B13" s="611" t="s">
        <v>484</v>
      </c>
      <c r="C13" s="612"/>
      <c r="D13" s="613" t="s">
        <v>980</v>
      </c>
      <c r="E13" s="613"/>
      <c r="F13" s="316" t="s">
        <v>596</v>
      </c>
      <c r="G13" s="308">
        <v>4224</v>
      </c>
      <c r="H13" s="308">
        <v>35.431830000000005</v>
      </c>
      <c r="I13" s="309">
        <f t="shared" si="0"/>
        <v>149664.04992000002</v>
      </c>
      <c r="J13" s="310">
        <f t="shared" si="1"/>
        <v>2.7757454789847747E-2</v>
      </c>
      <c r="K13" s="311">
        <f t="shared" ref="K13:K76" si="2">+J13+K12</f>
        <v>0.11157469884250114</v>
      </c>
      <c r="L13" s="624"/>
      <c r="M13" s="61"/>
      <c r="O13" s="98"/>
    </row>
    <row r="14" spans="2:15" ht="30" customHeight="1">
      <c r="B14" s="611" t="s">
        <v>4120</v>
      </c>
      <c r="C14" s="612"/>
      <c r="D14" s="613" t="s">
        <v>1463</v>
      </c>
      <c r="E14" s="613"/>
      <c r="F14" s="316" t="s">
        <v>491</v>
      </c>
      <c r="G14" s="308">
        <v>4600</v>
      </c>
      <c r="H14" s="308">
        <v>29.289305461199998</v>
      </c>
      <c r="I14" s="309">
        <f t="shared" si="0"/>
        <v>134730.80512151998</v>
      </c>
      <c r="J14" s="310">
        <f t="shared" si="1"/>
        <v>2.4987859368762282E-2</v>
      </c>
      <c r="K14" s="311">
        <f t="shared" si="2"/>
        <v>0.13656255821126342</v>
      </c>
      <c r="L14" s="624"/>
      <c r="M14" s="61"/>
    </row>
    <row r="15" spans="2:15" ht="30" customHeight="1">
      <c r="B15" s="611" t="s">
        <v>482</v>
      </c>
      <c r="C15" s="612"/>
      <c r="D15" s="613" t="s">
        <v>849</v>
      </c>
      <c r="E15" s="613"/>
      <c r="F15" s="316" t="s">
        <v>596</v>
      </c>
      <c r="G15" s="308">
        <v>1056</v>
      </c>
      <c r="H15" s="308">
        <v>120.218262</v>
      </c>
      <c r="I15" s="309">
        <f t="shared" si="0"/>
        <v>126950.48467199999</v>
      </c>
      <c r="J15" s="310">
        <f t="shared" si="1"/>
        <v>2.3544881624651275E-2</v>
      </c>
      <c r="K15" s="311">
        <f t="shared" si="2"/>
        <v>0.16010743983591469</v>
      </c>
      <c r="L15" s="624"/>
      <c r="M15" s="61"/>
    </row>
    <row r="16" spans="2:15" ht="45" customHeight="1">
      <c r="B16" s="611" t="s">
        <v>3762</v>
      </c>
      <c r="C16" s="612"/>
      <c r="D16" s="613" t="s">
        <v>1573</v>
      </c>
      <c r="E16" s="613"/>
      <c r="F16" s="316" t="s">
        <v>502</v>
      </c>
      <c r="G16" s="308">
        <v>1478.3999999999999</v>
      </c>
      <c r="H16" s="308">
        <v>80.762075999999993</v>
      </c>
      <c r="I16" s="309">
        <f t="shared" si="0"/>
        <v>119398.65315839997</v>
      </c>
      <c r="J16" s="310">
        <f t="shared" si="1"/>
        <v>2.2144280599011863E-2</v>
      </c>
      <c r="K16" s="311">
        <f t="shared" si="2"/>
        <v>0.18225172043492655</v>
      </c>
      <c r="L16" s="624"/>
      <c r="M16" s="61"/>
    </row>
    <row r="17" spans="2:13" ht="75" customHeight="1">
      <c r="B17" s="611" t="s">
        <v>4105</v>
      </c>
      <c r="C17" s="612"/>
      <c r="D17" s="613" t="s">
        <v>1425</v>
      </c>
      <c r="E17" s="613"/>
      <c r="F17" s="316" t="s">
        <v>491</v>
      </c>
      <c r="G17" s="308">
        <v>1250</v>
      </c>
      <c r="H17" s="308">
        <v>82.961685256200013</v>
      </c>
      <c r="I17" s="309">
        <f t="shared" si="0"/>
        <v>103702.10657025002</v>
      </c>
      <c r="J17" s="310">
        <f t="shared" si="1"/>
        <v>1.9233119351469756E-2</v>
      </c>
      <c r="K17" s="311">
        <f t="shared" si="2"/>
        <v>0.20148483978639631</v>
      </c>
      <c r="L17" s="624"/>
      <c r="M17" s="61"/>
    </row>
    <row r="18" spans="2:13" ht="30" customHeight="1">
      <c r="B18" s="611" t="s">
        <v>3765</v>
      </c>
      <c r="C18" s="612"/>
      <c r="D18" s="613" t="s">
        <v>1022</v>
      </c>
      <c r="E18" s="613"/>
      <c r="F18" s="316" t="s">
        <v>515</v>
      </c>
      <c r="G18" s="308">
        <v>850</v>
      </c>
      <c r="H18" s="308">
        <v>121.41182099999999</v>
      </c>
      <c r="I18" s="309">
        <f t="shared" si="0"/>
        <v>103200.04784999999</v>
      </c>
      <c r="J18" s="310">
        <f t="shared" si="1"/>
        <v>1.9140004991430468E-2</v>
      </c>
      <c r="K18" s="311">
        <f t="shared" si="2"/>
        <v>0.22062484477782679</v>
      </c>
      <c r="L18" s="624"/>
      <c r="M18" s="61"/>
    </row>
    <row r="19" spans="2:13" ht="45" customHeight="1">
      <c r="B19" s="611" t="s">
        <v>529</v>
      </c>
      <c r="C19" s="612"/>
      <c r="D19" s="613" t="s">
        <v>1152</v>
      </c>
      <c r="E19" s="613"/>
      <c r="F19" s="316" t="s">
        <v>491</v>
      </c>
      <c r="G19" s="308">
        <v>420</v>
      </c>
      <c r="H19" s="308">
        <v>238.90136966399999</v>
      </c>
      <c r="I19" s="309">
        <f t="shared" si="0"/>
        <v>100338.57525888</v>
      </c>
      <c r="J19" s="310">
        <f t="shared" si="1"/>
        <v>1.8609301752256745E-2</v>
      </c>
      <c r="K19" s="311">
        <f t="shared" si="2"/>
        <v>0.23923414653008354</v>
      </c>
      <c r="L19" s="624"/>
      <c r="M19" s="61"/>
    </row>
    <row r="20" spans="2:13" ht="45" customHeight="1">
      <c r="B20" s="611" t="s">
        <v>555</v>
      </c>
      <c r="C20" s="612"/>
      <c r="D20" s="613" t="s">
        <v>1410</v>
      </c>
      <c r="E20" s="613"/>
      <c r="F20" s="316" t="s">
        <v>491</v>
      </c>
      <c r="G20" s="308">
        <v>950</v>
      </c>
      <c r="H20" s="308">
        <v>104.18075091240001</v>
      </c>
      <c r="I20" s="309">
        <f t="shared" si="0"/>
        <v>98971.713366780008</v>
      </c>
      <c r="J20" s="310">
        <f t="shared" si="1"/>
        <v>1.8355796603931468E-2</v>
      </c>
      <c r="K20" s="311">
        <f t="shared" si="2"/>
        <v>0.25758994313401501</v>
      </c>
      <c r="L20" s="624"/>
      <c r="M20" s="61"/>
    </row>
    <row r="21" spans="2:13" ht="75" customHeight="1">
      <c r="B21" s="611" t="s">
        <v>3907</v>
      </c>
      <c r="C21" s="612"/>
      <c r="D21" s="613" t="s">
        <v>1176</v>
      </c>
      <c r="E21" s="613"/>
      <c r="F21" s="316" t="s">
        <v>491</v>
      </c>
      <c r="G21" s="308">
        <v>950</v>
      </c>
      <c r="H21" s="308">
        <v>100.17782023379999</v>
      </c>
      <c r="I21" s="309">
        <f t="shared" si="0"/>
        <v>95168.929222109989</v>
      </c>
      <c r="J21" s="310">
        <f t="shared" si="1"/>
        <v>1.7650512943442189E-2</v>
      </c>
      <c r="K21" s="311">
        <f t="shared" si="2"/>
        <v>0.27524045607745717</v>
      </c>
      <c r="L21" s="624"/>
      <c r="M21" s="61"/>
    </row>
    <row r="22" spans="2:13" ht="30" customHeight="1">
      <c r="B22" s="611" t="s">
        <v>4119</v>
      </c>
      <c r="C22" s="612"/>
      <c r="D22" s="613" t="s">
        <v>1462</v>
      </c>
      <c r="E22" s="613"/>
      <c r="F22" s="316" t="s">
        <v>491</v>
      </c>
      <c r="G22" s="308">
        <v>4800</v>
      </c>
      <c r="H22" s="308">
        <v>19.283889083999998</v>
      </c>
      <c r="I22" s="309">
        <f t="shared" si="0"/>
        <v>92562.667603199996</v>
      </c>
      <c r="J22" s="310">
        <f t="shared" si="1"/>
        <v>1.7167142427302346E-2</v>
      </c>
      <c r="K22" s="311">
        <f t="shared" si="2"/>
        <v>0.2924075985047595</v>
      </c>
      <c r="L22" s="624"/>
      <c r="M22" s="61"/>
    </row>
    <row r="23" spans="2:13" ht="30" customHeight="1">
      <c r="B23" s="611" t="s">
        <v>3766</v>
      </c>
      <c r="C23" s="612"/>
      <c r="D23" s="613" t="s">
        <v>1024</v>
      </c>
      <c r="E23" s="613"/>
      <c r="F23" s="316" t="s">
        <v>515</v>
      </c>
      <c r="G23" s="308">
        <v>850</v>
      </c>
      <c r="H23" s="308">
        <v>97.1294568</v>
      </c>
      <c r="I23" s="309">
        <f t="shared" si="0"/>
        <v>82560.038279999993</v>
      </c>
      <c r="J23" s="310">
        <f t="shared" si="1"/>
        <v>1.5312003993144375E-2</v>
      </c>
      <c r="K23" s="311">
        <f t="shared" si="2"/>
        <v>0.30771960249790387</v>
      </c>
      <c r="L23" s="624"/>
      <c r="M23" s="61"/>
    </row>
    <row r="24" spans="2:13" ht="45" customHeight="1">
      <c r="B24" s="611" t="s">
        <v>876</v>
      </c>
      <c r="C24" s="612"/>
      <c r="D24" s="613" t="s">
        <v>990</v>
      </c>
      <c r="E24" s="613"/>
      <c r="F24" s="316" t="s">
        <v>518</v>
      </c>
      <c r="G24" s="308">
        <v>10</v>
      </c>
      <c r="H24" s="308">
        <v>7941.5916419999994</v>
      </c>
      <c r="I24" s="309">
        <f t="shared" si="0"/>
        <v>79415.916419999994</v>
      </c>
      <c r="J24" s="310">
        <f t="shared" si="1"/>
        <v>1.4728879185086781E-2</v>
      </c>
      <c r="K24" s="311">
        <f t="shared" si="2"/>
        <v>0.32244848168299067</v>
      </c>
      <c r="L24" s="624"/>
      <c r="M24" s="61"/>
    </row>
    <row r="25" spans="2:13" ht="45" customHeight="1">
      <c r="B25" s="611" t="s">
        <v>3897</v>
      </c>
      <c r="C25" s="612"/>
      <c r="D25" s="613" t="s">
        <v>1166</v>
      </c>
      <c r="E25" s="613"/>
      <c r="F25" s="316" t="s">
        <v>491</v>
      </c>
      <c r="G25" s="308">
        <v>350</v>
      </c>
      <c r="H25" s="308">
        <v>216.947914029</v>
      </c>
      <c r="I25" s="309">
        <f t="shared" si="0"/>
        <v>75931.769910150004</v>
      </c>
      <c r="J25" s="310">
        <f t="shared" si="1"/>
        <v>1.408269167860101E-2</v>
      </c>
      <c r="K25" s="311">
        <f t="shared" si="2"/>
        <v>0.33653117336159166</v>
      </c>
      <c r="L25" s="624"/>
      <c r="M25" s="61"/>
    </row>
    <row r="26" spans="2:13" ht="45" customHeight="1">
      <c r="B26" s="611" t="s">
        <v>497</v>
      </c>
      <c r="C26" s="612"/>
      <c r="D26" s="613" t="s">
        <v>986</v>
      </c>
      <c r="E26" s="613"/>
      <c r="F26" s="316" t="s">
        <v>491</v>
      </c>
      <c r="G26" s="308">
        <v>50</v>
      </c>
      <c r="H26" s="308">
        <v>1445.4061979999999</v>
      </c>
      <c r="I26" s="309">
        <f t="shared" si="0"/>
        <v>72270.309899999993</v>
      </c>
      <c r="J26" s="310">
        <f t="shared" si="1"/>
        <v>1.3403618709835963E-2</v>
      </c>
      <c r="K26" s="311">
        <f t="shared" si="2"/>
        <v>0.34993479207142764</v>
      </c>
      <c r="L26" s="624"/>
      <c r="M26" s="61"/>
    </row>
    <row r="27" spans="2:13" ht="30" customHeight="1">
      <c r="B27" s="611" t="s">
        <v>793</v>
      </c>
      <c r="C27" s="612"/>
      <c r="D27" s="613" t="s">
        <v>1458</v>
      </c>
      <c r="E27" s="613"/>
      <c r="F27" s="316" t="s">
        <v>491</v>
      </c>
      <c r="G27" s="308">
        <v>3400</v>
      </c>
      <c r="H27" s="308">
        <v>20.944585829999998</v>
      </c>
      <c r="I27" s="309">
        <f t="shared" si="0"/>
        <v>71211.591821999988</v>
      </c>
      <c r="J27" s="310">
        <f t="shared" si="1"/>
        <v>1.3207263478228988E-2</v>
      </c>
      <c r="K27" s="311">
        <f t="shared" si="2"/>
        <v>0.36314205554965662</v>
      </c>
      <c r="L27" s="624"/>
      <c r="M27" s="61"/>
    </row>
    <row r="28" spans="2:13" ht="30" customHeight="1">
      <c r="B28" s="611" t="s">
        <v>792</v>
      </c>
      <c r="C28" s="612"/>
      <c r="D28" s="613" t="s">
        <v>1457</v>
      </c>
      <c r="E28" s="613"/>
      <c r="F28" s="316" t="s">
        <v>491</v>
      </c>
      <c r="G28" s="308">
        <v>4200</v>
      </c>
      <c r="H28" s="308">
        <v>16.630613675999999</v>
      </c>
      <c r="I28" s="309">
        <f t="shared" si="0"/>
        <v>69848.577439200002</v>
      </c>
      <c r="J28" s="310">
        <f t="shared" si="1"/>
        <v>1.2954471908518653E-2</v>
      </c>
      <c r="K28" s="311">
        <f t="shared" si="2"/>
        <v>0.37609652745817529</v>
      </c>
      <c r="L28" s="624"/>
      <c r="M28" s="61"/>
    </row>
    <row r="29" spans="2:13" ht="30" customHeight="1">
      <c r="B29" s="611" t="s">
        <v>3914</v>
      </c>
      <c r="C29" s="612"/>
      <c r="D29" s="613" t="s">
        <v>1183</v>
      </c>
      <c r="E29" s="613"/>
      <c r="F29" s="316" t="s">
        <v>491</v>
      </c>
      <c r="G29" s="308">
        <v>650</v>
      </c>
      <c r="H29" s="308">
        <v>106.87521347939997</v>
      </c>
      <c r="I29" s="309">
        <f t="shared" si="0"/>
        <v>69468.888761609982</v>
      </c>
      <c r="J29" s="310">
        <f t="shared" si="1"/>
        <v>1.2884052918065998E-2</v>
      </c>
      <c r="K29" s="311">
        <f t="shared" si="2"/>
        <v>0.38898058037624128</v>
      </c>
      <c r="L29" s="624"/>
      <c r="M29" s="61"/>
    </row>
    <row r="30" spans="2:13" ht="58.9" customHeight="1">
      <c r="B30" s="611" t="s">
        <v>556</v>
      </c>
      <c r="C30" s="612"/>
      <c r="D30" s="613" t="s">
        <v>1411</v>
      </c>
      <c r="E30" s="613"/>
      <c r="F30" s="316" t="s">
        <v>491</v>
      </c>
      <c r="G30" s="308">
        <v>550</v>
      </c>
      <c r="H30" s="308">
        <v>124.9097449926</v>
      </c>
      <c r="I30" s="309">
        <f t="shared" si="0"/>
        <v>68700.359745929993</v>
      </c>
      <c r="J30" s="310">
        <f t="shared" si="1"/>
        <v>1.2741517623726266E-2</v>
      </c>
      <c r="K30" s="311">
        <f t="shared" si="2"/>
        <v>0.40172209799996755</v>
      </c>
      <c r="L30" s="624"/>
      <c r="M30" s="61"/>
    </row>
    <row r="31" spans="2:13" ht="52.9" customHeight="1">
      <c r="B31" s="611" t="s">
        <v>4104</v>
      </c>
      <c r="C31" s="612"/>
      <c r="D31" s="613" t="s">
        <v>1424</v>
      </c>
      <c r="E31" s="613"/>
      <c r="F31" s="316" t="s">
        <v>491</v>
      </c>
      <c r="G31" s="308">
        <v>1200</v>
      </c>
      <c r="H31" s="308">
        <v>55.552257716399993</v>
      </c>
      <c r="I31" s="309">
        <f t="shared" si="0"/>
        <v>66662.709259679992</v>
      </c>
      <c r="J31" s="310">
        <f t="shared" si="1"/>
        <v>1.2363604616027833E-2</v>
      </c>
      <c r="K31" s="311">
        <f t="shared" si="2"/>
        <v>0.41408570261599537</v>
      </c>
      <c r="L31" s="624"/>
      <c r="M31" s="61"/>
    </row>
    <row r="32" spans="2:13" ht="43.15" customHeight="1">
      <c r="B32" s="611" t="s">
        <v>4107</v>
      </c>
      <c r="C32" s="612"/>
      <c r="D32" s="613" t="s">
        <v>1427</v>
      </c>
      <c r="E32" s="613"/>
      <c r="F32" s="316" t="s">
        <v>489</v>
      </c>
      <c r="G32" s="308">
        <v>450</v>
      </c>
      <c r="H32" s="308">
        <v>143.27495733839996</v>
      </c>
      <c r="I32" s="309">
        <f t="shared" si="0"/>
        <v>64473.730802279984</v>
      </c>
      <c r="J32" s="310">
        <f t="shared" si="1"/>
        <v>1.1957625554257757E-2</v>
      </c>
      <c r="K32" s="311">
        <f t="shared" si="2"/>
        <v>0.42604332817025314</v>
      </c>
      <c r="L32" s="624"/>
      <c r="M32" s="61"/>
    </row>
    <row r="33" spans="2:13" ht="55.9" customHeight="1">
      <c r="B33" s="611" t="s">
        <v>531</v>
      </c>
      <c r="C33" s="612"/>
      <c r="D33" s="613" t="s">
        <v>1154</v>
      </c>
      <c r="E33" s="613"/>
      <c r="F33" s="316" t="s">
        <v>491</v>
      </c>
      <c r="G33" s="308">
        <v>150</v>
      </c>
      <c r="H33" s="308">
        <v>406.21909454400003</v>
      </c>
      <c r="I33" s="309">
        <f t="shared" si="0"/>
        <v>60932.864181600002</v>
      </c>
      <c r="J33" s="310">
        <f t="shared" si="1"/>
        <v>1.1300918447955728E-2</v>
      </c>
      <c r="K33" s="311">
        <f t="shared" si="2"/>
        <v>0.43734424661820887</v>
      </c>
      <c r="L33" s="624"/>
      <c r="M33" s="61"/>
    </row>
    <row r="34" spans="2:13" ht="40.9" customHeight="1">
      <c r="B34" s="611" t="s">
        <v>1482</v>
      </c>
      <c r="C34" s="612"/>
      <c r="D34" s="613" t="s">
        <v>983</v>
      </c>
      <c r="E34" s="613"/>
      <c r="F34" s="316" t="s">
        <v>596</v>
      </c>
      <c r="G34" s="308">
        <v>2112</v>
      </c>
      <c r="H34" s="308">
        <v>28.695408</v>
      </c>
      <c r="I34" s="309">
        <f t="shared" si="0"/>
        <v>60604.701696000004</v>
      </c>
      <c r="J34" s="310">
        <f t="shared" si="1"/>
        <v>1.1240055766753161E-2</v>
      </c>
      <c r="K34" s="311">
        <f t="shared" si="2"/>
        <v>0.44858430238496205</v>
      </c>
      <c r="L34" s="624"/>
      <c r="M34" s="61"/>
    </row>
    <row r="35" spans="2:13">
      <c r="B35" s="611" t="s">
        <v>512</v>
      </c>
      <c r="C35" s="612"/>
      <c r="D35" s="613" t="s">
        <v>1013</v>
      </c>
      <c r="E35" s="613"/>
      <c r="F35" s="316" t="s">
        <v>491</v>
      </c>
      <c r="G35" s="308">
        <v>4600</v>
      </c>
      <c r="H35" s="308">
        <v>12.965425199999999</v>
      </c>
      <c r="I35" s="309">
        <f t="shared" si="0"/>
        <v>59640.955919999993</v>
      </c>
      <c r="J35" s="310">
        <f t="shared" si="1"/>
        <v>1.1061314580606413E-2</v>
      </c>
      <c r="K35" s="311">
        <f t="shared" si="2"/>
        <v>0.45964561696556849</v>
      </c>
      <c r="L35" s="624"/>
      <c r="M35" s="61"/>
    </row>
    <row r="36" spans="2:13" ht="63" customHeight="1">
      <c r="B36" s="611" t="s">
        <v>4103</v>
      </c>
      <c r="C36" s="612"/>
      <c r="D36" s="613" t="s">
        <v>1423</v>
      </c>
      <c r="E36" s="613"/>
      <c r="F36" s="316" t="s">
        <v>491</v>
      </c>
      <c r="G36" s="308">
        <v>1200</v>
      </c>
      <c r="H36" s="308">
        <v>49.678210214400004</v>
      </c>
      <c r="I36" s="309">
        <f t="shared" si="0"/>
        <v>59613.852257280007</v>
      </c>
      <c r="J36" s="310">
        <f t="shared" si="1"/>
        <v>1.1056287797668284E-2</v>
      </c>
      <c r="K36" s="311">
        <f t="shared" si="2"/>
        <v>0.47070190476323676</v>
      </c>
      <c r="L36" s="624"/>
      <c r="M36" s="61"/>
    </row>
    <row r="37" spans="2:13" ht="51" customHeight="1">
      <c r="B37" s="611" t="s">
        <v>3910</v>
      </c>
      <c r="C37" s="612"/>
      <c r="D37" s="613" t="s">
        <v>2353</v>
      </c>
      <c r="E37" s="613"/>
      <c r="F37" s="316" t="s">
        <v>491</v>
      </c>
      <c r="G37" s="308">
        <v>670.0009</v>
      </c>
      <c r="H37" s="308">
        <v>88.14111141539999</v>
      </c>
      <c r="I37" s="309">
        <f t="shared" si="0"/>
        <v>59054.623975318267</v>
      </c>
      <c r="J37" s="310">
        <f t="shared" si="1"/>
        <v>1.0952570480369609E-2</v>
      </c>
      <c r="K37" s="311">
        <f t="shared" si="2"/>
        <v>0.48165447524360638</v>
      </c>
      <c r="L37" s="624"/>
      <c r="M37" s="61"/>
    </row>
    <row r="38" spans="2:13" ht="46.15" customHeight="1">
      <c r="B38" s="611" t="s">
        <v>795</v>
      </c>
      <c r="C38" s="612"/>
      <c r="D38" s="613" t="s">
        <v>1459</v>
      </c>
      <c r="E38" s="613"/>
      <c r="F38" s="316" t="s">
        <v>491</v>
      </c>
      <c r="G38" s="308">
        <v>3100</v>
      </c>
      <c r="H38" s="308">
        <v>18.798404273999999</v>
      </c>
      <c r="I38" s="309">
        <f t="shared" si="0"/>
        <v>58275.0532494</v>
      </c>
      <c r="J38" s="310">
        <f t="shared" si="1"/>
        <v>1.0807987334372078E-2</v>
      </c>
      <c r="K38" s="311">
        <f t="shared" si="2"/>
        <v>0.49246246257797849</v>
      </c>
      <c r="L38" s="624"/>
      <c r="M38" s="61"/>
    </row>
    <row r="39" spans="2:13" ht="52.15" customHeight="1">
      <c r="B39" s="611" t="s">
        <v>530</v>
      </c>
      <c r="C39" s="612"/>
      <c r="D39" s="613" t="s">
        <v>1153</v>
      </c>
      <c r="E39" s="613"/>
      <c r="F39" s="316" t="s">
        <v>491</v>
      </c>
      <c r="G39" s="308">
        <v>450</v>
      </c>
      <c r="H39" s="308">
        <v>122.75758364351998</v>
      </c>
      <c r="I39" s="309">
        <f t="shared" si="0"/>
        <v>55240.912639583992</v>
      </c>
      <c r="J39" s="310">
        <f t="shared" si="1"/>
        <v>1.0245260207530147E-2</v>
      </c>
      <c r="K39" s="311">
        <f t="shared" si="2"/>
        <v>0.50270772278550868</v>
      </c>
      <c r="L39" s="624"/>
      <c r="M39" s="61"/>
    </row>
    <row r="40" spans="2:13">
      <c r="B40" s="611" t="s">
        <v>485</v>
      </c>
      <c r="C40" s="612"/>
      <c r="D40" s="613" t="s">
        <v>981</v>
      </c>
      <c r="E40" s="613"/>
      <c r="F40" s="316" t="s">
        <v>596</v>
      </c>
      <c r="G40" s="308">
        <v>2112</v>
      </c>
      <c r="H40" s="308">
        <v>26.008337999999998</v>
      </c>
      <c r="I40" s="309">
        <f t="shared" si="0"/>
        <v>54929.609855999995</v>
      </c>
      <c r="J40" s="310">
        <f t="shared" si="1"/>
        <v>1.0187524412288033E-2</v>
      </c>
      <c r="K40" s="311">
        <f t="shared" si="2"/>
        <v>0.51289524719779667</v>
      </c>
      <c r="L40" s="624"/>
      <c r="M40" s="61"/>
    </row>
    <row r="41" spans="2:13">
      <c r="B41" s="611" t="s">
        <v>3740</v>
      </c>
      <c r="C41" s="612"/>
      <c r="D41" s="613" t="s">
        <v>996</v>
      </c>
      <c r="E41" s="613"/>
      <c r="F41" s="316" t="s">
        <v>997</v>
      </c>
      <c r="G41" s="308">
        <v>1440</v>
      </c>
      <c r="H41" s="308">
        <v>35.800520999999996</v>
      </c>
      <c r="I41" s="309">
        <f t="shared" si="0"/>
        <v>51552.750239999994</v>
      </c>
      <c r="J41" s="310">
        <f t="shared" si="1"/>
        <v>9.5612348780085201E-3</v>
      </c>
      <c r="K41" s="311">
        <f t="shared" si="2"/>
        <v>0.5224564820758052</v>
      </c>
      <c r="L41" s="624"/>
      <c r="M41" s="61"/>
    </row>
    <row r="42" spans="2:13" ht="36" customHeight="1">
      <c r="B42" s="611" t="s">
        <v>791</v>
      </c>
      <c r="C42" s="612"/>
      <c r="D42" s="613" t="s">
        <v>1456</v>
      </c>
      <c r="E42" s="613"/>
      <c r="F42" s="316" t="s">
        <v>491</v>
      </c>
      <c r="G42" s="308">
        <v>2800</v>
      </c>
      <c r="H42" s="308">
        <v>18.135947783999999</v>
      </c>
      <c r="I42" s="309">
        <f t="shared" si="0"/>
        <v>50780.6537952</v>
      </c>
      <c r="J42" s="310">
        <f t="shared" si="1"/>
        <v>9.4180379501464604E-3</v>
      </c>
      <c r="K42" s="311">
        <f t="shared" si="2"/>
        <v>0.5318745200259517</v>
      </c>
      <c r="L42" s="624"/>
      <c r="M42" s="61"/>
    </row>
    <row r="43" spans="2:13" ht="44.45" customHeight="1">
      <c r="B43" s="611" t="s">
        <v>4118</v>
      </c>
      <c r="C43" s="612"/>
      <c r="D43" s="613" t="s">
        <v>1461</v>
      </c>
      <c r="E43" s="613"/>
      <c r="F43" s="316" t="s">
        <v>491</v>
      </c>
      <c r="G43" s="308">
        <v>2800</v>
      </c>
      <c r="H43" s="308">
        <v>17.824901309399998</v>
      </c>
      <c r="I43" s="309">
        <f t="shared" si="0"/>
        <v>49909.723666319995</v>
      </c>
      <c r="J43" s="310">
        <f t="shared" si="1"/>
        <v>9.2565108252929962E-3</v>
      </c>
      <c r="K43" s="311">
        <f t="shared" si="2"/>
        <v>0.5411310308512447</v>
      </c>
      <c r="L43" s="624"/>
      <c r="M43" s="61"/>
    </row>
    <row r="44" spans="2:13" ht="63" customHeight="1">
      <c r="B44" s="611" t="s">
        <v>3903</v>
      </c>
      <c r="C44" s="612"/>
      <c r="D44" s="613" t="s">
        <v>1172</v>
      </c>
      <c r="E44" s="613"/>
      <c r="F44" s="316" t="s">
        <v>491</v>
      </c>
      <c r="G44" s="308">
        <v>650</v>
      </c>
      <c r="H44" s="308">
        <v>65.746668849599999</v>
      </c>
      <c r="I44" s="309">
        <f t="shared" si="0"/>
        <v>42735.33475224</v>
      </c>
      <c r="J44" s="310">
        <f t="shared" si="1"/>
        <v>7.9259122210603283E-3</v>
      </c>
      <c r="K44" s="311">
        <f t="shared" si="2"/>
        <v>0.54905694307230501</v>
      </c>
      <c r="L44" s="624"/>
      <c r="M44" s="61"/>
    </row>
    <row r="45" spans="2:13">
      <c r="B45" s="611" t="s">
        <v>494</v>
      </c>
      <c r="C45" s="612"/>
      <c r="D45" s="613" t="s">
        <v>490</v>
      </c>
      <c r="E45" s="613"/>
      <c r="F45" s="316" t="s">
        <v>491</v>
      </c>
      <c r="G45" s="308">
        <v>220.00000000000003</v>
      </c>
      <c r="H45" s="308">
        <v>186.35159194892401</v>
      </c>
      <c r="I45" s="309">
        <f t="shared" si="0"/>
        <v>40997.350228763287</v>
      </c>
      <c r="J45" s="310">
        <f t="shared" si="1"/>
        <v>7.6035767847170864E-3</v>
      </c>
      <c r="K45" s="311">
        <f t="shared" si="2"/>
        <v>0.55666051985702214</v>
      </c>
      <c r="L45" s="624"/>
      <c r="M45" s="61"/>
    </row>
    <row r="46" spans="2:13" ht="58.9" customHeight="1">
      <c r="B46" s="611" t="s">
        <v>534</v>
      </c>
      <c r="C46" s="612"/>
      <c r="D46" s="613" t="s">
        <v>1164</v>
      </c>
      <c r="E46" s="613"/>
      <c r="F46" s="316" t="s">
        <v>491</v>
      </c>
      <c r="G46" s="308">
        <v>440</v>
      </c>
      <c r="H46" s="308">
        <v>93.045157892400013</v>
      </c>
      <c r="I46" s="309">
        <f t="shared" si="0"/>
        <v>40939.869472656006</v>
      </c>
      <c r="J46" s="310">
        <f t="shared" si="1"/>
        <v>7.5929161117646504E-3</v>
      </c>
      <c r="K46" s="311">
        <f t="shared" si="2"/>
        <v>0.56425343596878674</v>
      </c>
      <c r="L46" s="624"/>
      <c r="M46" s="61"/>
    </row>
    <row r="47" spans="2:13" ht="75" customHeight="1">
      <c r="B47" s="611" t="s">
        <v>521</v>
      </c>
      <c r="C47" s="612"/>
      <c r="D47" s="613" t="s">
        <v>1977</v>
      </c>
      <c r="E47" s="613"/>
      <c r="F47" s="316" t="s">
        <v>491</v>
      </c>
      <c r="G47" s="308">
        <v>200</v>
      </c>
      <c r="H47" s="308">
        <v>204.63590926500001</v>
      </c>
      <c r="I47" s="309">
        <f t="shared" si="0"/>
        <v>40927.181853000002</v>
      </c>
      <c r="J47" s="310">
        <f t="shared" si="1"/>
        <v>7.5905630013872382E-3</v>
      </c>
      <c r="K47" s="311">
        <f t="shared" si="2"/>
        <v>0.57184399897017402</v>
      </c>
      <c r="L47" s="624"/>
      <c r="M47" s="61"/>
    </row>
    <row r="48" spans="2:13" ht="53.45" customHeight="1">
      <c r="B48" s="611" t="s">
        <v>3895</v>
      </c>
      <c r="C48" s="612"/>
      <c r="D48" s="613" t="s">
        <v>2225</v>
      </c>
      <c r="E48" s="613"/>
      <c r="F48" s="316" t="s">
        <v>491</v>
      </c>
      <c r="G48" s="308">
        <v>370</v>
      </c>
      <c r="H48" s="308">
        <v>106.37595462359999</v>
      </c>
      <c r="I48" s="309">
        <f t="shared" si="0"/>
        <v>39359.103210731999</v>
      </c>
      <c r="J48" s="310">
        <f t="shared" si="1"/>
        <v>7.2997391726658725E-3</v>
      </c>
      <c r="K48" s="311">
        <f t="shared" si="2"/>
        <v>0.57914373814283993</v>
      </c>
      <c r="L48" s="624"/>
      <c r="M48" s="57"/>
    </row>
    <row r="49" spans="2:13" ht="37.9" customHeight="1">
      <c r="B49" s="611" t="s">
        <v>513</v>
      </c>
      <c r="C49" s="612"/>
      <c r="D49" s="613" t="s">
        <v>1014</v>
      </c>
      <c r="E49" s="613"/>
      <c r="F49" s="316" t="s">
        <v>491</v>
      </c>
      <c r="G49" s="308">
        <v>2600</v>
      </c>
      <c r="H49" s="308">
        <v>14.3152092</v>
      </c>
      <c r="I49" s="309">
        <f t="shared" si="0"/>
        <v>37219.543919999996</v>
      </c>
      <c r="J49" s="310">
        <f t="shared" si="1"/>
        <v>6.9029256405288139E-3</v>
      </c>
      <c r="K49" s="311">
        <f t="shared" si="2"/>
        <v>0.58604666378336878</v>
      </c>
      <c r="L49" s="624"/>
      <c r="M49" s="57"/>
    </row>
    <row r="50" spans="2:13">
      <c r="B50" s="611" t="s">
        <v>488</v>
      </c>
      <c r="C50" s="612"/>
      <c r="D50" s="613" t="s">
        <v>982</v>
      </c>
      <c r="E50" s="613"/>
      <c r="F50" s="316" t="s">
        <v>596</v>
      </c>
      <c r="G50" s="308">
        <v>1056</v>
      </c>
      <c r="H50" s="308">
        <v>34.082045999999998</v>
      </c>
      <c r="I50" s="309">
        <f t="shared" si="0"/>
        <v>35990.640575999998</v>
      </c>
      <c r="J50" s="310">
        <f t="shared" si="1"/>
        <v>6.6750069851776719E-3</v>
      </c>
      <c r="K50" s="311">
        <f t="shared" si="2"/>
        <v>0.59272167076854643</v>
      </c>
      <c r="L50" s="624"/>
      <c r="M50" s="97"/>
    </row>
    <row r="51" spans="2:13" ht="54" customHeight="1">
      <c r="B51" s="611" t="s">
        <v>535</v>
      </c>
      <c r="C51" s="612"/>
      <c r="D51" s="613" t="s">
        <v>1165</v>
      </c>
      <c r="E51" s="613"/>
      <c r="F51" s="316" t="s">
        <v>491</v>
      </c>
      <c r="G51" s="308">
        <v>230</v>
      </c>
      <c r="H51" s="308">
        <v>152.42153665152</v>
      </c>
      <c r="I51" s="309">
        <f t="shared" si="0"/>
        <v>35056.9534298496</v>
      </c>
      <c r="J51" s="310">
        <f t="shared" si="1"/>
        <v>6.5018406251801646E-3</v>
      </c>
      <c r="K51" s="311">
        <f t="shared" si="2"/>
        <v>0.59922351139372654</v>
      </c>
      <c r="L51" s="624"/>
      <c r="M51" s="62"/>
    </row>
    <row r="52" spans="2:13">
      <c r="B52" s="611" t="s">
        <v>3764</v>
      </c>
      <c r="C52" s="612"/>
      <c r="D52" s="613" t="s">
        <v>1020</v>
      </c>
      <c r="E52" s="613"/>
      <c r="F52" s="316" t="s">
        <v>491</v>
      </c>
      <c r="G52" s="308">
        <v>3100</v>
      </c>
      <c r="H52" s="308">
        <v>10.804520999999999</v>
      </c>
      <c r="I52" s="309">
        <f t="shared" si="0"/>
        <v>33494.015099999997</v>
      </c>
      <c r="J52" s="310">
        <f t="shared" si="1"/>
        <v>6.2119701449057756E-3</v>
      </c>
      <c r="K52" s="311">
        <f t="shared" si="2"/>
        <v>0.60543548153863236</v>
      </c>
      <c r="L52" s="624"/>
      <c r="M52" s="105"/>
    </row>
    <row r="53" spans="2:13" ht="58.15" customHeight="1">
      <c r="B53" s="611" t="s">
        <v>953</v>
      </c>
      <c r="C53" s="612"/>
      <c r="D53" s="613" t="s">
        <v>2218</v>
      </c>
      <c r="E53" s="613"/>
      <c r="F53" s="316" t="s">
        <v>491</v>
      </c>
      <c r="G53" s="308">
        <v>360</v>
      </c>
      <c r="H53" s="308">
        <v>82.259232666599999</v>
      </c>
      <c r="I53" s="309">
        <f t="shared" si="0"/>
        <v>29613.323759976</v>
      </c>
      <c r="J53" s="310">
        <f t="shared" si="1"/>
        <v>5.4922374203025832E-3</v>
      </c>
      <c r="K53" s="311">
        <f t="shared" si="2"/>
        <v>0.61092771895893494</v>
      </c>
      <c r="L53" s="624"/>
      <c r="M53" s="61"/>
    </row>
    <row r="54" spans="2:13" ht="37.9" customHeight="1">
      <c r="B54" s="611" t="s">
        <v>879</v>
      </c>
      <c r="C54" s="612"/>
      <c r="D54" s="613" t="s">
        <v>991</v>
      </c>
      <c r="E54" s="613"/>
      <c r="F54" s="316" t="s">
        <v>491</v>
      </c>
      <c r="G54" s="308">
        <v>25</v>
      </c>
      <c r="H54" s="308">
        <v>1183.1356679999999</v>
      </c>
      <c r="I54" s="309">
        <f t="shared" si="0"/>
        <v>29578.391699999996</v>
      </c>
      <c r="J54" s="310">
        <f t="shared" si="1"/>
        <v>5.485758743051644E-3</v>
      </c>
      <c r="K54" s="311">
        <f t="shared" si="2"/>
        <v>0.61641347770198662</v>
      </c>
      <c r="L54" s="624"/>
      <c r="M54" s="61"/>
    </row>
    <row r="55" spans="2:13" ht="46.9" customHeight="1">
      <c r="B55" s="611" t="s">
        <v>3892</v>
      </c>
      <c r="C55" s="612"/>
      <c r="D55" s="613" t="s">
        <v>1148</v>
      </c>
      <c r="E55" s="613"/>
      <c r="F55" s="316" t="s">
        <v>491</v>
      </c>
      <c r="G55" s="308">
        <v>70</v>
      </c>
      <c r="H55" s="308">
        <v>365.79266380800004</v>
      </c>
      <c r="I55" s="309">
        <f t="shared" si="0"/>
        <v>25605.486466560003</v>
      </c>
      <c r="J55" s="310">
        <f t="shared" si="1"/>
        <v>4.7489235614532116E-3</v>
      </c>
      <c r="K55" s="311">
        <f t="shared" si="2"/>
        <v>0.6211624012634398</v>
      </c>
      <c r="L55" s="624"/>
      <c r="M55" s="61"/>
    </row>
    <row r="56" spans="2:13" ht="42.6" customHeight="1">
      <c r="B56" s="611" t="s">
        <v>947</v>
      </c>
      <c r="C56" s="612"/>
      <c r="D56" s="613" t="s">
        <v>872</v>
      </c>
      <c r="E56" s="613"/>
      <c r="F56" s="316" t="s">
        <v>850</v>
      </c>
      <c r="G56" s="308">
        <v>12</v>
      </c>
      <c r="H56" s="308">
        <v>1999.68</v>
      </c>
      <c r="I56" s="309">
        <f t="shared" si="0"/>
        <v>23996.16</v>
      </c>
      <c r="J56" s="310">
        <f t="shared" si="1"/>
        <v>4.4504497017552906E-3</v>
      </c>
      <c r="K56" s="311">
        <f t="shared" si="2"/>
        <v>0.62561285096519514</v>
      </c>
      <c r="L56" s="624"/>
      <c r="M56" s="61"/>
    </row>
    <row r="57" spans="2:13" ht="51.6" customHeight="1">
      <c r="B57" s="611" t="s">
        <v>520</v>
      </c>
      <c r="C57" s="612"/>
      <c r="D57" s="613" t="s">
        <v>1975</v>
      </c>
      <c r="E57" s="613"/>
      <c r="F57" s="316" t="s">
        <v>489</v>
      </c>
      <c r="G57" s="308">
        <v>120</v>
      </c>
      <c r="H57" s="308">
        <v>199.73414117340002</v>
      </c>
      <c r="I57" s="309">
        <f t="shared" si="0"/>
        <v>23968.096940808002</v>
      </c>
      <c r="J57" s="310">
        <f t="shared" si="1"/>
        <v>4.4452449842750192E-3</v>
      </c>
      <c r="K57" s="311">
        <f t="shared" si="2"/>
        <v>0.63005809594947015</v>
      </c>
      <c r="L57" s="624"/>
      <c r="M57" s="61"/>
    </row>
    <row r="58" spans="2:13" ht="54" customHeight="1">
      <c r="B58" s="611" t="s">
        <v>532</v>
      </c>
      <c r="C58" s="612"/>
      <c r="D58" s="613" t="s">
        <v>2178</v>
      </c>
      <c r="E58" s="613"/>
      <c r="F58" s="316" t="s">
        <v>491</v>
      </c>
      <c r="G58" s="308">
        <v>350</v>
      </c>
      <c r="H58" s="308">
        <v>67.875155737200004</v>
      </c>
      <c r="I58" s="309">
        <f t="shared" si="0"/>
        <v>23756.304508020003</v>
      </c>
      <c r="J58" s="310">
        <f t="shared" si="1"/>
        <v>4.4059648840700126E-3</v>
      </c>
      <c r="K58" s="311">
        <f t="shared" si="2"/>
        <v>0.63446406083354012</v>
      </c>
      <c r="L58" s="624"/>
      <c r="M58" s="61"/>
    </row>
    <row r="59" spans="2:13" ht="52.9" customHeight="1">
      <c r="B59" s="611" t="s">
        <v>3904</v>
      </c>
      <c r="C59" s="612"/>
      <c r="D59" s="613" t="s">
        <v>1173</v>
      </c>
      <c r="E59" s="613"/>
      <c r="F59" s="316" t="s">
        <v>491</v>
      </c>
      <c r="G59" s="308">
        <v>350</v>
      </c>
      <c r="H59" s="308">
        <v>67.374118415999988</v>
      </c>
      <c r="I59" s="309">
        <f t="shared" si="0"/>
        <v>23580.941445599994</v>
      </c>
      <c r="J59" s="310">
        <f t="shared" si="1"/>
        <v>4.3734411599055624E-3</v>
      </c>
      <c r="K59" s="311">
        <f t="shared" si="2"/>
        <v>0.63883750199344569</v>
      </c>
      <c r="L59" s="624"/>
      <c r="M59" s="61"/>
    </row>
    <row r="60" spans="2:13" ht="35.450000000000003" customHeight="1">
      <c r="B60" s="611" t="s">
        <v>3902</v>
      </c>
      <c r="C60" s="612"/>
      <c r="D60" s="613" t="s">
        <v>1171</v>
      </c>
      <c r="E60" s="613"/>
      <c r="F60" s="316" t="s">
        <v>491</v>
      </c>
      <c r="G60" s="308">
        <v>180</v>
      </c>
      <c r="H60" s="308">
        <v>130.78844549999999</v>
      </c>
      <c r="I60" s="309">
        <f t="shared" si="0"/>
        <v>23541.920190000001</v>
      </c>
      <c r="J60" s="310">
        <f t="shared" si="1"/>
        <v>4.3662040796665948E-3</v>
      </c>
      <c r="K60" s="311">
        <f t="shared" si="2"/>
        <v>0.64320370607311228</v>
      </c>
      <c r="L60" s="624"/>
      <c r="M60" s="61"/>
    </row>
    <row r="61" spans="2:13" ht="55.15" customHeight="1">
      <c r="B61" s="611" t="s">
        <v>3891</v>
      </c>
      <c r="C61" s="612"/>
      <c r="D61" s="613" t="s">
        <v>2123</v>
      </c>
      <c r="E61" s="613"/>
      <c r="F61" s="316" t="s">
        <v>491</v>
      </c>
      <c r="G61" s="308">
        <v>60</v>
      </c>
      <c r="H61" s="308">
        <v>391.023076296</v>
      </c>
      <c r="I61" s="309">
        <f t="shared" si="0"/>
        <v>23461.38457776</v>
      </c>
      <c r="J61" s="310">
        <f t="shared" si="1"/>
        <v>4.3512675360081847E-3</v>
      </c>
      <c r="K61" s="311">
        <f t="shared" si="2"/>
        <v>0.64755497360912051</v>
      </c>
      <c r="L61" s="624"/>
      <c r="M61" s="61"/>
    </row>
    <row r="62" spans="2:13">
      <c r="B62" s="611" t="s">
        <v>516</v>
      </c>
      <c r="C62" s="612"/>
      <c r="D62" s="613" t="s">
        <v>1016</v>
      </c>
      <c r="E62" s="613"/>
      <c r="F62" s="316" t="s">
        <v>491</v>
      </c>
      <c r="G62" s="308">
        <v>1200</v>
      </c>
      <c r="H62" s="308">
        <v>19.0869456</v>
      </c>
      <c r="I62" s="309">
        <f t="shared" si="0"/>
        <v>22904.334719999999</v>
      </c>
      <c r="J62" s="310">
        <f t="shared" si="1"/>
        <v>4.2479542403254245E-3</v>
      </c>
      <c r="K62" s="311">
        <f t="shared" si="2"/>
        <v>0.65180292784944593</v>
      </c>
      <c r="L62" s="624"/>
      <c r="M62" s="61"/>
    </row>
    <row r="63" spans="2:13" ht="43.9" customHeight="1">
      <c r="B63" s="611" t="s">
        <v>948</v>
      </c>
      <c r="C63" s="612"/>
      <c r="D63" s="613" t="s">
        <v>1017</v>
      </c>
      <c r="E63" s="613"/>
      <c r="F63" s="316" t="s">
        <v>491</v>
      </c>
      <c r="G63" s="308">
        <v>2400</v>
      </c>
      <c r="H63" s="308">
        <v>9.5434728</v>
      </c>
      <c r="I63" s="309">
        <f t="shared" si="0"/>
        <v>22904.334719999999</v>
      </c>
      <c r="J63" s="310">
        <f t="shared" si="1"/>
        <v>4.2479542403254245E-3</v>
      </c>
      <c r="K63" s="311">
        <f t="shared" si="2"/>
        <v>0.65605088208977136</v>
      </c>
      <c r="L63" s="624"/>
      <c r="M63" s="57"/>
    </row>
    <row r="64" spans="2:13" ht="75" customHeight="1">
      <c r="B64" s="611" t="s">
        <v>4108</v>
      </c>
      <c r="C64" s="612"/>
      <c r="D64" s="613" t="s">
        <v>869</v>
      </c>
      <c r="E64" s="613"/>
      <c r="F64" s="316" t="s">
        <v>489</v>
      </c>
      <c r="G64" s="308">
        <v>120</v>
      </c>
      <c r="H64" s="308">
        <v>188.56709193720005</v>
      </c>
      <c r="I64" s="309">
        <f t="shared" si="0"/>
        <v>22628.051032464005</v>
      </c>
      <c r="J64" s="310">
        <f t="shared" si="1"/>
        <v>4.1967132644861894E-3</v>
      </c>
      <c r="K64" s="311">
        <f t="shared" si="2"/>
        <v>0.66024759535425759</v>
      </c>
      <c r="L64" s="624"/>
      <c r="M64" s="97"/>
    </row>
    <row r="65" spans="2:13" ht="57" customHeight="1">
      <c r="B65" s="611" t="s">
        <v>950</v>
      </c>
      <c r="C65" s="612"/>
      <c r="D65" s="613" t="s">
        <v>2193</v>
      </c>
      <c r="E65" s="613"/>
      <c r="F65" s="316" t="s">
        <v>491</v>
      </c>
      <c r="G65" s="308">
        <v>250</v>
      </c>
      <c r="H65" s="308">
        <v>90.059260712400004</v>
      </c>
      <c r="I65" s="309">
        <f t="shared" si="0"/>
        <v>22514.815178100002</v>
      </c>
      <c r="J65" s="310">
        <f t="shared" si="1"/>
        <v>4.1757119678502994E-3</v>
      </c>
      <c r="K65" s="311">
        <f t="shared" si="2"/>
        <v>0.66442330732210786</v>
      </c>
      <c r="L65" s="624"/>
      <c r="M65" s="97"/>
    </row>
    <row r="66" spans="2:13" ht="75" customHeight="1">
      <c r="B66" s="611" t="s">
        <v>557</v>
      </c>
      <c r="C66" s="612"/>
      <c r="D66" s="613" t="s">
        <v>1412</v>
      </c>
      <c r="E66" s="613"/>
      <c r="F66" s="316" t="s">
        <v>491</v>
      </c>
      <c r="G66" s="308">
        <v>750</v>
      </c>
      <c r="H66" s="308">
        <v>29.609664195599997</v>
      </c>
      <c r="I66" s="309">
        <f t="shared" si="0"/>
        <v>22207.248146699996</v>
      </c>
      <c r="J66" s="310">
        <f t="shared" si="1"/>
        <v>4.1186690241808155E-3</v>
      </c>
      <c r="K66" s="311">
        <f t="shared" si="2"/>
        <v>0.66854197634628865</v>
      </c>
      <c r="L66" s="624"/>
      <c r="M66" s="62"/>
    </row>
    <row r="67" spans="2:13" ht="43.15" customHeight="1">
      <c r="B67" s="611" t="s">
        <v>4055</v>
      </c>
      <c r="C67" s="612"/>
      <c r="D67" s="613" t="s">
        <v>3219</v>
      </c>
      <c r="E67" s="613"/>
      <c r="F67" s="316" t="s">
        <v>518</v>
      </c>
      <c r="G67" s="308">
        <v>25</v>
      </c>
      <c r="H67" s="308">
        <v>870.82520317079991</v>
      </c>
      <c r="I67" s="309">
        <f t="shared" si="0"/>
        <v>21770.630079269999</v>
      </c>
      <c r="J67" s="310">
        <f t="shared" si="1"/>
        <v>4.0376916199638575E-3</v>
      </c>
      <c r="K67" s="311">
        <f t="shared" si="2"/>
        <v>0.67257966796625246</v>
      </c>
      <c r="L67" s="624"/>
      <c r="M67" s="106"/>
    </row>
    <row r="68" spans="2:13" ht="58.9" customHeight="1">
      <c r="B68" s="611" t="s">
        <v>954</v>
      </c>
      <c r="C68" s="612"/>
      <c r="D68" s="613" t="s">
        <v>2241</v>
      </c>
      <c r="E68" s="613"/>
      <c r="F68" s="316" t="s">
        <v>491</v>
      </c>
      <c r="G68" s="308">
        <v>350</v>
      </c>
      <c r="H68" s="308">
        <v>61.655071109999994</v>
      </c>
      <c r="I68" s="309">
        <f t="shared" si="0"/>
        <v>21579.274888499996</v>
      </c>
      <c r="J68" s="310">
        <f t="shared" si="1"/>
        <v>4.0022019144571562E-3</v>
      </c>
      <c r="K68" s="311">
        <f t="shared" si="2"/>
        <v>0.67658186988070956</v>
      </c>
      <c r="L68" s="624"/>
      <c r="M68" s="62"/>
    </row>
    <row r="69" spans="2:13" ht="75" customHeight="1">
      <c r="B69" s="611" t="s">
        <v>4106</v>
      </c>
      <c r="C69" s="612"/>
      <c r="D69" s="613" t="s">
        <v>1426</v>
      </c>
      <c r="E69" s="613"/>
      <c r="F69" s="316" t="s">
        <v>489</v>
      </c>
      <c r="G69" s="308">
        <v>650</v>
      </c>
      <c r="H69" s="308">
        <v>33.074604716399996</v>
      </c>
      <c r="I69" s="309">
        <f t="shared" si="0"/>
        <v>21498.493065659997</v>
      </c>
      <c r="J69" s="310">
        <f t="shared" si="1"/>
        <v>3.9872197073304522E-3</v>
      </c>
      <c r="K69" s="311">
        <f t="shared" si="2"/>
        <v>0.68056908958803997</v>
      </c>
      <c r="L69" s="624"/>
      <c r="M69" s="62"/>
    </row>
    <row r="70" spans="2:13" ht="39" customHeight="1">
      <c r="B70" s="611" t="s">
        <v>3767</v>
      </c>
      <c r="C70" s="612"/>
      <c r="D70" s="613" t="s">
        <v>1025</v>
      </c>
      <c r="E70" s="613"/>
      <c r="F70" s="316" t="s">
        <v>515</v>
      </c>
      <c r="G70" s="308">
        <v>50</v>
      </c>
      <c r="H70" s="308">
        <v>412.80019140000002</v>
      </c>
      <c r="I70" s="309">
        <f t="shared" si="0"/>
        <v>20640.009570000002</v>
      </c>
      <c r="J70" s="310">
        <f t="shared" si="1"/>
        <v>3.8280009982860942E-3</v>
      </c>
      <c r="K70" s="311">
        <f t="shared" si="2"/>
        <v>0.68439709058632603</v>
      </c>
      <c r="L70" s="624"/>
      <c r="M70" s="62"/>
    </row>
    <row r="71" spans="2:13" ht="38.450000000000003" customHeight="1">
      <c r="B71" s="611" t="s">
        <v>507</v>
      </c>
      <c r="C71" s="612"/>
      <c r="D71" s="613" t="s">
        <v>1003</v>
      </c>
      <c r="E71" s="613"/>
      <c r="F71" s="316" t="s">
        <v>1010</v>
      </c>
      <c r="G71" s="308">
        <v>12700.8</v>
      </c>
      <c r="H71" s="308">
        <v>1.6213080492</v>
      </c>
      <c r="I71" s="309">
        <f t="shared" si="0"/>
        <v>20591.909271279361</v>
      </c>
      <c r="J71" s="310">
        <f t="shared" si="1"/>
        <v>3.8190800726006671E-3</v>
      </c>
      <c r="K71" s="311">
        <f t="shared" si="2"/>
        <v>0.68821617065892671</v>
      </c>
      <c r="L71" s="624"/>
      <c r="M71" s="61"/>
    </row>
    <row r="72" spans="2:13" ht="41.45" customHeight="1">
      <c r="B72" s="611" t="s">
        <v>3941</v>
      </c>
      <c r="C72" s="612"/>
      <c r="D72" s="613" t="s">
        <v>1246</v>
      </c>
      <c r="E72" s="613"/>
      <c r="F72" s="316" t="s">
        <v>489</v>
      </c>
      <c r="G72" s="308">
        <v>45</v>
      </c>
      <c r="H72" s="308">
        <v>450.02423460000006</v>
      </c>
      <c r="I72" s="309">
        <f t="shared" si="0"/>
        <v>20251.090557000003</v>
      </c>
      <c r="J72" s="310">
        <f t="shared" si="1"/>
        <v>3.7558701029506403E-3</v>
      </c>
      <c r="K72" s="311">
        <f t="shared" si="2"/>
        <v>0.69197204076187735</v>
      </c>
      <c r="L72" s="624"/>
      <c r="M72" s="61"/>
    </row>
    <row r="73" spans="2:13" ht="55.15" customHeight="1">
      <c r="B73" s="611" t="s">
        <v>952</v>
      </c>
      <c r="C73" s="612"/>
      <c r="D73" s="613" t="s">
        <v>2207</v>
      </c>
      <c r="E73" s="613"/>
      <c r="F73" s="316" t="s">
        <v>491</v>
      </c>
      <c r="G73" s="308">
        <v>80</v>
      </c>
      <c r="H73" s="308">
        <v>246.04496400600004</v>
      </c>
      <c r="I73" s="309">
        <f t="shared" si="0"/>
        <v>19683.597120480004</v>
      </c>
      <c r="J73" s="310">
        <f t="shared" si="1"/>
        <v>3.6506198881117446E-3</v>
      </c>
      <c r="K73" s="311">
        <f t="shared" si="2"/>
        <v>0.69562266064998912</v>
      </c>
      <c r="L73" s="624"/>
      <c r="M73" s="61"/>
    </row>
    <row r="74" spans="2:13" ht="75" customHeight="1">
      <c r="B74" s="611" t="s">
        <v>951</v>
      </c>
      <c r="C74" s="612"/>
      <c r="D74" s="613" t="s">
        <v>2200</v>
      </c>
      <c r="E74" s="613"/>
      <c r="F74" s="316" t="s">
        <v>491</v>
      </c>
      <c r="G74" s="308">
        <v>180</v>
      </c>
      <c r="H74" s="308">
        <v>109.32514017840001</v>
      </c>
      <c r="I74" s="309">
        <f t="shared" si="0"/>
        <v>19678.525232112002</v>
      </c>
      <c r="J74" s="310">
        <f t="shared" si="1"/>
        <v>3.6496792299366572E-3</v>
      </c>
      <c r="K74" s="311">
        <f t="shared" si="2"/>
        <v>0.69927233987992576</v>
      </c>
      <c r="L74" s="624"/>
      <c r="M74" s="61"/>
    </row>
    <row r="75" spans="2:13" ht="75" customHeight="1">
      <c r="B75" s="611" t="s">
        <v>3761</v>
      </c>
      <c r="C75" s="612"/>
      <c r="D75" s="613" t="s">
        <v>1009</v>
      </c>
      <c r="E75" s="613"/>
      <c r="F75" s="316" t="s">
        <v>604</v>
      </c>
      <c r="G75" s="308">
        <v>316.8</v>
      </c>
      <c r="H75" s="308">
        <v>61.027734000000002</v>
      </c>
      <c r="I75" s="309">
        <f t="shared" ref="I75:I138" si="3">+G75*H75</f>
        <v>19333.586131200002</v>
      </c>
      <c r="J75" s="310">
        <f t="shared" ref="J75:J138" si="4">I75/$O$11</f>
        <v>3.5857050724557287E-3</v>
      </c>
      <c r="K75" s="311">
        <f t="shared" si="2"/>
        <v>0.70285804495238147</v>
      </c>
      <c r="L75" s="624"/>
      <c r="M75" s="61"/>
    </row>
    <row r="76" spans="2:13" ht="36" customHeight="1">
      <c r="B76" s="611" t="s">
        <v>796</v>
      </c>
      <c r="C76" s="612"/>
      <c r="D76" s="613" t="s">
        <v>1460</v>
      </c>
      <c r="E76" s="613"/>
      <c r="F76" s="316" t="s">
        <v>491</v>
      </c>
      <c r="G76" s="308">
        <v>1600</v>
      </c>
      <c r="H76" s="308">
        <v>11.944819023120001</v>
      </c>
      <c r="I76" s="309">
        <f t="shared" si="3"/>
        <v>19111.710436992002</v>
      </c>
      <c r="J76" s="310">
        <f t="shared" si="4"/>
        <v>3.5445548793783888E-3</v>
      </c>
      <c r="K76" s="311">
        <f t="shared" si="2"/>
        <v>0.7064025998317599</v>
      </c>
      <c r="L76" s="624"/>
      <c r="M76" s="61"/>
    </row>
    <row r="77" spans="2:13" ht="37.15" customHeight="1">
      <c r="B77" s="611" t="s">
        <v>514</v>
      </c>
      <c r="C77" s="612"/>
      <c r="D77" s="613" t="s">
        <v>1015</v>
      </c>
      <c r="E77" s="613"/>
      <c r="F77" s="316" t="s">
        <v>491</v>
      </c>
      <c r="G77" s="308">
        <v>800</v>
      </c>
      <c r="H77" s="308">
        <v>23.858682000000002</v>
      </c>
      <c r="I77" s="309">
        <f t="shared" si="3"/>
        <v>19086.945600000003</v>
      </c>
      <c r="J77" s="310">
        <f t="shared" si="4"/>
        <v>3.5399618669378543E-3</v>
      </c>
      <c r="K77" s="311">
        <f t="shared" ref="K77:K140" si="5">+J77+K76</f>
        <v>0.70994256169869774</v>
      </c>
      <c r="L77" s="624"/>
      <c r="M77" s="61"/>
    </row>
    <row r="78" spans="2:13" ht="75" customHeight="1">
      <c r="B78" s="611" t="s">
        <v>971</v>
      </c>
      <c r="C78" s="612"/>
      <c r="D78" s="613" t="s">
        <v>1222</v>
      </c>
      <c r="E78" s="613"/>
      <c r="F78" s="316" t="s">
        <v>518</v>
      </c>
      <c r="G78" s="308">
        <v>15</v>
      </c>
      <c r="H78" s="308">
        <v>1265.7724439999997</v>
      </c>
      <c r="I78" s="309">
        <f t="shared" si="3"/>
        <v>18986.586659999997</v>
      </c>
      <c r="J78" s="310">
        <f t="shared" si="4"/>
        <v>3.5213487882372828E-3</v>
      </c>
      <c r="K78" s="311">
        <f t="shared" si="5"/>
        <v>0.71346391048693503</v>
      </c>
      <c r="L78" s="624"/>
      <c r="M78" s="57"/>
    </row>
    <row r="79" spans="2:13" ht="54" customHeight="1">
      <c r="B79" s="611" t="s">
        <v>874</v>
      </c>
      <c r="C79" s="612"/>
      <c r="D79" s="613" t="s">
        <v>988</v>
      </c>
      <c r="E79" s="613"/>
      <c r="F79" s="316" t="s">
        <v>491</v>
      </c>
      <c r="G79" s="308">
        <v>25</v>
      </c>
      <c r="H79" s="308">
        <v>758.49112200000002</v>
      </c>
      <c r="I79" s="309">
        <f t="shared" si="3"/>
        <v>18962.278050000001</v>
      </c>
      <c r="J79" s="310">
        <f t="shared" si="4"/>
        <v>3.5168403899717032E-3</v>
      </c>
      <c r="K79" s="311">
        <f t="shared" si="5"/>
        <v>0.71698075087690671</v>
      </c>
      <c r="L79" s="624"/>
      <c r="M79" s="57"/>
    </row>
    <row r="80" spans="2:13" ht="75" customHeight="1">
      <c r="B80" s="611" t="s">
        <v>3906</v>
      </c>
      <c r="C80" s="612"/>
      <c r="D80" s="613" t="s">
        <v>1175</v>
      </c>
      <c r="E80" s="613"/>
      <c r="F80" s="316" t="s">
        <v>491</v>
      </c>
      <c r="G80" s="308">
        <v>1150</v>
      </c>
      <c r="H80" s="308">
        <v>16.471711604399999</v>
      </c>
      <c r="I80" s="309">
        <f t="shared" si="3"/>
        <v>18942.468345059999</v>
      </c>
      <c r="J80" s="310">
        <f t="shared" si="4"/>
        <v>3.5131663814869252E-3</v>
      </c>
      <c r="K80" s="311">
        <f t="shared" si="5"/>
        <v>0.72049391725839362</v>
      </c>
      <c r="L80" s="624"/>
      <c r="M80" s="97"/>
    </row>
    <row r="81" spans="2:13" ht="75" customHeight="1">
      <c r="B81" s="611" t="s">
        <v>970</v>
      </c>
      <c r="C81" s="612"/>
      <c r="D81" s="613" t="s">
        <v>1221</v>
      </c>
      <c r="E81" s="613"/>
      <c r="F81" s="316" t="s">
        <v>518</v>
      </c>
      <c r="G81" s="308">
        <v>15</v>
      </c>
      <c r="H81" s="308">
        <v>1204.7372112</v>
      </c>
      <c r="I81" s="309">
        <f t="shared" si="3"/>
        <v>18071.058168</v>
      </c>
      <c r="J81" s="310">
        <f t="shared" si="4"/>
        <v>3.3515502244600009E-3</v>
      </c>
      <c r="K81" s="311">
        <f t="shared" si="5"/>
        <v>0.72384546748285361</v>
      </c>
      <c r="L81" s="624"/>
      <c r="M81" s="97"/>
    </row>
    <row r="82" spans="2:13" ht="38.450000000000003" customHeight="1">
      <c r="B82" s="611" t="s">
        <v>3929</v>
      </c>
      <c r="C82" s="612"/>
      <c r="D82" s="613" t="s">
        <v>1234</v>
      </c>
      <c r="E82" s="613"/>
      <c r="F82" s="316" t="s">
        <v>491</v>
      </c>
      <c r="G82" s="308">
        <v>24</v>
      </c>
      <c r="H82" s="308">
        <v>744.65469993180022</v>
      </c>
      <c r="I82" s="309">
        <f t="shared" si="3"/>
        <v>17871.712798363205</v>
      </c>
      <c r="J82" s="310">
        <f t="shared" si="4"/>
        <v>3.3145786198013239E-3</v>
      </c>
      <c r="K82" s="311">
        <f t="shared" si="5"/>
        <v>0.72716004610265494</v>
      </c>
      <c r="L82" s="624"/>
      <c r="M82" s="106"/>
    </row>
    <row r="83" spans="2:13" ht="60.6" customHeight="1">
      <c r="B83" s="611" t="s">
        <v>3763</v>
      </c>
      <c r="C83" s="612"/>
      <c r="D83" s="613" t="s">
        <v>1575</v>
      </c>
      <c r="E83" s="613"/>
      <c r="F83" s="316" t="s">
        <v>604</v>
      </c>
      <c r="G83" s="308">
        <v>633.6</v>
      </c>
      <c r="H83" s="308">
        <v>28.070508</v>
      </c>
      <c r="I83" s="309">
        <f t="shared" si="3"/>
        <v>17785.4738688</v>
      </c>
      <c r="J83" s="310">
        <f t="shared" si="4"/>
        <v>3.2985843099469858E-3</v>
      </c>
      <c r="K83" s="311">
        <f t="shared" si="5"/>
        <v>0.73045863041260195</v>
      </c>
      <c r="L83" s="624"/>
      <c r="M83" s="59"/>
    </row>
    <row r="84" spans="2:13" ht="54" customHeight="1">
      <c r="B84" s="611" t="s">
        <v>962</v>
      </c>
      <c r="C84" s="612"/>
      <c r="D84" s="613" t="s">
        <v>1213</v>
      </c>
      <c r="E84" s="613"/>
      <c r="F84" s="316" t="s">
        <v>518</v>
      </c>
      <c r="G84" s="308">
        <v>30</v>
      </c>
      <c r="H84" s="308">
        <v>590.47267175399998</v>
      </c>
      <c r="I84" s="309">
        <f t="shared" si="3"/>
        <v>17714.18015262</v>
      </c>
      <c r="J84" s="310">
        <f t="shared" si="4"/>
        <v>3.285361815268241E-3</v>
      </c>
      <c r="K84" s="311">
        <f t="shared" si="5"/>
        <v>0.73374399222787023</v>
      </c>
      <c r="L84" s="624"/>
      <c r="M84" s="61"/>
    </row>
    <row r="85" spans="2:13" ht="45" customHeight="1">
      <c r="B85" s="611" t="s">
        <v>3930</v>
      </c>
      <c r="C85" s="612"/>
      <c r="D85" s="613" t="s">
        <v>1235</v>
      </c>
      <c r="E85" s="613"/>
      <c r="F85" s="316" t="s">
        <v>491</v>
      </c>
      <c r="G85" s="308">
        <v>22.5</v>
      </c>
      <c r="H85" s="308">
        <v>758.79275623080002</v>
      </c>
      <c r="I85" s="309">
        <f t="shared" si="3"/>
        <v>17072.837015192999</v>
      </c>
      <c r="J85" s="310">
        <f t="shared" si="4"/>
        <v>3.1664150598421734E-3</v>
      </c>
      <c r="K85" s="311">
        <f t="shared" si="5"/>
        <v>0.7369104072877124</v>
      </c>
      <c r="L85" s="624"/>
      <c r="M85" s="61"/>
    </row>
    <row r="86" spans="2:13" ht="49.15" customHeight="1">
      <c r="B86" s="611" t="s">
        <v>875</v>
      </c>
      <c r="C86" s="612"/>
      <c r="D86" s="613" t="s">
        <v>989</v>
      </c>
      <c r="E86" s="613"/>
      <c r="F86" s="316" t="s">
        <v>491</v>
      </c>
      <c r="G86" s="308">
        <v>12.504200000000001</v>
      </c>
      <c r="H86" s="308">
        <v>1256.2364700000001</v>
      </c>
      <c r="I86" s="309">
        <f t="shared" si="3"/>
        <v>15708.232068174002</v>
      </c>
      <c r="J86" s="310">
        <f t="shared" si="4"/>
        <v>2.9133284960138569E-3</v>
      </c>
      <c r="K86" s="311">
        <f t="shared" si="5"/>
        <v>0.73982373578372629</v>
      </c>
      <c r="L86" s="624"/>
      <c r="M86" s="61"/>
    </row>
    <row r="87" spans="2:13" ht="54.6" customHeight="1">
      <c r="B87" s="611" t="s">
        <v>3980</v>
      </c>
      <c r="C87" s="612"/>
      <c r="D87" s="613" t="s">
        <v>910</v>
      </c>
      <c r="E87" s="613"/>
      <c r="F87" s="316" t="s">
        <v>489</v>
      </c>
      <c r="G87" s="308">
        <v>800</v>
      </c>
      <c r="H87" s="308">
        <v>19.216142425200005</v>
      </c>
      <c r="I87" s="309">
        <f t="shared" si="3"/>
        <v>15372.913940160004</v>
      </c>
      <c r="J87" s="310">
        <f t="shared" si="4"/>
        <v>2.8511386930281692E-3</v>
      </c>
      <c r="K87" s="311">
        <f t="shared" si="5"/>
        <v>0.74267487447675451</v>
      </c>
      <c r="L87" s="624"/>
      <c r="M87" s="61"/>
    </row>
    <row r="88" spans="2:13" ht="36" customHeight="1">
      <c r="B88" s="611" t="s">
        <v>4065</v>
      </c>
      <c r="C88" s="612"/>
      <c r="D88" s="613" t="s">
        <v>1370</v>
      </c>
      <c r="E88" s="613"/>
      <c r="F88" s="316" t="s">
        <v>518</v>
      </c>
      <c r="G88" s="308">
        <v>25</v>
      </c>
      <c r="H88" s="308">
        <v>576.69704745659988</v>
      </c>
      <c r="I88" s="309">
        <f t="shared" si="3"/>
        <v>14417.426186414998</v>
      </c>
      <c r="J88" s="310">
        <f t="shared" si="4"/>
        <v>2.6739290816284581E-3</v>
      </c>
      <c r="K88" s="311">
        <f t="shared" si="5"/>
        <v>0.74534880355838296</v>
      </c>
      <c r="L88" s="624"/>
      <c r="M88" s="61"/>
    </row>
    <row r="89" spans="2:13" ht="60" customHeight="1">
      <c r="B89" s="611" t="s">
        <v>3872</v>
      </c>
      <c r="C89" s="612"/>
      <c r="D89" s="613" t="s">
        <v>1893</v>
      </c>
      <c r="E89" s="613"/>
      <c r="F89" s="316" t="s">
        <v>518</v>
      </c>
      <c r="G89" s="308">
        <v>20</v>
      </c>
      <c r="H89" s="308">
        <v>716.00319615599994</v>
      </c>
      <c r="I89" s="309">
        <f t="shared" si="3"/>
        <v>14320.063923119998</v>
      </c>
      <c r="J89" s="310">
        <f t="shared" si="4"/>
        <v>2.6558717818086766E-3</v>
      </c>
      <c r="K89" s="311">
        <f t="shared" si="5"/>
        <v>0.74800467534019166</v>
      </c>
      <c r="L89" s="624"/>
      <c r="M89" s="61"/>
    </row>
    <row r="90" spans="2:13" ht="52.9" customHeight="1">
      <c r="B90" s="611" t="s">
        <v>961</v>
      </c>
      <c r="C90" s="612"/>
      <c r="D90" s="613" t="s">
        <v>1212</v>
      </c>
      <c r="E90" s="613"/>
      <c r="F90" s="316" t="s">
        <v>518</v>
      </c>
      <c r="G90" s="308">
        <v>30</v>
      </c>
      <c r="H90" s="308">
        <v>475.03037047799995</v>
      </c>
      <c r="I90" s="309">
        <f t="shared" si="3"/>
        <v>14250.911114339999</v>
      </c>
      <c r="J90" s="310">
        <f t="shared" si="4"/>
        <v>2.6430463506892602E-3</v>
      </c>
      <c r="K90" s="311">
        <f t="shared" si="5"/>
        <v>0.7506477216908809</v>
      </c>
      <c r="L90" s="624"/>
      <c r="M90" s="61"/>
    </row>
    <row r="91" spans="2:13" ht="54.6" customHeight="1">
      <c r="B91" s="611" t="s">
        <v>3896</v>
      </c>
      <c r="C91" s="612"/>
      <c r="D91" s="613" t="s">
        <v>842</v>
      </c>
      <c r="E91" s="613"/>
      <c r="F91" s="316" t="s">
        <v>491</v>
      </c>
      <c r="G91" s="308">
        <v>110</v>
      </c>
      <c r="H91" s="308">
        <v>128.7388959804</v>
      </c>
      <c r="I91" s="309">
        <f t="shared" si="3"/>
        <v>14161.278557844</v>
      </c>
      <c r="J91" s="310">
        <f t="shared" si="4"/>
        <v>2.6264226415489153E-3</v>
      </c>
      <c r="K91" s="311">
        <f t="shared" si="5"/>
        <v>0.75327414433242978</v>
      </c>
      <c r="L91" s="624"/>
      <c r="M91" s="61"/>
    </row>
    <row r="92" spans="2:13" ht="50.45" customHeight="1">
      <c r="B92" s="611" t="s">
        <v>873</v>
      </c>
      <c r="C92" s="612"/>
      <c r="D92" s="613" t="s">
        <v>987</v>
      </c>
      <c r="E92" s="613"/>
      <c r="F92" s="316" t="s">
        <v>491</v>
      </c>
      <c r="G92" s="308">
        <v>12</v>
      </c>
      <c r="H92" s="308">
        <v>1179.2612879999999</v>
      </c>
      <c r="I92" s="309">
        <f t="shared" si="3"/>
        <v>14151.135456</v>
      </c>
      <c r="J92" s="310">
        <f t="shared" si="4"/>
        <v>2.6245414503676383E-3</v>
      </c>
      <c r="K92" s="311">
        <f t="shared" si="5"/>
        <v>0.7558986857827974</v>
      </c>
      <c r="L92" s="624"/>
      <c r="M92" s="61"/>
    </row>
    <row r="93" spans="2:13">
      <c r="B93" s="611" t="s">
        <v>4098</v>
      </c>
      <c r="C93" s="612"/>
      <c r="D93" s="613" t="s">
        <v>1404</v>
      </c>
      <c r="E93" s="613"/>
      <c r="F93" s="316" t="s">
        <v>518</v>
      </c>
      <c r="G93" s="308">
        <v>12</v>
      </c>
      <c r="H93" s="308">
        <v>1165.6409676000001</v>
      </c>
      <c r="I93" s="309">
        <f t="shared" si="3"/>
        <v>13987.6916112</v>
      </c>
      <c r="J93" s="310">
        <f t="shared" si="4"/>
        <v>2.5942283248365579E-3</v>
      </c>
      <c r="K93" s="311">
        <f t="shared" si="5"/>
        <v>0.75849291410763398</v>
      </c>
      <c r="L93" s="624"/>
      <c r="M93" s="61"/>
    </row>
    <row r="94" spans="2:13" ht="55.9" customHeight="1">
      <c r="B94" s="611" t="s">
        <v>3889</v>
      </c>
      <c r="C94" s="612"/>
      <c r="D94" s="613" t="s">
        <v>789</v>
      </c>
      <c r="E94" s="613"/>
      <c r="F94" s="316" t="s">
        <v>491</v>
      </c>
      <c r="G94" s="308">
        <v>60</v>
      </c>
      <c r="H94" s="308">
        <v>230.20677352200002</v>
      </c>
      <c r="I94" s="309">
        <f t="shared" si="3"/>
        <v>13812.406411320002</v>
      </c>
      <c r="J94" s="310">
        <f t="shared" si="4"/>
        <v>2.5617190414542143E-3</v>
      </c>
      <c r="K94" s="311">
        <f t="shared" si="5"/>
        <v>0.76105463314908817</v>
      </c>
      <c r="L94" s="624"/>
      <c r="M94" s="97"/>
    </row>
    <row r="95" spans="2:13" ht="41.45" customHeight="1">
      <c r="B95" s="611" t="s">
        <v>3927</v>
      </c>
      <c r="C95" s="612"/>
      <c r="D95" s="613" t="s">
        <v>2624</v>
      </c>
      <c r="E95" s="613"/>
      <c r="F95" s="316" t="s">
        <v>491</v>
      </c>
      <c r="G95" s="308">
        <v>15.336</v>
      </c>
      <c r="H95" s="308">
        <v>897.35984944800009</v>
      </c>
      <c r="I95" s="309">
        <f t="shared" si="3"/>
        <v>13761.910651134529</v>
      </c>
      <c r="J95" s="310">
        <f t="shared" si="4"/>
        <v>2.5523538413198036E-3</v>
      </c>
      <c r="K95" s="311">
        <f t="shared" si="5"/>
        <v>0.76360698699040797</v>
      </c>
      <c r="L95" s="624"/>
      <c r="M95" s="97"/>
    </row>
    <row r="96" spans="2:13" ht="55.9" customHeight="1">
      <c r="B96" s="611" t="s">
        <v>960</v>
      </c>
      <c r="C96" s="612"/>
      <c r="D96" s="613" t="s">
        <v>1211</v>
      </c>
      <c r="E96" s="613"/>
      <c r="F96" s="316" t="s">
        <v>518</v>
      </c>
      <c r="G96" s="308">
        <v>30</v>
      </c>
      <c r="H96" s="308">
        <v>442.312331202</v>
      </c>
      <c r="I96" s="309">
        <f t="shared" si="3"/>
        <v>13269.36993606</v>
      </c>
      <c r="J96" s="310">
        <f t="shared" si="4"/>
        <v>2.4610047388590028E-3</v>
      </c>
      <c r="K96" s="311">
        <f t="shared" si="5"/>
        <v>0.76606799172926698</v>
      </c>
      <c r="L96" s="624"/>
      <c r="M96" s="62"/>
    </row>
    <row r="97" spans="2:13" ht="35.450000000000003" customHeight="1">
      <c r="B97" s="611" t="s">
        <v>4132</v>
      </c>
      <c r="C97" s="612"/>
      <c r="D97" s="613" t="s">
        <v>1475</v>
      </c>
      <c r="E97" s="613"/>
      <c r="F97" s="316" t="s">
        <v>491</v>
      </c>
      <c r="G97" s="308">
        <v>350</v>
      </c>
      <c r="H97" s="308">
        <v>37.6602234</v>
      </c>
      <c r="I97" s="309">
        <f t="shared" si="3"/>
        <v>13181.07819</v>
      </c>
      <c r="J97" s="310">
        <f t="shared" si="4"/>
        <v>2.4446297032316281E-3</v>
      </c>
      <c r="K97" s="311">
        <f t="shared" si="5"/>
        <v>0.76851262143249865</v>
      </c>
      <c r="L97" s="624"/>
      <c r="M97" s="62"/>
    </row>
    <row r="98" spans="2:13" ht="35.450000000000003" customHeight="1">
      <c r="B98" s="611" t="s">
        <v>3931</v>
      </c>
      <c r="C98" s="612"/>
      <c r="D98" s="613" t="s">
        <v>1236</v>
      </c>
      <c r="E98" s="613"/>
      <c r="F98" s="316" t="s">
        <v>491</v>
      </c>
      <c r="G98" s="308">
        <v>10</v>
      </c>
      <c r="H98" s="308">
        <v>1309.1498837489999</v>
      </c>
      <c r="I98" s="309">
        <f t="shared" si="3"/>
        <v>13091.498837489999</v>
      </c>
      <c r="J98" s="310">
        <f t="shared" si="4"/>
        <v>2.4280158615727306E-3</v>
      </c>
      <c r="K98" s="311">
        <f t="shared" si="5"/>
        <v>0.77094063729407136</v>
      </c>
      <c r="L98" s="624"/>
      <c r="M98" s="62"/>
    </row>
    <row r="99" spans="2:13" ht="33.6" customHeight="1">
      <c r="B99" s="611" t="s">
        <v>3890</v>
      </c>
      <c r="C99" s="612"/>
      <c r="D99" s="613" t="s">
        <v>1146</v>
      </c>
      <c r="E99" s="613"/>
      <c r="F99" s="316" t="s">
        <v>491</v>
      </c>
      <c r="G99" s="308">
        <v>80</v>
      </c>
      <c r="H99" s="308">
        <v>163.41774897599998</v>
      </c>
      <c r="I99" s="309">
        <f t="shared" si="3"/>
        <v>13073.419918079999</v>
      </c>
      <c r="J99" s="310">
        <f t="shared" si="4"/>
        <v>2.4246628533624048E-3</v>
      </c>
      <c r="K99" s="311">
        <f t="shared" si="5"/>
        <v>0.77336530014743377</v>
      </c>
      <c r="L99" s="624"/>
      <c r="M99" s="62"/>
    </row>
    <row r="100" spans="2:13" ht="45" customHeight="1">
      <c r="B100" s="611" t="s">
        <v>3979</v>
      </c>
      <c r="C100" s="612"/>
      <c r="D100" s="613" t="s">
        <v>1285</v>
      </c>
      <c r="E100" s="613"/>
      <c r="F100" s="316" t="s">
        <v>489</v>
      </c>
      <c r="G100" s="308">
        <v>1100</v>
      </c>
      <c r="H100" s="308">
        <v>11.542527900000001</v>
      </c>
      <c r="I100" s="309">
        <f t="shared" si="3"/>
        <v>12696.780690000001</v>
      </c>
      <c r="J100" s="310">
        <f t="shared" si="4"/>
        <v>2.3548094293029732E-3</v>
      </c>
      <c r="K100" s="311">
        <f t="shared" si="5"/>
        <v>0.77572010957673676</v>
      </c>
      <c r="L100" s="624"/>
      <c r="M100" s="62"/>
    </row>
    <row r="101" spans="2:13" ht="45" customHeight="1">
      <c r="B101" s="611" t="s">
        <v>3959</v>
      </c>
      <c r="C101" s="612"/>
      <c r="D101" s="613" t="s">
        <v>1264</v>
      </c>
      <c r="E101" s="613"/>
      <c r="F101" s="316" t="s">
        <v>491</v>
      </c>
      <c r="G101" s="308">
        <v>8</v>
      </c>
      <c r="H101" s="308">
        <v>1559.3730378876</v>
      </c>
      <c r="I101" s="309">
        <f t="shared" si="3"/>
        <v>12474.9843031008</v>
      </c>
      <c r="J101" s="310">
        <f t="shared" si="4"/>
        <v>2.3136739449618974E-3</v>
      </c>
      <c r="K101" s="311">
        <f t="shared" si="5"/>
        <v>0.77803378352169861</v>
      </c>
      <c r="L101" s="624"/>
      <c r="M101" s="62"/>
    </row>
    <row r="102" spans="2:13" ht="30" customHeight="1">
      <c r="B102" s="611" t="s">
        <v>4126</v>
      </c>
      <c r="C102" s="612"/>
      <c r="D102" s="613" t="s">
        <v>1469</v>
      </c>
      <c r="E102" s="613"/>
      <c r="F102" s="316" t="s">
        <v>491</v>
      </c>
      <c r="G102" s="308">
        <v>400</v>
      </c>
      <c r="H102" s="308">
        <v>31.044007163999996</v>
      </c>
      <c r="I102" s="309">
        <f t="shared" si="3"/>
        <v>12417.602865599998</v>
      </c>
      <c r="J102" s="310">
        <f t="shared" si="4"/>
        <v>2.3030316921426241E-3</v>
      </c>
      <c r="K102" s="311">
        <f t="shared" si="5"/>
        <v>0.78033681521384124</v>
      </c>
      <c r="L102" s="624"/>
      <c r="M102" s="62"/>
    </row>
    <row r="103" spans="2:13" ht="30" customHeight="1">
      <c r="B103" s="611" t="s">
        <v>3913</v>
      </c>
      <c r="C103" s="612"/>
      <c r="D103" s="613" t="s">
        <v>1182</v>
      </c>
      <c r="E103" s="613"/>
      <c r="F103" s="316" t="s">
        <v>489</v>
      </c>
      <c r="G103" s="308">
        <v>850.00340000000006</v>
      </c>
      <c r="H103" s="308">
        <v>14.468175971400001</v>
      </c>
      <c r="I103" s="309">
        <f t="shared" si="3"/>
        <v>12297.998767488305</v>
      </c>
      <c r="J103" s="310">
        <f t="shared" si="4"/>
        <v>2.2808493086791909E-3</v>
      </c>
      <c r="K103" s="311">
        <f t="shared" si="5"/>
        <v>0.78261766452252046</v>
      </c>
      <c r="L103" s="624"/>
      <c r="M103" s="62"/>
    </row>
    <row r="104" spans="2:13" ht="30" customHeight="1">
      <c r="B104" s="611" t="s">
        <v>3894</v>
      </c>
      <c r="C104" s="612"/>
      <c r="D104" s="613" t="s">
        <v>1150</v>
      </c>
      <c r="E104" s="613"/>
      <c r="F104" s="316" t="s">
        <v>491</v>
      </c>
      <c r="G104" s="308">
        <v>500.00175000000007</v>
      </c>
      <c r="H104" s="308">
        <v>24.140236943999998</v>
      </c>
      <c r="I104" s="309">
        <f t="shared" si="3"/>
        <v>12070.160717414652</v>
      </c>
      <c r="J104" s="310">
        <f t="shared" si="4"/>
        <v>2.2385933068022742E-3</v>
      </c>
      <c r="K104" s="311">
        <f t="shared" si="5"/>
        <v>0.78485625782932278</v>
      </c>
      <c r="L104" s="624"/>
      <c r="M104" s="61"/>
    </row>
    <row r="105" spans="2:13">
      <c r="B105" s="611" t="s">
        <v>949</v>
      </c>
      <c r="C105" s="612"/>
      <c r="D105" s="613" t="s">
        <v>1018</v>
      </c>
      <c r="E105" s="613"/>
      <c r="F105" s="316" t="s">
        <v>515</v>
      </c>
      <c r="G105" s="308">
        <v>38</v>
      </c>
      <c r="H105" s="308">
        <v>315.67073459999995</v>
      </c>
      <c r="I105" s="309">
        <f t="shared" si="3"/>
        <v>11995.487914799998</v>
      </c>
      <c r="J105" s="310">
        <f t="shared" si="4"/>
        <v>2.2247441095921529E-3</v>
      </c>
      <c r="K105" s="311">
        <f t="shared" si="5"/>
        <v>0.78708100193891495</v>
      </c>
      <c r="L105" s="624"/>
      <c r="M105" s="59"/>
    </row>
    <row r="106" spans="2:13" ht="45" customHeight="1">
      <c r="B106" s="611" t="s">
        <v>4078</v>
      </c>
      <c r="C106" s="612"/>
      <c r="D106" s="613" t="s">
        <v>1383</v>
      </c>
      <c r="E106" s="613"/>
      <c r="F106" s="316" t="s">
        <v>518</v>
      </c>
      <c r="G106" s="308">
        <v>20</v>
      </c>
      <c r="H106" s="308">
        <v>590.41801799999996</v>
      </c>
      <c r="I106" s="309">
        <f t="shared" si="3"/>
        <v>11808.360359999999</v>
      </c>
      <c r="J106" s="310">
        <f t="shared" si="4"/>
        <v>2.1900384829231421E-3</v>
      </c>
      <c r="K106" s="311">
        <f t="shared" si="5"/>
        <v>0.78927104042183804</v>
      </c>
      <c r="L106" s="624"/>
      <c r="M106" s="59"/>
    </row>
    <row r="107" spans="2:13" ht="45" customHeight="1">
      <c r="B107" s="611" t="s">
        <v>3978</v>
      </c>
      <c r="C107" s="612"/>
      <c r="D107" s="613" t="s">
        <v>1284</v>
      </c>
      <c r="E107" s="613"/>
      <c r="F107" s="316" t="s">
        <v>489</v>
      </c>
      <c r="G107" s="308">
        <v>1100</v>
      </c>
      <c r="H107" s="308">
        <v>10.656747147600001</v>
      </c>
      <c r="I107" s="309">
        <f t="shared" si="3"/>
        <v>11722.421862360001</v>
      </c>
      <c r="J107" s="310">
        <f t="shared" si="4"/>
        <v>2.1740998926990719E-3</v>
      </c>
      <c r="K107" s="311">
        <f t="shared" si="5"/>
        <v>0.79144514031453717</v>
      </c>
      <c r="L107" s="624"/>
      <c r="M107" s="59"/>
    </row>
    <row r="108" spans="2:13">
      <c r="B108" s="611" t="s">
        <v>4124</v>
      </c>
      <c r="C108" s="612"/>
      <c r="D108" s="613" t="s">
        <v>1467</v>
      </c>
      <c r="E108" s="613"/>
      <c r="F108" s="316" t="s">
        <v>491</v>
      </c>
      <c r="G108" s="308">
        <v>450</v>
      </c>
      <c r="H108" s="308">
        <v>26.040332880000001</v>
      </c>
      <c r="I108" s="309">
        <f t="shared" si="3"/>
        <v>11718.149796</v>
      </c>
      <c r="J108" s="310">
        <f t="shared" si="4"/>
        <v>2.173307573575606E-3</v>
      </c>
      <c r="K108" s="311">
        <f t="shared" si="5"/>
        <v>0.79361844788811275</v>
      </c>
      <c r="L108" s="624"/>
      <c r="M108" s="105"/>
    </row>
    <row r="109" spans="2:13">
      <c r="B109" s="611" t="s">
        <v>3781</v>
      </c>
      <c r="C109" s="612"/>
      <c r="D109" s="613" t="s">
        <v>568</v>
      </c>
      <c r="E109" s="613"/>
      <c r="F109" s="316" t="s">
        <v>491</v>
      </c>
      <c r="G109" s="308">
        <v>2800</v>
      </c>
      <c r="H109" s="308">
        <v>4.1432119800000002</v>
      </c>
      <c r="I109" s="309">
        <f t="shared" si="3"/>
        <v>11600.993544000001</v>
      </c>
      <c r="J109" s="310">
        <f t="shared" si="4"/>
        <v>2.1515791800838071E-3</v>
      </c>
      <c r="K109" s="311">
        <f t="shared" si="5"/>
        <v>0.79577002706819655</v>
      </c>
      <c r="L109" s="624"/>
      <c r="M109" s="59"/>
    </row>
    <row r="110" spans="2:13">
      <c r="B110" s="611" t="s">
        <v>4099</v>
      </c>
      <c r="C110" s="612"/>
      <c r="D110" s="613" t="s">
        <v>1405</v>
      </c>
      <c r="E110" s="613"/>
      <c r="F110" s="316" t="s">
        <v>518</v>
      </c>
      <c r="G110" s="308">
        <v>15</v>
      </c>
      <c r="H110" s="308">
        <v>768.04209360000004</v>
      </c>
      <c r="I110" s="309">
        <f t="shared" si="3"/>
        <v>11520.631404</v>
      </c>
      <c r="J110" s="310">
        <f t="shared" si="4"/>
        <v>2.1366748094680328E-3</v>
      </c>
      <c r="K110" s="311">
        <f t="shared" si="5"/>
        <v>0.79790670187766455</v>
      </c>
      <c r="L110" s="624"/>
      <c r="M110" s="59"/>
    </row>
    <row r="111" spans="2:13" ht="45" customHeight="1">
      <c r="B111" s="611" t="s">
        <v>3981</v>
      </c>
      <c r="C111" s="612"/>
      <c r="D111" s="613" t="s">
        <v>1286</v>
      </c>
      <c r="E111" s="613"/>
      <c r="F111" s="316" t="s">
        <v>489</v>
      </c>
      <c r="G111" s="308">
        <v>600</v>
      </c>
      <c r="H111" s="308">
        <v>18.501301818000002</v>
      </c>
      <c r="I111" s="309">
        <f t="shared" si="3"/>
        <v>11100.781090800001</v>
      </c>
      <c r="J111" s="310">
        <f t="shared" si="4"/>
        <v>2.0588072381081653E-3</v>
      </c>
      <c r="K111" s="311">
        <f t="shared" si="5"/>
        <v>0.79996550911577269</v>
      </c>
      <c r="L111" s="624"/>
      <c r="M111" s="59"/>
    </row>
    <row r="112" spans="2:13" ht="45" customHeight="1">
      <c r="B112" s="611" t="s">
        <v>967</v>
      </c>
      <c r="C112" s="612"/>
      <c r="D112" s="613" t="s">
        <v>1218</v>
      </c>
      <c r="E112" s="613"/>
      <c r="F112" s="316" t="s">
        <v>518</v>
      </c>
      <c r="G112" s="308">
        <v>50</v>
      </c>
      <c r="H112" s="308">
        <v>218.607604686</v>
      </c>
      <c r="I112" s="309">
        <f t="shared" si="3"/>
        <v>10930.380234300001</v>
      </c>
      <c r="J112" s="310">
        <f t="shared" si="4"/>
        <v>2.0272038298549582E-3</v>
      </c>
      <c r="K112" s="311">
        <f t="shared" si="5"/>
        <v>0.80199271294562768</v>
      </c>
      <c r="L112" s="624"/>
      <c r="M112" s="59"/>
    </row>
    <row r="113" spans="2:13" ht="30" customHeight="1">
      <c r="B113" s="611" t="s">
        <v>3882</v>
      </c>
      <c r="C113" s="612"/>
      <c r="D113" s="613" t="s">
        <v>1139</v>
      </c>
      <c r="E113" s="613"/>
      <c r="F113" s="316" t="s">
        <v>505</v>
      </c>
      <c r="G113" s="308">
        <v>700</v>
      </c>
      <c r="H113" s="308">
        <v>15.494796685799999</v>
      </c>
      <c r="I113" s="309">
        <f t="shared" si="3"/>
        <v>10846.357680059999</v>
      </c>
      <c r="J113" s="310">
        <f t="shared" si="4"/>
        <v>2.0116205802242619E-3</v>
      </c>
      <c r="K113" s="311">
        <f t="shared" si="5"/>
        <v>0.80400433352585199</v>
      </c>
      <c r="L113" s="624"/>
      <c r="M113" s="59"/>
    </row>
    <row r="114" spans="2:13" ht="30" customHeight="1">
      <c r="B114" s="611" t="s">
        <v>4125</v>
      </c>
      <c r="C114" s="612"/>
      <c r="D114" s="613" t="s">
        <v>1468</v>
      </c>
      <c r="E114" s="613"/>
      <c r="F114" s="316" t="s">
        <v>491</v>
      </c>
      <c r="G114" s="308">
        <v>350</v>
      </c>
      <c r="H114" s="308">
        <v>30.894031164000001</v>
      </c>
      <c r="I114" s="309">
        <f t="shared" si="3"/>
        <v>10812.910907400001</v>
      </c>
      <c r="J114" s="310">
        <f t="shared" si="4"/>
        <v>2.0054173719022067E-3</v>
      </c>
      <c r="K114" s="311">
        <f t="shared" si="5"/>
        <v>0.80600975089775417</v>
      </c>
      <c r="L114" s="624"/>
      <c r="M114" s="59"/>
    </row>
    <row r="115" spans="2:13" ht="30" customHeight="1">
      <c r="B115" s="611" t="s">
        <v>4066</v>
      </c>
      <c r="C115" s="612"/>
      <c r="D115" s="613" t="s">
        <v>1371</v>
      </c>
      <c r="E115" s="613"/>
      <c r="F115" s="316" t="s">
        <v>518</v>
      </c>
      <c r="G115" s="308">
        <v>10</v>
      </c>
      <c r="H115" s="308">
        <v>1080.6468375869999</v>
      </c>
      <c r="I115" s="309">
        <f t="shared" si="3"/>
        <v>10806.468375869999</v>
      </c>
      <c r="J115" s="310">
        <f t="shared" si="4"/>
        <v>2.0042225072852745E-3</v>
      </c>
      <c r="K115" s="311">
        <f t="shared" si="5"/>
        <v>0.80801397340503944</v>
      </c>
      <c r="L115" s="624"/>
      <c r="M115" s="59"/>
    </row>
    <row r="116" spans="2:13" ht="30" customHeight="1">
      <c r="B116" s="611" t="s">
        <v>4127</v>
      </c>
      <c r="C116" s="612"/>
      <c r="D116" s="613" t="s">
        <v>1470</v>
      </c>
      <c r="E116" s="613"/>
      <c r="F116" s="316" t="s">
        <v>491</v>
      </c>
      <c r="G116" s="308">
        <v>350</v>
      </c>
      <c r="H116" s="308">
        <v>30.786048443999999</v>
      </c>
      <c r="I116" s="309">
        <f t="shared" si="3"/>
        <v>10775.116955399999</v>
      </c>
      <c r="J116" s="310">
        <f t="shared" si="4"/>
        <v>1.9984079136219418E-3</v>
      </c>
      <c r="K116" s="311">
        <f t="shared" si="5"/>
        <v>0.81001238131866138</v>
      </c>
      <c r="L116" s="624"/>
      <c r="M116" s="59"/>
    </row>
    <row r="117" spans="2:13" ht="45" customHeight="1">
      <c r="B117" s="611" t="s">
        <v>4114</v>
      </c>
      <c r="C117" s="612"/>
      <c r="D117" s="613" t="s">
        <v>1436</v>
      </c>
      <c r="E117" s="613"/>
      <c r="F117" s="316" t="s">
        <v>491</v>
      </c>
      <c r="G117" s="308">
        <v>80</v>
      </c>
      <c r="H117" s="308">
        <v>132.57403476000002</v>
      </c>
      <c r="I117" s="309">
        <f t="shared" si="3"/>
        <v>10605.922780800001</v>
      </c>
      <c r="J117" s="310">
        <f t="shared" si="4"/>
        <v>1.9670283027222275E-3</v>
      </c>
      <c r="K117" s="311">
        <f t="shared" si="5"/>
        <v>0.8119794096213836</v>
      </c>
      <c r="L117" s="624"/>
      <c r="M117" s="59"/>
    </row>
    <row r="118" spans="2:13" ht="30" customHeight="1">
      <c r="B118" s="611" t="s">
        <v>3885</v>
      </c>
      <c r="C118" s="612"/>
      <c r="D118" s="613" t="s">
        <v>841</v>
      </c>
      <c r="E118" s="613"/>
      <c r="F118" s="316" t="s">
        <v>515</v>
      </c>
      <c r="G118" s="308">
        <v>10</v>
      </c>
      <c r="H118" s="308">
        <v>1059.8066038080001</v>
      </c>
      <c r="I118" s="309">
        <f t="shared" si="3"/>
        <v>10598.06603808</v>
      </c>
      <c r="J118" s="310">
        <f t="shared" si="4"/>
        <v>1.965571151315711E-3</v>
      </c>
      <c r="K118" s="311">
        <f t="shared" si="5"/>
        <v>0.81394498077269928</v>
      </c>
      <c r="L118" s="624"/>
      <c r="M118" s="59"/>
    </row>
    <row r="119" spans="2:13" ht="60" customHeight="1">
      <c r="B119" s="611" t="s">
        <v>3963</v>
      </c>
      <c r="C119" s="612"/>
      <c r="D119" s="613" t="s">
        <v>851</v>
      </c>
      <c r="E119" s="613"/>
      <c r="F119" s="316" t="s">
        <v>491</v>
      </c>
      <c r="G119" s="308">
        <v>22.5</v>
      </c>
      <c r="H119" s="308">
        <v>461.45940218039993</v>
      </c>
      <c r="I119" s="309">
        <f t="shared" si="3"/>
        <v>10382.836549058999</v>
      </c>
      <c r="J119" s="310">
        <f t="shared" si="4"/>
        <v>1.9256535972061175E-3</v>
      </c>
      <c r="K119" s="311">
        <f t="shared" si="5"/>
        <v>0.81587063436990537</v>
      </c>
      <c r="L119" s="624"/>
      <c r="M119" s="59"/>
    </row>
    <row r="120" spans="2:13" ht="45" customHeight="1">
      <c r="B120" s="611" t="s">
        <v>3943</v>
      </c>
      <c r="C120" s="612"/>
      <c r="D120" s="613" t="s">
        <v>1248</v>
      </c>
      <c r="E120" s="613"/>
      <c r="F120" s="316" t="s">
        <v>491</v>
      </c>
      <c r="G120" s="308">
        <v>7.5</v>
      </c>
      <c r="H120" s="308">
        <v>1366.1574885725997</v>
      </c>
      <c r="I120" s="309">
        <f t="shared" si="3"/>
        <v>10246.181164294498</v>
      </c>
      <c r="J120" s="310">
        <f t="shared" si="4"/>
        <v>1.9003087955224969E-3</v>
      </c>
      <c r="K120" s="311">
        <f t="shared" si="5"/>
        <v>0.81777094316542787</v>
      </c>
      <c r="L120" s="624"/>
      <c r="M120" s="59"/>
    </row>
    <row r="121" spans="2:13" ht="51" customHeight="1">
      <c r="B121" s="611" t="s">
        <v>3905</v>
      </c>
      <c r="C121" s="612"/>
      <c r="D121" s="613" t="s">
        <v>1174</v>
      </c>
      <c r="E121" s="613"/>
      <c r="F121" s="316" t="s">
        <v>491</v>
      </c>
      <c r="G121" s="308">
        <v>230</v>
      </c>
      <c r="H121" s="308">
        <v>43.478354850000002</v>
      </c>
      <c r="I121" s="309">
        <f t="shared" si="3"/>
        <v>10000.0216155</v>
      </c>
      <c r="J121" s="310">
        <f t="shared" si="4"/>
        <v>1.8546547954442891E-3</v>
      </c>
      <c r="K121" s="311">
        <f t="shared" si="5"/>
        <v>0.8196255979608722</v>
      </c>
      <c r="L121" s="624"/>
      <c r="M121" s="59"/>
    </row>
    <row r="122" spans="2:13">
      <c r="B122" s="611" t="s">
        <v>3909</v>
      </c>
      <c r="C122" s="612"/>
      <c r="D122" s="613" t="s">
        <v>1178</v>
      </c>
      <c r="E122" s="613"/>
      <c r="F122" s="316" t="s">
        <v>491</v>
      </c>
      <c r="G122" s="308">
        <v>1150</v>
      </c>
      <c r="H122" s="308">
        <v>8.6436168000000002</v>
      </c>
      <c r="I122" s="309">
        <f t="shared" si="3"/>
        <v>9940.1593200000007</v>
      </c>
      <c r="J122" s="310">
        <f t="shared" si="4"/>
        <v>1.8435524301010692E-3</v>
      </c>
      <c r="K122" s="311">
        <f t="shared" si="5"/>
        <v>0.82146915039097324</v>
      </c>
      <c r="L122" s="624"/>
      <c r="M122" s="59"/>
    </row>
    <row r="123" spans="2:13" ht="75" customHeight="1">
      <c r="B123" s="611" t="s">
        <v>3982</v>
      </c>
      <c r="C123" s="612"/>
      <c r="D123" s="613" t="s">
        <v>1287</v>
      </c>
      <c r="E123" s="613"/>
      <c r="F123" s="316" t="s">
        <v>489</v>
      </c>
      <c r="G123" s="308">
        <v>500</v>
      </c>
      <c r="H123" s="308">
        <v>19.844786825999996</v>
      </c>
      <c r="I123" s="309">
        <f t="shared" si="3"/>
        <v>9922.393412999998</v>
      </c>
      <c r="J123" s="310">
        <f t="shared" si="4"/>
        <v>1.8402574747619826E-3</v>
      </c>
      <c r="K123" s="311">
        <f t="shared" si="5"/>
        <v>0.82330940786573525</v>
      </c>
      <c r="L123" s="624"/>
      <c r="M123" s="59"/>
    </row>
    <row r="124" spans="2:13" ht="75" customHeight="1">
      <c r="B124" s="611" t="s">
        <v>3881</v>
      </c>
      <c r="C124" s="612"/>
      <c r="D124" s="613" t="s">
        <v>1138</v>
      </c>
      <c r="E124" s="613"/>
      <c r="F124" s="316" t="s">
        <v>505</v>
      </c>
      <c r="G124" s="308">
        <v>600</v>
      </c>
      <c r="H124" s="308">
        <v>16.426972513800003</v>
      </c>
      <c r="I124" s="309">
        <f t="shared" si="3"/>
        <v>9856.1835082800008</v>
      </c>
      <c r="J124" s="310">
        <f t="shared" si="4"/>
        <v>1.8279778495755212E-3</v>
      </c>
      <c r="K124" s="311">
        <f t="shared" si="5"/>
        <v>0.82513738571531081</v>
      </c>
      <c r="L124" s="624"/>
      <c r="M124" s="59"/>
    </row>
    <row r="125" spans="2:13" ht="75" customHeight="1">
      <c r="B125" s="611" t="s">
        <v>3918</v>
      </c>
      <c r="C125" s="612"/>
      <c r="D125" s="613" t="s">
        <v>1187</v>
      </c>
      <c r="E125" s="613"/>
      <c r="F125" s="316" t="s">
        <v>489</v>
      </c>
      <c r="G125" s="308">
        <v>360</v>
      </c>
      <c r="H125" s="308">
        <v>27.355872359999999</v>
      </c>
      <c r="I125" s="309">
        <f t="shared" si="3"/>
        <v>9848.1140495999989</v>
      </c>
      <c r="J125" s="310">
        <f t="shared" si="4"/>
        <v>1.8264812467867525E-3</v>
      </c>
      <c r="K125" s="311">
        <f t="shared" si="5"/>
        <v>0.82696386696209756</v>
      </c>
      <c r="L125" s="624"/>
      <c r="M125" s="59"/>
    </row>
    <row r="126" spans="2:13" ht="75" customHeight="1">
      <c r="B126" s="611" t="s">
        <v>3964</v>
      </c>
      <c r="C126" s="612"/>
      <c r="D126" s="613" t="s">
        <v>2858</v>
      </c>
      <c r="E126" s="613"/>
      <c r="F126" s="316" t="s">
        <v>491</v>
      </c>
      <c r="G126" s="308">
        <v>15</v>
      </c>
      <c r="H126" s="308">
        <v>656.13629639279998</v>
      </c>
      <c r="I126" s="309">
        <f t="shared" si="3"/>
        <v>9842.0444458919992</v>
      </c>
      <c r="J126" s="310">
        <f t="shared" si="4"/>
        <v>1.8253555472576594E-3</v>
      </c>
      <c r="K126" s="311">
        <f t="shared" si="5"/>
        <v>0.82878922250935527</v>
      </c>
      <c r="L126" s="624"/>
      <c r="M126" s="59"/>
    </row>
    <row r="127" spans="2:13" ht="75" customHeight="1">
      <c r="B127" s="611" t="s">
        <v>3983</v>
      </c>
      <c r="C127" s="612"/>
      <c r="D127" s="613" t="s">
        <v>1288</v>
      </c>
      <c r="E127" s="613"/>
      <c r="F127" s="316" t="s">
        <v>489</v>
      </c>
      <c r="G127" s="308">
        <v>300</v>
      </c>
      <c r="H127" s="308">
        <v>32.477295301199995</v>
      </c>
      <c r="I127" s="309">
        <f t="shared" si="3"/>
        <v>9743.1885903599978</v>
      </c>
      <c r="J127" s="310">
        <f t="shared" si="4"/>
        <v>1.8070212382361678E-3</v>
      </c>
      <c r="K127" s="311">
        <f t="shared" si="5"/>
        <v>0.83059624374759145</v>
      </c>
      <c r="L127" s="624"/>
      <c r="M127" s="59"/>
    </row>
    <row r="128" spans="2:13" ht="75" customHeight="1">
      <c r="B128" s="611" t="s">
        <v>4079</v>
      </c>
      <c r="C128" s="612"/>
      <c r="D128" s="613" t="s">
        <v>1384</v>
      </c>
      <c r="E128" s="613"/>
      <c r="F128" s="316" t="s">
        <v>518</v>
      </c>
      <c r="G128" s="308">
        <v>15</v>
      </c>
      <c r="H128" s="308">
        <v>647.008962</v>
      </c>
      <c r="I128" s="309">
        <f t="shared" si="3"/>
        <v>9705.1344300000001</v>
      </c>
      <c r="J128" s="310">
        <f t="shared" si="4"/>
        <v>1.7999635203919501E-3</v>
      </c>
      <c r="K128" s="311">
        <f t="shared" si="5"/>
        <v>0.83239620726798336</v>
      </c>
      <c r="L128" s="624"/>
      <c r="M128" s="59"/>
    </row>
    <row r="129" spans="2:13" ht="75" customHeight="1">
      <c r="B129" s="611" t="s">
        <v>4128</v>
      </c>
      <c r="C129" s="612"/>
      <c r="D129" s="613" t="s">
        <v>1471</v>
      </c>
      <c r="E129" s="613"/>
      <c r="F129" s="316" t="s">
        <v>491</v>
      </c>
      <c r="G129" s="308">
        <v>420</v>
      </c>
      <c r="H129" s="308">
        <v>23.093529443999998</v>
      </c>
      <c r="I129" s="309">
        <f t="shared" si="3"/>
        <v>9699.2823664799998</v>
      </c>
      <c r="J129" s="310">
        <f t="shared" si="4"/>
        <v>1.7988781669709345E-3</v>
      </c>
      <c r="K129" s="311">
        <f t="shared" si="5"/>
        <v>0.83419508543495424</v>
      </c>
      <c r="L129" s="624"/>
      <c r="M129" s="59"/>
    </row>
    <row r="130" spans="2:13" ht="75" customHeight="1">
      <c r="B130" s="611" t="s">
        <v>3883</v>
      </c>
      <c r="C130" s="612"/>
      <c r="D130" s="613" t="s">
        <v>1140</v>
      </c>
      <c r="E130" s="613"/>
      <c r="F130" s="316" t="s">
        <v>505</v>
      </c>
      <c r="G130" s="308">
        <v>600</v>
      </c>
      <c r="H130" s="308">
        <v>16.044666192600001</v>
      </c>
      <c r="I130" s="309">
        <f t="shared" si="3"/>
        <v>9626.7997155600005</v>
      </c>
      <c r="J130" s="310">
        <f t="shared" si="4"/>
        <v>1.7854351664171233E-3</v>
      </c>
      <c r="K130" s="311">
        <f t="shared" si="5"/>
        <v>0.8359805206013714</v>
      </c>
      <c r="L130" s="624"/>
      <c r="M130" s="59"/>
    </row>
    <row r="131" spans="2:13">
      <c r="B131" s="611" t="s">
        <v>525</v>
      </c>
      <c r="C131" s="612"/>
      <c r="D131" s="613" t="s">
        <v>2041</v>
      </c>
      <c r="E131" s="613"/>
      <c r="F131" s="316" t="s">
        <v>505</v>
      </c>
      <c r="G131" s="308">
        <v>700</v>
      </c>
      <c r="H131" s="308">
        <v>13.7184122028</v>
      </c>
      <c r="I131" s="309">
        <f t="shared" si="3"/>
        <v>9602.8885419599992</v>
      </c>
      <c r="J131" s="310">
        <f t="shared" si="4"/>
        <v>1.7810004787247281E-3</v>
      </c>
      <c r="K131" s="311">
        <f t="shared" si="5"/>
        <v>0.83776152108009616</v>
      </c>
      <c r="L131" s="624"/>
      <c r="M131" s="59"/>
    </row>
    <row r="132" spans="2:13" ht="75" customHeight="1">
      <c r="B132" s="611" t="s">
        <v>969</v>
      </c>
      <c r="C132" s="612"/>
      <c r="D132" s="613" t="s">
        <v>1220</v>
      </c>
      <c r="E132" s="613"/>
      <c r="F132" s="316" t="s">
        <v>518</v>
      </c>
      <c r="G132" s="308">
        <v>8</v>
      </c>
      <c r="H132" s="308">
        <v>1194.5813364000001</v>
      </c>
      <c r="I132" s="309">
        <f t="shared" si="3"/>
        <v>9556.6506912000004</v>
      </c>
      <c r="J132" s="310">
        <f t="shared" si="4"/>
        <v>1.7724249720968077E-3</v>
      </c>
      <c r="K132" s="311">
        <f t="shared" si="5"/>
        <v>0.839533946052193</v>
      </c>
      <c r="L132" s="624"/>
      <c r="M132" s="59"/>
    </row>
    <row r="133" spans="2:13" ht="30" customHeight="1">
      <c r="B133" s="611" t="s">
        <v>4133</v>
      </c>
      <c r="C133" s="612"/>
      <c r="D133" s="613" t="s">
        <v>1476</v>
      </c>
      <c r="E133" s="613"/>
      <c r="F133" s="316" t="s">
        <v>491</v>
      </c>
      <c r="G133" s="308">
        <v>250</v>
      </c>
      <c r="H133" s="308">
        <v>37.918182119999997</v>
      </c>
      <c r="I133" s="309">
        <f t="shared" si="3"/>
        <v>9479.5455299999994</v>
      </c>
      <c r="J133" s="310">
        <f t="shared" si="4"/>
        <v>1.7581246573103444E-3</v>
      </c>
      <c r="K133" s="311">
        <f t="shared" si="5"/>
        <v>0.84129207070950329</v>
      </c>
      <c r="L133" s="624"/>
      <c r="M133" s="59"/>
    </row>
    <row r="134" spans="2:13" ht="30" customHeight="1">
      <c r="B134" s="611" t="s">
        <v>4134</v>
      </c>
      <c r="C134" s="612"/>
      <c r="D134" s="613" t="s">
        <v>1477</v>
      </c>
      <c r="E134" s="613"/>
      <c r="F134" s="316" t="s">
        <v>491</v>
      </c>
      <c r="G134" s="308">
        <v>250</v>
      </c>
      <c r="H134" s="308">
        <v>37.768206120000002</v>
      </c>
      <c r="I134" s="309">
        <f t="shared" si="3"/>
        <v>9442.0515300000006</v>
      </c>
      <c r="J134" s="310">
        <f t="shared" si="4"/>
        <v>1.751170829651352E-3</v>
      </c>
      <c r="K134" s="311">
        <f t="shared" si="5"/>
        <v>0.84304324153915466</v>
      </c>
      <c r="L134" s="624"/>
      <c r="M134" s="59"/>
    </row>
    <row r="135" spans="2:13" ht="54.6" customHeight="1">
      <c r="B135" s="611" t="s">
        <v>4033</v>
      </c>
      <c r="C135" s="612"/>
      <c r="D135" s="613" t="s">
        <v>1339</v>
      </c>
      <c r="E135" s="613"/>
      <c r="F135" s="316" t="s">
        <v>518</v>
      </c>
      <c r="G135" s="308">
        <v>40</v>
      </c>
      <c r="H135" s="308">
        <v>231.10083044999999</v>
      </c>
      <c r="I135" s="309">
        <f t="shared" si="3"/>
        <v>9244.0332180000005</v>
      </c>
      <c r="J135" s="310">
        <f t="shared" si="4"/>
        <v>1.7144453478416587E-3</v>
      </c>
      <c r="K135" s="311">
        <f t="shared" si="5"/>
        <v>0.84475768688699637</v>
      </c>
      <c r="L135" s="624"/>
      <c r="M135" s="59"/>
    </row>
    <row r="136" spans="2:13" ht="30" customHeight="1">
      <c r="B136" s="611" t="s">
        <v>3884</v>
      </c>
      <c r="C136" s="612"/>
      <c r="D136" s="613" t="s">
        <v>1141</v>
      </c>
      <c r="E136" s="613"/>
      <c r="F136" s="316" t="s">
        <v>505</v>
      </c>
      <c r="G136" s="308">
        <v>600</v>
      </c>
      <c r="H136" s="308">
        <v>15.406657040399999</v>
      </c>
      <c r="I136" s="309">
        <f t="shared" si="3"/>
        <v>9243.9942242399993</v>
      </c>
      <c r="J136" s="310">
        <f t="shared" si="4"/>
        <v>1.7144381158608931E-3</v>
      </c>
      <c r="K136" s="311">
        <f t="shared" si="5"/>
        <v>0.84647212500285729</v>
      </c>
      <c r="L136" s="624"/>
      <c r="M136" s="59"/>
    </row>
    <row r="137" spans="2:13" ht="30" customHeight="1">
      <c r="B137" s="611" t="s">
        <v>567</v>
      </c>
      <c r="C137" s="612"/>
      <c r="D137" s="613" t="s">
        <v>1454</v>
      </c>
      <c r="E137" s="613"/>
      <c r="F137" s="316" t="s">
        <v>491</v>
      </c>
      <c r="G137" s="308">
        <v>2400</v>
      </c>
      <c r="H137" s="308">
        <v>3.83801082</v>
      </c>
      <c r="I137" s="309">
        <f t="shared" si="3"/>
        <v>9211.2259680000006</v>
      </c>
      <c r="J137" s="310">
        <f t="shared" si="4"/>
        <v>1.7083607486400403E-3</v>
      </c>
      <c r="K137" s="311">
        <f t="shared" si="5"/>
        <v>0.84818048575149729</v>
      </c>
      <c r="L137" s="624"/>
      <c r="M137" s="60"/>
    </row>
    <row r="138" spans="2:13" ht="30" customHeight="1">
      <c r="B138" s="611" t="s">
        <v>3968</v>
      </c>
      <c r="C138" s="612"/>
      <c r="D138" s="613" t="s">
        <v>1273</v>
      </c>
      <c r="E138" s="613"/>
      <c r="F138" s="316" t="s">
        <v>491</v>
      </c>
      <c r="G138" s="308">
        <v>15</v>
      </c>
      <c r="H138" s="308">
        <v>604.38989464199994</v>
      </c>
      <c r="I138" s="309">
        <f t="shared" si="3"/>
        <v>9065.8484196299996</v>
      </c>
      <c r="J138" s="310">
        <f t="shared" si="4"/>
        <v>1.6813982901973067E-3</v>
      </c>
      <c r="K138" s="311">
        <f t="shared" si="5"/>
        <v>0.8498618840416946</v>
      </c>
      <c r="L138" s="624"/>
      <c r="M138" s="59"/>
    </row>
    <row r="139" spans="2:13">
      <c r="B139" s="611" t="s">
        <v>3738</v>
      </c>
      <c r="C139" s="612"/>
      <c r="D139" s="613" t="s">
        <v>812</v>
      </c>
      <c r="E139" s="613"/>
      <c r="F139" s="316" t="s">
        <v>491</v>
      </c>
      <c r="G139" s="308">
        <v>20</v>
      </c>
      <c r="H139" s="308">
        <v>448.51885049999999</v>
      </c>
      <c r="I139" s="309">
        <f t="shared" ref="I139:I202" si="6">+G139*H139</f>
        <v>8970.3770100000002</v>
      </c>
      <c r="J139" s="310">
        <f t="shared" ref="J139:J202" si="7">I139/$O$11</f>
        <v>1.6636916777012245E-3</v>
      </c>
      <c r="K139" s="311">
        <f t="shared" si="5"/>
        <v>0.8515255757193958</v>
      </c>
      <c r="L139" s="624"/>
      <c r="M139" s="59"/>
    </row>
    <row r="140" spans="2:13" ht="30" customHeight="1">
      <c r="B140" s="611" t="s">
        <v>3967</v>
      </c>
      <c r="C140" s="612"/>
      <c r="D140" s="613" t="s">
        <v>1272</v>
      </c>
      <c r="E140" s="613"/>
      <c r="F140" s="316" t="s">
        <v>491</v>
      </c>
      <c r="G140" s="308">
        <v>22.5</v>
      </c>
      <c r="H140" s="308">
        <v>394.64752129199991</v>
      </c>
      <c r="I140" s="309">
        <f t="shared" si="6"/>
        <v>8879.5692290699972</v>
      </c>
      <c r="J140" s="310">
        <f t="shared" si="7"/>
        <v>1.6468500054687926E-3</v>
      </c>
      <c r="K140" s="311">
        <f t="shared" si="5"/>
        <v>0.85317242572486462</v>
      </c>
      <c r="L140" s="624"/>
      <c r="M140" s="59"/>
    </row>
    <row r="141" spans="2:13" ht="56.45" customHeight="1">
      <c r="B141" s="611" t="s">
        <v>4110</v>
      </c>
      <c r="C141" s="612"/>
      <c r="D141" s="613" t="s">
        <v>1430</v>
      </c>
      <c r="E141" s="613"/>
      <c r="F141" s="316" t="s">
        <v>489</v>
      </c>
      <c r="G141" s="308">
        <v>90</v>
      </c>
      <c r="H141" s="308">
        <v>97.464750644399984</v>
      </c>
      <c r="I141" s="309">
        <f t="shared" si="6"/>
        <v>8771.8275579959991</v>
      </c>
      <c r="J141" s="310">
        <f t="shared" si="7"/>
        <v>1.6268676879689138E-3</v>
      </c>
      <c r="K141" s="311">
        <f t="shared" ref="K141:K204" si="8">+J141+K140</f>
        <v>0.85479929341283356</v>
      </c>
      <c r="L141" s="624"/>
      <c r="M141" s="59"/>
    </row>
    <row r="142" spans="2:13" ht="45.6" customHeight="1">
      <c r="B142" s="611" t="s">
        <v>3772</v>
      </c>
      <c r="C142" s="612"/>
      <c r="D142" s="613" t="s">
        <v>1030</v>
      </c>
      <c r="E142" s="613"/>
      <c r="F142" s="316" t="s">
        <v>491</v>
      </c>
      <c r="G142" s="308">
        <v>140</v>
      </c>
      <c r="H142" s="308">
        <v>60.705910499999995</v>
      </c>
      <c r="I142" s="309">
        <f t="shared" si="6"/>
        <v>8498.8274699999984</v>
      </c>
      <c r="J142" s="310">
        <f t="shared" si="7"/>
        <v>1.5762357051766266E-3</v>
      </c>
      <c r="K142" s="311">
        <f t="shared" si="8"/>
        <v>0.85637552911801018</v>
      </c>
      <c r="L142" s="624"/>
      <c r="M142" s="59"/>
    </row>
    <row r="143" spans="2:13">
      <c r="B143" s="611" t="s">
        <v>3936</v>
      </c>
      <c r="C143" s="612"/>
      <c r="D143" s="613" t="s">
        <v>1241</v>
      </c>
      <c r="E143" s="613"/>
      <c r="F143" s="316" t="s">
        <v>491</v>
      </c>
      <c r="G143" s="308">
        <v>15</v>
      </c>
      <c r="H143" s="308">
        <v>563.14946854110008</v>
      </c>
      <c r="I143" s="309">
        <f t="shared" si="6"/>
        <v>8447.2420281165014</v>
      </c>
      <c r="J143" s="310">
        <f t="shared" si="7"/>
        <v>1.5666684071403857E-3</v>
      </c>
      <c r="K143" s="311">
        <f t="shared" si="8"/>
        <v>0.85794219752515055</v>
      </c>
      <c r="L143" s="624"/>
      <c r="M143" s="59"/>
    </row>
    <row r="144" spans="2:13" ht="75" customHeight="1">
      <c r="B144" s="611" t="s">
        <v>3976</v>
      </c>
      <c r="C144" s="612"/>
      <c r="D144" s="613" t="s">
        <v>855</v>
      </c>
      <c r="E144" s="613"/>
      <c r="F144" s="316" t="s">
        <v>489</v>
      </c>
      <c r="G144" s="308">
        <v>1100</v>
      </c>
      <c r="H144" s="308">
        <v>7.6149039203999997</v>
      </c>
      <c r="I144" s="309">
        <f t="shared" si="6"/>
        <v>8376.3943124399993</v>
      </c>
      <c r="J144" s="310">
        <f t="shared" si="7"/>
        <v>1.5535286299801013E-3</v>
      </c>
      <c r="K144" s="311">
        <f t="shared" si="8"/>
        <v>0.8594957261551307</v>
      </c>
      <c r="L144" s="624"/>
      <c r="M144" s="59"/>
    </row>
    <row r="145" spans="2:13" ht="75" customHeight="1">
      <c r="B145" s="611" t="s">
        <v>4032</v>
      </c>
      <c r="C145" s="612"/>
      <c r="D145" s="613" t="s">
        <v>3140</v>
      </c>
      <c r="E145" s="613"/>
      <c r="F145" s="316" t="s">
        <v>518</v>
      </c>
      <c r="G145" s="308">
        <v>55</v>
      </c>
      <c r="H145" s="308">
        <v>151.74371712000001</v>
      </c>
      <c r="I145" s="309">
        <f t="shared" si="6"/>
        <v>8345.9044416000015</v>
      </c>
      <c r="J145" s="310">
        <f t="shared" si="7"/>
        <v>1.5478738236866599E-3</v>
      </c>
      <c r="K145" s="311">
        <f t="shared" si="8"/>
        <v>0.86104359997881741</v>
      </c>
      <c r="L145" s="624"/>
      <c r="M145" s="59"/>
    </row>
    <row r="146" spans="2:13">
      <c r="B146" s="611" t="s">
        <v>524</v>
      </c>
      <c r="C146" s="612"/>
      <c r="D146" s="613" t="s">
        <v>2032</v>
      </c>
      <c r="E146" s="613"/>
      <c r="F146" s="316" t="s">
        <v>505</v>
      </c>
      <c r="G146" s="308">
        <v>600</v>
      </c>
      <c r="H146" s="308">
        <v>13.619183082000001</v>
      </c>
      <c r="I146" s="309">
        <f t="shared" si="6"/>
        <v>8171.5098492000006</v>
      </c>
      <c r="J146" s="310">
        <f t="shared" si="7"/>
        <v>1.5155297168906424E-3</v>
      </c>
      <c r="K146" s="311">
        <f t="shared" si="8"/>
        <v>0.86255912969570803</v>
      </c>
      <c r="L146" s="624"/>
      <c r="M146" s="59"/>
    </row>
    <row r="147" spans="2:13">
      <c r="B147" s="611" t="s">
        <v>3759</v>
      </c>
      <c r="C147" s="612"/>
      <c r="D147" s="613" t="s">
        <v>1007</v>
      </c>
      <c r="E147" s="613"/>
      <c r="F147" s="316" t="s">
        <v>515</v>
      </c>
      <c r="G147" s="308">
        <v>112.5</v>
      </c>
      <c r="H147" s="308">
        <v>71.767265399999999</v>
      </c>
      <c r="I147" s="309">
        <f t="shared" si="6"/>
        <v>8073.8173575000001</v>
      </c>
      <c r="J147" s="310">
        <f t="shared" si="7"/>
        <v>1.4974111712337541E-3</v>
      </c>
      <c r="K147" s="311">
        <f t="shared" si="8"/>
        <v>0.86405654086694184</v>
      </c>
      <c r="L147" s="624"/>
      <c r="M147" s="59"/>
    </row>
    <row r="148" spans="2:13" ht="75" customHeight="1">
      <c r="B148" s="611" t="s">
        <v>790</v>
      </c>
      <c r="C148" s="612"/>
      <c r="D148" s="613" t="s">
        <v>1455</v>
      </c>
      <c r="E148" s="613"/>
      <c r="F148" s="316" t="s">
        <v>491</v>
      </c>
      <c r="G148" s="308">
        <v>350</v>
      </c>
      <c r="H148" s="308">
        <v>22.61663076</v>
      </c>
      <c r="I148" s="309">
        <f t="shared" si="6"/>
        <v>7915.8207659999998</v>
      </c>
      <c r="J148" s="310">
        <f t="shared" si="7"/>
        <v>1.4681083209643973E-3</v>
      </c>
      <c r="K148" s="311">
        <f t="shared" si="8"/>
        <v>0.86552464918790628</v>
      </c>
      <c r="L148" s="624"/>
      <c r="M148" s="59"/>
    </row>
    <row r="149" spans="2:13" ht="75" customHeight="1">
      <c r="B149" s="611" t="s">
        <v>4021</v>
      </c>
      <c r="C149" s="612"/>
      <c r="D149" s="613" t="s">
        <v>3065</v>
      </c>
      <c r="E149" s="613"/>
      <c r="F149" s="316" t="s">
        <v>518</v>
      </c>
      <c r="G149" s="308">
        <v>45</v>
      </c>
      <c r="H149" s="308">
        <v>175.89712320659999</v>
      </c>
      <c r="I149" s="309">
        <f t="shared" si="6"/>
        <v>7915.3705442969995</v>
      </c>
      <c r="J149" s="310">
        <f t="shared" si="7"/>
        <v>1.4680248205608394E-3</v>
      </c>
      <c r="K149" s="311">
        <f t="shared" si="8"/>
        <v>0.86699267400846713</v>
      </c>
      <c r="L149" s="624"/>
      <c r="M149" s="59"/>
    </row>
    <row r="150" spans="2:13" ht="45" customHeight="1">
      <c r="B150" s="611" t="s">
        <v>4109</v>
      </c>
      <c r="C150" s="612"/>
      <c r="D150" s="613" t="s">
        <v>1429</v>
      </c>
      <c r="E150" s="613"/>
      <c r="F150" s="316" t="s">
        <v>489</v>
      </c>
      <c r="G150" s="308">
        <v>110</v>
      </c>
      <c r="H150" s="308">
        <v>71.866162074000002</v>
      </c>
      <c r="I150" s="309">
        <f t="shared" si="6"/>
        <v>7905.2778281400006</v>
      </c>
      <c r="J150" s="310">
        <f t="shared" si="7"/>
        <v>1.4661529741649654E-3</v>
      </c>
      <c r="K150" s="311">
        <f t="shared" si="8"/>
        <v>0.8684588269826321</v>
      </c>
      <c r="L150" s="624"/>
      <c r="M150" s="60"/>
    </row>
    <row r="151" spans="2:13" ht="30" customHeight="1">
      <c r="B151" s="611" t="s">
        <v>3911</v>
      </c>
      <c r="C151" s="612"/>
      <c r="D151" s="613" t="s">
        <v>1180</v>
      </c>
      <c r="E151" s="613"/>
      <c r="F151" s="316" t="s">
        <v>491</v>
      </c>
      <c r="G151" s="308">
        <v>180</v>
      </c>
      <c r="H151" s="308">
        <v>43.628039646600001</v>
      </c>
      <c r="I151" s="309">
        <f t="shared" si="6"/>
        <v>7853.0471363880006</v>
      </c>
      <c r="J151" s="310">
        <f t="shared" si="7"/>
        <v>1.456466004811112E-3</v>
      </c>
      <c r="K151" s="311">
        <f t="shared" si="8"/>
        <v>0.86991529298744319</v>
      </c>
      <c r="L151" s="624"/>
      <c r="M151" s="60"/>
    </row>
    <row r="152" spans="2:13" ht="30" customHeight="1">
      <c r="B152" s="611" t="s">
        <v>4135</v>
      </c>
      <c r="C152" s="612"/>
      <c r="D152" s="613" t="s">
        <v>1478</v>
      </c>
      <c r="E152" s="613"/>
      <c r="F152" s="316" t="s">
        <v>491</v>
      </c>
      <c r="G152" s="308">
        <v>250</v>
      </c>
      <c r="H152" s="308">
        <v>31.171761719999999</v>
      </c>
      <c r="I152" s="309">
        <f t="shared" si="6"/>
        <v>7792.9404299999997</v>
      </c>
      <c r="J152" s="310">
        <f t="shared" si="7"/>
        <v>1.4453183097833254E-3</v>
      </c>
      <c r="K152" s="311">
        <f t="shared" si="8"/>
        <v>0.87136061129722653</v>
      </c>
      <c r="L152" s="624"/>
      <c r="M152" s="59"/>
    </row>
    <row r="153" spans="2:13" ht="45" customHeight="1">
      <c r="B153" s="611" t="s">
        <v>548</v>
      </c>
      <c r="C153" s="612"/>
      <c r="D153" s="613" t="s">
        <v>1249</v>
      </c>
      <c r="E153" s="613"/>
      <c r="F153" s="316" t="s">
        <v>491</v>
      </c>
      <c r="G153" s="308">
        <v>7.3479999999999999</v>
      </c>
      <c r="H153" s="308">
        <v>1044.3596994581999</v>
      </c>
      <c r="I153" s="309">
        <f t="shared" si="6"/>
        <v>7673.9550716188523</v>
      </c>
      <c r="J153" s="310">
        <f t="shared" si="7"/>
        <v>1.4232506809326833E-3</v>
      </c>
      <c r="K153" s="311">
        <f t="shared" si="8"/>
        <v>0.87278386197815916</v>
      </c>
      <c r="L153" s="624"/>
      <c r="M153" s="59"/>
    </row>
    <row r="154" spans="2:13">
      <c r="B154" s="611" t="s">
        <v>526</v>
      </c>
      <c r="C154" s="612"/>
      <c r="D154" s="613" t="s">
        <v>847</v>
      </c>
      <c r="E154" s="613"/>
      <c r="F154" s="316" t="s">
        <v>505</v>
      </c>
      <c r="G154" s="308">
        <v>600</v>
      </c>
      <c r="H154" s="308">
        <v>12.734167207200001</v>
      </c>
      <c r="I154" s="309">
        <f t="shared" si="6"/>
        <v>7640.5003243199999</v>
      </c>
      <c r="J154" s="310">
        <f t="shared" si="7"/>
        <v>1.4170459935936059E-3</v>
      </c>
      <c r="K154" s="311">
        <f t="shared" si="8"/>
        <v>0.87420090797175276</v>
      </c>
      <c r="L154" s="624"/>
      <c r="M154" s="59"/>
    </row>
    <row r="155" spans="2:13" ht="58.9" customHeight="1">
      <c r="B155" s="611" t="s">
        <v>3934</v>
      </c>
      <c r="C155" s="612"/>
      <c r="D155" s="613" t="s">
        <v>1239</v>
      </c>
      <c r="E155" s="613"/>
      <c r="F155" s="316" t="s">
        <v>491</v>
      </c>
      <c r="G155" s="308">
        <v>10</v>
      </c>
      <c r="H155" s="308">
        <v>757.36201268639991</v>
      </c>
      <c r="I155" s="309">
        <f t="shared" si="6"/>
        <v>7573.6201268639988</v>
      </c>
      <c r="J155" s="310">
        <f t="shared" si="7"/>
        <v>1.4046420525121413E-3</v>
      </c>
      <c r="K155" s="311">
        <f t="shared" si="8"/>
        <v>0.87560555002426488</v>
      </c>
      <c r="L155" s="624"/>
      <c r="M155" s="59"/>
    </row>
    <row r="156" spans="2:13" ht="58.15" customHeight="1">
      <c r="B156" s="611" t="s">
        <v>4023</v>
      </c>
      <c r="C156" s="612"/>
      <c r="D156" s="613" t="s">
        <v>1330</v>
      </c>
      <c r="E156" s="613"/>
      <c r="F156" s="316" t="s">
        <v>518</v>
      </c>
      <c r="G156" s="308">
        <v>15</v>
      </c>
      <c r="H156" s="308">
        <v>497.55787799999996</v>
      </c>
      <c r="I156" s="309">
        <f t="shared" si="6"/>
        <v>7463.3681699999997</v>
      </c>
      <c r="J156" s="310">
        <f t="shared" si="7"/>
        <v>1.3841941646607801E-3</v>
      </c>
      <c r="K156" s="311">
        <f t="shared" si="8"/>
        <v>0.87698974418892561</v>
      </c>
      <c r="L156" s="624"/>
      <c r="M156" s="59"/>
    </row>
    <row r="157" spans="2:13" ht="39.6" customHeight="1">
      <c r="B157" s="611" t="s">
        <v>3739</v>
      </c>
      <c r="C157" s="612"/>
      <c r="D157" s="613" t="s">
        <v>995</v>
      </c>
      <c r="E157" s="613"/>
      <c r="F157" s="316" t="s">
        <v>491</v>
      </c>
      <c r="G157" s="308">
        <v>240</v>
      </c>
      <c r="H157" s="308">
        <v>30.869085155999997</v>
      </c>
      <c r="I157" s="309">
        <f t="shared" si="6"/>
        <v>7408.5804374399995</v>
      </c>
      <c r="J157" s="310">
        <f t="shared" si="7"/>
        <v>1.3740329535323536E-3</v>
      </c>
      <c r="K157" s="311">
        <f t="shared" si="8"/>
        <v>0.87836377714245795</v>
      </c>
      <c r="L157" s="624"/>
      <c r="M157" s="59"/>
    </row>
    <row r="158" spans="2:13" ht="41.45" customHeight="1">
      <c r="B158" s="611" t="s">
        <v>496</v>
      </c>
      <c r="C158" s="612"/>
      <c r="D158" s="613" t="s">
        <v>1506</v>
      </c>
      <c r="E158" s="613"/>
      <c r="F158" s="316" t="s">
        <v>491</v>
      </c>
      <c r="G158" s="308">
        <v>275</v>
      </c>
      <c r="H158" s="308">
        <v>26.490429603000003</v>
      </c>
      <c r="I158" s="309">
        <f t="shared" si="6"/>
        <v>7284.8681408250004</v>
      </c>
      <c r="J158" s="310">
        <f t="shared" si="7"/>
        <v>1.3510886427103852E-3</v>
      </c>
      <c r="K158" s="311">
        <f t="shared" si="8"/>
        <v>0.87971486578516833</v>
      </c>
      <c r="L158" s="624"/>
      <c r="M158" s="59"/>
    </row>
    <row r="159" spans="2:13" ht="63" customHeight="1">
      <c r="B159" s="611" t="s">
        <v>3942</v>
      </c>
      <c r="C159" s="612"/>
      <c r="D159" s="613" t="s">
        <v>1247</v>
      </c>
      <c r="E159" s="613"/>
      <c r="F159" s="316" t="s">
        <v>491</v>
      </c>
      <c r="G159" s="308">
        <v>9.4499999999999993</v>
      </c>
      <c r="H159" s="308">
        <v>770.13078810540003</v>
      </c>
      <c r="I159" s="309">
        <f t="shared" si="6"/>
        <v>7277.7359475960293</v>
      </c>
      <c r="J159" s="310">
        <f t="shared" si="7"/>
        <v>1.3497658699322102E-3</v>
      </c>
      <c r="K159" s="311">
        <f t="shared" si="8"/>
        <v>0.88106463165510052</v>
      </c>
      <c r="L159" s="624"/>
      <c r="M159" s="59"/>
    </row>
    <row r="160" spans="2:13" ht="41.45" customHeight="1">
      <c r="B160" s="611" t="s">
        <v>4100</v>
      </c>
      <c r="C160" s="612"/>
      <c r="D160" s="613" t="s">
        <v>1420</v>
      </c>
      <c r="E160" s="613"/>
      <c r="F160" s="316" t="s">
        <v>489</v>
      </c>
      <c r="G160" s="308">
        <v>270</v>
      </c>
      <c r="H160" s="308">
        <v>26.607798320999997</v>
      </c>
      <c r="I160" s="309">
        <f t="shared" si="6"/>
        <v>7184.1055466699991</v>
      </c>
      <c r="J160" s="310">
        <f t="shared" si="7"/>
        <v>1.3324007002602093E-3</v>
      </c>
      <c r="K160" s="311">
        <f t="shared" si="8"/>
        <v>0.88239703235536071</v>
      </c>
      <c r="L160" s="624"/>
      <c r="M160" s="59"/>
    </row>
    <row r="161" spans="2:13" ht="49.9" customHeight="1">
      <c r="B161" s="611" t="s">
        <v>3944</v>
      </c>
      <c r="C161" s="612"/>
      <c r="D161" s="613" t="s">
        <v>1250</v>
      </c>
      <c r="E161" s="613"/>
      <c r="F161" s="316" t="s">
        <v>518</v>
      </c>
      <c r="G161" s="308">
        <v>5</v>
      </c>
      <c r="H161" s="308">
        <v>1414.7232455580001</v>
      </c>
      <c r="I161" s="309">
        <f t="shared" si="6"/>
        <v>7073.6162277900003</v>
      </c>
      <c r="J161" s="310">
        <f t="shared" si="7"/>
        <v>1.3119087900438815E-3</v>
      </c>
      <c r="K161" s="311">
        <f t="shared" si="8"/>
        <v>0.88370894114540455</v>
      </c>
      <c r="L161" s="624"/>
      <c r="M161" s="59"/>
    </row>
    <row r="162" spans="2:13">
      <c r="B162" s="611" t="s">
        <v>3787</v>
      </c>
      <c r="C162" s="612"/>
      <c r="D162" s="613" t="s">
        <v>1050</v>
      </c>
      <c r="E162" s="613"/>
      <c r="F162" s="316" t="s">
        <v>491</v>
      </c>
      <c r="G162" s="308">
        <v>1300</v>
      </c>
      <c r="H162" s="308">
        <v>5.4022604999999997</v>
      </c>
      <c r="I162" s="309">
        <f t="shared" si="6"/>
        <v>7022.9386499999991</v>
      </c>
      <c r="J162" s="310">
        <f t="shared" si="7"/>
        <v>1.3025098690931465E-3</v>
      </c>
      <c r="K162" s="311">
        <f t="shared" si="8"/>
        <v>0.88501145101449774</v>
      </c>
      <c r="L162" s="624"/>
      <c r="M162" s="59"/>
    </row>
    <row r="163" spans="2:13" ht="39.6" customHeight="1">
      <c r="B163" s="611" t="s">
        <v>4113</v>
      </c>
      <c r="C163" s="612"/>
      <c r="D163" s="613" t="s">
        <v>1434</v>
      </c>
      <c r="E163" s="613"/>
      <c r="F163" s="316" t="s">
        <v>491</v>
      </c>
      <c r="G163" s="308">
        <v>75</v>
      </c>
      <c r="H163" s="308">
        <v>92.48420016</v>
      </c>
      <c r="I163" s="309">
        <f t="shared" si="6"/>
        <v>6936.315012</v>
      </c>
      <c r="J163" s="310">
        <f t="shared" si="7"/>
        <v>1.2864442092583206E-3</v>
      </c>
      <c r="K163" s="311">
        <f t="shared" si="8"/>
        <v>0.88629789522375602</v>
      </c>
      <c r="L163" s="624"/>
      <c r="M163" s="59"/>
    </row>
    <row r="164" spans="2:13" ht="39" customHeight="1">
      <c r="B164" s="611" t="s">
        <v>4056</v>
      </c>
      <c r="C164" s="612"/>
      <c r="D164" s="613" t="s">
        <v>1361</v>
      </c>
      <c r="E164" s="613"/>
      <c r="F164" s="316" t="s">
        <v>518</v>
      </c>
      <c r="G164" s="308">
        <v>20</v>
      </c>
      <c r="H164" s="308">
        <v>346.70854275600004</v>
      </c>
      <c r="I164" s="309">
        <f t="shared" si="6"/>
        <v>6934.1708551200009</v>
      </c>
      <c r="J164" s="310">
        <f t="shared" si="7"/>
        <v>1.2860465430339285E-3</v>
      </c>
      <c r="K164" s="311">
        <f t="shared" si="8"/>
        <v>0.8875839417667899</v>
      </c>
      <c r="L164" s="624"/>
      <c r="M164" s="59"/>
    </row>
    <row r="165" spans="2:13" ht="75" customHeight="1">
      <c r="B165" s="611" t="s">
        <v>972</v>
      </c>
      <c r="C165" s="612"/>
      <c r="D165" s="613" t="s">
        <v>1223</v>
      </c>
      <c r="E165" s="613"/>
      <c r="F165" s="316" t="s">
        <v>518</v>
      </c>
      <c r="G165" s="308">
        <v>5</v>
      </c>
      <c r="H165" s="308">
        <v>1383.8110548</v>
      </c>
      <c r="I165" s="309">
        <f t="shared" si="6"/>
        <v>6919.0552740000003</v>
      </c>
      <c r="J165" s="310">
        <f t="shared" si="7"/>
        <v>1.283243130592631E-3</v>
      </c>
      <c r="K165" s="311">
        <f t="shared" si="8"/>
        <v>0.88886718489738248</v>
      </c>
      <c r="L165" s="624"/>
      <c r="M165" s="59"/>
    </row>
    <row r="166" spans="2:13">
      <c r="B166" s="611" t="s">
        <v>3957</v>
      </c>
      <c r="C166" s="612"/>
      <c r="D166" s="613" t="s">
        <v>1262</v>
      </c>
      <c r="E166" s="613"/>
      <c r="F166" s="316" t="s">
        <v>491</v>
      </c>
      <c r="G166" s="308">
        <v>15</v>
      </c>
      <c r="H166" s="308">
        <v>460.29759059999998</v>
      </c>
      <c r="I166" s="309">
        <f t="shared" si="6"/>
        <v>6904.4638589999995</v>
      </c>
      <c r="J166" s="310">
        <f t="shared" si="7"/>
        <v>1.2805369326620063E-3</v>
      </c>
      <c r="K166" s="311">
        <f t="shared" si="8"/>
        <v>0.89014772183004454</v>
      </c>
      <c r="L166" s="624"/>
      <c r="M166" s="96"/>
    </row>
    <row r="167" spans="2:13" ht="50.45" customHeight="1">
      <c r="B167" s="611" t="s">
        <v>546</v>
      </c>
      <c r="C167" s="612"/>
      <c r="D167" s="613" t="s">
        <v>1203</v>
      </c>
      <c r="E167" s="613"/>
      <c r="F167" s="316" t="s">
        <v>518</v>
      </c>
      <c r="G167" s="308">
        <v>20</v>
      </c>
      <c r="H167" s="308">
        <v>344.89266459300001</v>
      </c>
      <c r="I167" s="309">
        <f t="shared" si="6"/>
        <v>6897.8532918600004</v>
      </c>
      <c r="J167" s="310">
        <f t="shared" si="7"/>
        <v>1.2793109033074493E-3</v>
      </c>
      <c r="K167" s="311">
        <f t="shared" si="8"/>
        <v>0.891427032733352</v>
      </c>
      <c r="L167" s="624"/>
      <c r="M167" s="59"/>
    </row>
    <row r="168" spans="2:13">
      <c r="B168" s="611" t="s">
        <v>527</v>
      </c>
      <c r="C168" s="612"/>
      <c r="D168" s="613" t="s">
        <v>846</v>
      </c>
      <c r="E168" s="613"/>
      <c r="F168" s="316" t="s">
        <v>505</v>
      </c>
      <c r="G168" s="308">
        <v>600</v>
      </c>
      <c r="H168" s="308">
        <v>10.9508525832</v>
      </c>
      <c r="I168" s="309">
        <f t="shared" si="6"/>
        <v>6570.5115499200001</v>
      </c>
      <c r="J168" s="310">
        <f t="shared" si="7"/>
        <v>1.2186004413923376E-3</v>
      </c>
      <c r="K168" s="311">
        <f t="shared" si="8"/>
        <v>0.89264563317474432</v>
      </c>
      <c r="L168" s="624"/>
      <c r="M168" s="59"/>
    </row>
    <row r="169" spans="2:13" ht="51" customHeight="1">
      <c r="B169" s="611" t="s">
        <v>4054</v>
      </c>
      <c r="C169" s="612"/>
      <c r="D169" s="613" t="s">
        <v>3202</v>
      </c>
      <c r="E169" s="613"/>
      <c r="F169" s="316" t="s">
        <v>518</v>
      </c>
      <c r="G169" s="308">
        <v>10</v>
      </c>
      <c r="H169" s="308">
        <v>651.91315220399997</v>
      </c>
      <c r="I169" s="309">
        <f t="shared" si="6"/>
        <v>6519.1315220399993</v>
      </c>
      <c r="J169" s="310">
        <f t="shared" si="7"/>
        <v>1.2090712404804113E-3</v>
      </c>
      <c r="K169" s="311">
        <f t="shared" si="8"/>
        <v>0.89385470441522474</v>
      </c>
      <c r="L169" s="624"/>
      <c r="M169" s="59"/>
    </row>
    <row r="170" spans="2:13" ht="30" customHeight="1">
      <c r="B170" s="611" t="s">
        <v>3912</v>
      </c>
      <c r="C170" s="612"/>
      <c r="D170" s="613" t="s">
        <v>1181</v>
      </c>
      <c r="E170" s="613"/>
      <c r="F170" s="316" t="s">
        <v>491</v>
      </c>
      <c r="G170" s="308">
        <v>450.00479999999999</v>
      </c>
      <c r="H170" s="308">
        <v>14.3152092</v>
      </c>
      <c r="I170" s="309">
        <f t="shared" si="6"/>
        <v>6441.9128530041598</v>
      </c>
      <c r="J170" s="310">
        <f t="shared" si="7"/>
        <v>1.1947498739542466E-3</v>
      </c>
      <c r="K170" s="311">
        <f t="shared" si="8"/>
        <v>0.89504945428917904</v>
      </c>
      <c r="L170" s="624"/>
      <c r="M170" s="59"/>
    </row>
    <row r="171" spans="2:13">
      <c r="B171" s="611" t="s">
        <v>3948</v>
      </c>
      <c r="C171" s="612"/>
      <c r="D171" s="613" t="s">
        <v>1254</v>
      </c>
      <c r="E171" s="613"/>
      <c r="F171" s="316" t="s">
        <v>491</v>
      </c>
      <c r="G171" s="308">
        <v>25</v>
      </c>
      <c r="H171" s="308">
        <v>246.7911321</v>
      </c>
      <c r="I171" s="309">
        <f t="shared" si="6"/>
        <v>6169.7783024999999</v>
      </c>
      <c r="J171" s="310">
        <f t="shared" si="7"/>
        <v>1.1442784181409603E-3</v>
      </c>
      <c r="K171" s="311">
        <f t="shared" si="8"/>
        <v>0.89619373270731995</v>
      </c>
      <c r="L171" s="624" t="s">
        <v>725</v>
      </c>
      <c r="M171" s="59"/>
    </row>
    <row r="172" spans="2:13">
      <c r="B172" s="611" t="s">
        <v>500</v>
      </c>
      <c r="C172" s="612"/>
      <c r="D172" s="613" t="s">
        <v>998</v>
      </c>
      <c r="E172" s="613"/>
      <c r="F172" s="316" t="s">
        <v>515</v>
      </c>
      <c r="G172" s="308">
        <v>72</v>
      </c>
      <c r="H172" s="308">
        <v>85.485370151999987</v>
      </c>
      <c r="I172" s="309">
        <f t="shared" si="6"/>
        <v>6154.946650943999</v>
      </c>
      <c r="J172" s="310">
        <f t="shared" si="7"/>
        <v>1.1415276647185816E-3</v>
      </c>
      <c r="K172" s="311">
        <f t="shared" si="8"/>
        <v>0.89733526037203848</v>
      </c>
      <c r="L172" s="624"/>
      <c r="M172" s="59"/>
    </row>
    <row r="173" spans="2:13">
      <c r="B173" s="611" t="s">
        <v>4131</v>
      </c>
      <c r="C173" s="612"/>
      <c r="D173" s="613" t="s">
        <v>1474</v>
      </c>
      <c r="E173" s="613"/>
      <c r="F173" s="316" t="s">
        <v>491</v>
      </c>
      <c r="G173" s="308">
        <v>210</v>
      </c>
      <c r="H173" s="308">
        <v>28.823762459999998</v>
      </c>
      <c r="I173" s="309">
        <f t="shared" si="6"/>
        <v>6052.9901165999991</v>
      </c>
      <c r="J173" s="310">
        <f t="shared" si="7"/>
        <v>1.122618288057347E-3</v>
      </c>
      <c r="K173" s="311">
        <f t="shared" si="8"/>
        <v>0.89845787866009585</v>
      </c>
      <c r="L173" s="624"/>
      <c r="M173" s="59"/>
    </row>
    <row r="174" spans="2:13" ht="39" customHeight="1">
      <c r="B174" s="611" t="s">
        <v>4116</v>
      </c>
      <c r="C174" s="612"/>
      <c r="D174" s="613" t="s">
        <v>1439</v>
      </c>
      <c r="E174" s="613"/>
      <c r="F174" s="316" t="s">
        <v>491</v>
      </c>
      <c r="G174" s="308">
        <v>25</v>
      </c>
      <c r="H174" s="308">
        <v>237.75601545000001</v>
      </c>
      <c r="I174" s="309">
        <f t="shared" si="6"/>
        <v>5943.9003862500003</v>
      </c>
      <c r="J174" s="310">
        <f t="shared" si="7"/>
        <v>1.1023859526378165E-3</v>
      </c>
      <c r="K174" s="311">
        <f t="shared" si="8"/>
        <v>0.89956026461273364</v>
      </c>
      <c r="L174" s="624"/>
      <c r="M174" s="59"/>
    </row>
    <row r="175" spans="2:13" ht="30" customHeight="1">
      <c r="B175" s="611" t="s">
        <v>4087</v>
      </c>
      <c r="C175" s="612"/>
      <c r="D175" s="613" t="s">
        <v>1392</v>
      </c>
      <c r="E175" s="613"/>
      <c r="F175" s="316" t="s">
        <v>518</v>
      </c>
      <c r="G175" s="308">
        <v>20</v>
      </c>
      <c r="H175" s="308">
        <v>291.85151253540005</v>
      </c>
      <c r="I175" s="309">
        <f t="shared" si="6"/>
        <v>5837.0302507080014</v>
      </c>
      <c r="J175" s="310">
        <f t="shared" si="7"/>
        <v>1.0825652745439283E-3</v>
      </c>
      <c r="K175" s="311">
        <f t="shared" si="8"/>
        <v>0.90064282988727762</v>
      </c>
      <c r="L175" s="624"/>
      <c r="M175" s="59"/>
    </row>
    <row r="176" spans="2:13" ht="45" customHeight="1">
      <c r="B176" s="611" t="s">
        <v>3915</v>
      </c>
      <c r="C176" s="612"/>
      <c r="D176" s="613" t="s">
        <v>1184</v>
      </c>
      <c r="E176" s="613"/>
      <c r="F176" s="316" t="s">
        <v>489</v>
      </c>
      <c r="G176" s="308">
        <v>26.003999999999998</v>
      </c>
      <c r="H176" s="308">
        <v>212.33878285799997</v>
      </c>
      <c r="I176" s="309">
        <f t="shared" si="6"/>
        <v>5521.6577094394306</v>
      </c>
      <c r="J176" s="310">
        <f t="shared" si="7"/>
        <v>1.0240746813727493E-3</v>
      </c>
      <c r="K176" s="311">
        <f t="shared" si="8"/>
        <v>0.9016669045686504</v>
      </c>
      <c r="L176" s="624"/>
      <c r="M176" s="59"/>
    </row>
    <row r="177" spans="2:13" ht="30" customHeight="1">
      <c r="B177" s="611" t="s">
        <v>3900</v>
      </c>
      <c r="C177" s="612"/>
      <c r="D177" s="613" t="s">
        <v>1169</v>
      </c>
      <c r="E177" s="613"/>
      <c r="F177" s="316" t="s">
        <v>489</v>
      </c>
      <c r="G177" s="308">
        <v>240</v>
      </c>
      <c r="H177" s="308">
        <v>22.945733095199998</v>
      </c>
      <c r="I177" s="309">
        <f t="shared" si="6"/>
        <v>5506.9759428479992</v>
      </c>
      <c r="J177" s="310">
        <f t="shared" si="7"/>
        <v>1.0213517263771136E-3</v>
      </c>
      <c r="K177" s="311">
        <f t="shared" si="8"/>
        <v>0.90268825629502747</v>
      </c>
      <c r="L177" s="624"/>
      <c r="M177" s="59"/>
    </row>
    <row r="178" spans="2:13" ht="30" customHeight="1">
      <c r="B178" s="611" t="s">
        <v>553</v>
      </c>
      <c r="C178" s="612"/>
      <c r="D178" s="613" t="s">
        <v>1408</v>
      </c>
      <c r="E178" s="613"/>
      <c r="F178" s="316" t="s">
        <v>489</v>
      </c>
      <c r="G178" s="308">
        <v>750</v>
      </c>
      <c r="H178" s="308">
        <v>7.3319516999999994</v>
      </c>
      <c r="I178" s="309">
        <f t="shared" si="6"/>
        <v>5498.9637749999993</v>
      </c>
      <c r="J178" s="310">
        <f t="shared" si="7"/>
        <v>1.019865749037008E-3</v>
      </c>
      <c r="K178" s="311">
        <f t="shared" si="8"/>
        <v>0.90370812204406448</v>
      </c>
      <c r="L178" s="624"/>
      <c r="M178" s="59"/>
    </row>
    <row r="179" spans="2:13" ht="30" customHeight="1">
      <c r="B179" s="611" t="s">
        <v>3888</v>
      </c>
      <c r="C179" s="612"/>
      <c r="D179" s="613" t="s">
        <v>1145</v>
      </c>
      <c r="E179" s="613"/>
      <c r="F179" s="316" t="s">
        <v>515</v>
      </c>
      <c r="G179" s="308">
        <v>10</v>
      </c>
      <c r="H179" s="308">
        <v>549.49922355479987</v>
      </c>
      <c r="I179" s="309">
        <f t="shared" si="6"/>
        <v>5494.9922355479985</v>
      </c>
      <c r="J179" s="310">
        <f t="shared" si="7"/>
        <v>1.0191291671601717E-3</v>
      </c>
      <c r="K179" s="311">
        <f t="shared" si="8"/>
        <v>0.90472725121122466</v>
      </c>
      <c r="L179" s="624"/>
      <c r="M179" s="59"/>
    </row>
    <row r="180" spans="2:13" ht="50.45" customHeight="1">
      <c r="B180" s="611" t="s">
        <v>564</v>
      </c>
      <c r="C180" s="612"/>
      <c r="D180" s="613" t="s">
        <v>1418</v>
      </c>
      <c r="E180" s="613"/>
      <c r="F180" s="316" t="s">
        <v>518</v>
      </c>
      <c r="G180" s="308">
        <v>2</v>
      </c>
      <c r="H180" s="308">
        <v>2740.11382413</v>
      </c>
      <c r="I180" s="309">
        <f t="shared" si="6"/>
        <v>5480.22764826</v>
      </c>
      <c r="J180" s="310">
        <f t="shared" si="7"/>
        <v>1.016390851817533E-3</v>
      </c>
      <c r="K180" s="311">
        <f t="shared" si="8"/>
        <v>0.90574364206304214</v>
      </c>
      <c r="L180" s="624"/>
      <c r="M180" s="59"/>
    </row>
    <row r="181" spans="2:13" ht="30" customHeight="1">
      <c r="B181" s="611" t="s">
        <v>508</v>
      </c>
      <c r="C181" s="612"/>
      <c r="D181" s="613" t="s">
        <v>1004</v>
      </c>
      <c r="E181" s="613"/>
      <c r="F181" s="316" t="s">
        <v>1011</v>
      </c>
      <c r="G181" s="308">
        <v>846.72</v>
      </c>
      <c r="H181" s="308">
        <v>6.3664412064000002</v>
      </c>
      <c r="I181" s="309">
        <f t="shared" si="6"/>
        <v>5390.5930982830087</v>
      </c>
      <c r="J181" s="310">
        <f t="shared" si="7"/>
        <v>9.9976677295607894E-4</v>
      </c>
      <c r="K181" s="311">
        <f t="shared" si="8"/>
        <v>0.90674340883599824</v>
      </c>
      <c r="L181" s="624"/>
      <c r="M181" s="59"/>
    </row>
    <row r="182" spans="2:13" ht="60" customHeight="1">
      <c r="B182" s="611" t="s">
        <v>3974</v>
      </c>
      <c r="C182" s="612"/>
      <c r="D182" s="613" t="s">
        <v>854</v>
      </c>
      <c r="E182" s="613"/>
      <c r="F182" s="316" t="s">
        <v>489</v>
      </c>
      <c r="G182" s="308">
        <v>1100</v>
      </c>
      <c r="H182" s="308">
        <v>4.8935544059999998</v>
      </c>
      <c r="I182" s="309">
        <f t="shared" si="6"/>
        <v>5382.9098465999996</v>
      </c>
      <c r="J182" s="310">
        <f t="shared" si="7"/>
        <v>9.9834179807838357E-4</v>
      </c>
      <c r="K182" s="311">
        <f t="shared" si="8"/>
        <v>0.90774175063407658</v>
      </c>
      <c r="L182" s="624"/>
      <c r="M182" s="59"/>
    </row>
    <row r="183" spans="2:13" ht="36" customHeight="1">
      <c r="B183" s="611" t="s">
        <v>3969</v>
      </c>
      <c r="C183" s="612"/>
      <c r="D183" s="613" t="s">
        <v>1274</v>
      </c>
      <c r="E183" s="613"/>
      <c r="F183" s="316" t="s">
        <v>491</v>
      </c>
      <c r="G183" s="308">
        <v>10</v>
      </c>
      <c r="H183" s="308">
        <v>533.78496823800003</v>
      </c>
      <c r="I183" s="309">
        <f t="shared" si="6"/>
        <v>5337.8496823800006</v>
      </c>
      <c r="J183" s="310">
        <f t="shared" si="7"/>
        <v>9.8998471117723186E-4</v>
      </c>
      <c r="K183" s="311">
        <f t="shared" si="8"/>
        <v>0.90873173534525387</v>
      </c>
      <c r="L183" s="624"/>
      <c r="M183" s="59"/>
    </row>
    <row r="184" spans="2:13" ht="75" customHeight="1">
      <c r="B184" s="611" t="s">
        <v>3965</v>
      </c>
      <c r="C184" s="612"/>
      <c r="D184" s="613" t="s">
        <v>2866</v>
      </c>
      <c r="E184" s="613"/>
      <c r="F184" s="316" t="s">
        <v>491</v>
      </c>
      <c r="G184" s="308">
        <v>10</v>
      </c>
      <c r="H184" s="308">
        <v>529.51796356800003</v>
      </c>
      <c r="I184" s="309">
        <f t="shared" si="6"/>
        <v>5295.1796356800005</v>
      </c>
      <c r="J184" s="310">
        <f t="shared" si="7"/>
        <v>9.8207090760991521E-4</v>
      </c>
      <c r="K184" s="311">
        <f t="shared" si="8"/>
        <v>0.9097138062528638</v>
      </c>
      <c r="L184" s="624"/>
      <c r="M184" s="59"/>
    </row>
    <row r="185" spans="2:13" ht="45" customHeight="1">
      <c r="B185" s="611" t="s">
        <v>3945</v>
      </c>
      <c r="C185" s="612"/>
      <c r="D185" s="613" t="s">
        <v>1251</v>
      </c>
      <c r="E185" s="613"/>
      <c r="F185" s="316" t="s">
        <v>518</v>
      </c>
      <c r="G185" s="308">
        <v>5</v>
      </c>
      <c r="H185" s="308">
        <v>1058.188637724</v>
      </c>
      <c r="I185" s="309">
        <f t="shared" si="6"/>
        <v>5290.94318862</v>
      </c>
      <c r="J185" s="310">
        <f t="shared" si="7"/>
        <v>9.8128519462272563E-4</v>
      </c>
      <c r="K185" s="311">
        <f t="shared" si="8"/>
        <v>0.9106950914474865</v>
      </c>
      <c r="L185" s="624"/>
      <c r="M185" s="59"/>
    </row>
    <row r="186" spans="2:13">
      <c r="B186" s="611" t="s">
        <v>523</v>
      </c>
      <c r="C186" s="612"/>
      <c r="D186" s="613" t="s">
        <v>845</v>
      </c>
      <c r="E186" s="613"/>
      <c r="F186" s="316" t="s">
        <v>505</v>
      </c>
      <c r="G186" s="308">
        <v>400</v>
      </c>
      <c r="H186" s="308">
        <v>13.118979377400001</v>
      </c>
      <c r="I186" s="309">
        <f t="shared" si="6"/>
        <v>5247.5917509600004</v>
      </c>
      <c r="J186" s="310">
        <f t="shared" si="7"/>
        <v>9.7324501682741964E-4</v>
      </c>
      <c r="K186" s="311">
        <f t="shared" si="8"/>
        <v>0.91166833646431389</v>
      </c>
      <c r="L186" s="624"/>
      <c r="M186" s="59"/>
    </row>
    <row r="187" spans="2:13">
      <c r="B187" s="611" t="s">
        <v>3786</v>
      </c>
      <c r="C187" s="612"/>
      <c r="D187" s="613" t="s">
        <v>1048</v>
      </c>
      <c r="E187" s="613"/>
      <c r="F187" s="316" t="s">
        <v>491</v>
      </c>
      <c r="G187" s="308">
        <v>170</v>
      </c>
      <c r="H187" s="308">
        <v>30.538175609999996</v>
      </c>
      <c r="I187" s="309">
        <f t="shared" si="6"/>
        <v>5191.489853699999</v>
      </c>
      <c r="J187" s="310">
        <f t="shared" si="7"/>
        <v>9.6284007403954529E-4</v>
      </c>
      <c r="K187" s="311">
        <f t="shared" si="8"/>
        <v>0.91263117653835346</v>
      </c>
      <c r="L187" s="624"/>
      <c r="M187" s="59"/>
    </row>
    <row r="188" spans="2:13" ht="45" customHeight="1">
      <c r="B188" s="611" t="s">
        <v>4112</v>
      </c>
      <c r="C188" s="612"/>
      <c r="D188" s="613" t="s">
        <v>3642</v>
      </c>
      <c r="E188" s="613"/>
      <c r="F188" s="316" t="s">
        <v>489</v>
      </c>
      <c r="G188" s="308">
        <v>50</v>
      </c>
      <c r="H188" s="308">
        <v>102.10666531919999</v>
      </c>
      <c r="I188" s="309">
        <f t="shared" si="6"/>
        <v>5105.3332659599992</v>
      </c>
      <c r="J188" s="310">
        <f t="shared" si="7"/>
        <v>9.4686103571792483E-4</v>
      </c>
      <c r="K188" s="311">
        <f t="shared" si="8"/>
        <v>0.91357803757407141</v>
      </c>
      <c r="L188" s="624"/>
      <c r="M188" s="59"/>
    </row>
    <row r="189" spans="2:13" ht="30" customHeight="1">
      <c r="B189" s="611" t="s">
        <v>545</v>
      </c>
      <c r="C189" s="612"/>
      <c r="D189" s="613" t="s">
        <v>1202</v>
      </c>
      <c r="E189" s="613"/>
      <c r="F189" s="316" t="s">
        <v>518</v>
      </c>
      <c r="G189" s="308">
        <v>15</v>
      </c>
      <c r="H189" s="308">
        <v>335.54291079300003</v>
      </c>
      <c r="I189" s="309">
        <f t="shared" si="6"/>
        <v>5033.1436618950002</v>
      </c>
      <c r="J189" s="310">
        <f t="shared" si="7"/>
        <v>9.3347238512212502E-4</v>
      </c>
      <c r="K189" s="311">
        <f t="shared" si="8"/>
        <v>0.9145115099591935</v>
      </c>
      <c r="L189" s="624"/>
      <c r="M189" s="59"/>
    </row>
    <row r="190" spans="2:13" ht="45" customHeight="1">
      <c r="B190" s="611" t="s">
        <v>4040</v>
      </c>
      <c r="C190" s="612"/>
      <c r="D190" s="613" t="s">
        <v>1345</v>
      </c>
      <c r="E190" s="613"/>
      <c r="F190" s="316" t="s">
        <v>489</v>
      </c>
      <c r="G190" s="308">
        <v>550</v>
      </c>
      <c r="H190" s="308">
        <v>9.1273393919999997</v>
      </c>
      <c r="I190" s="309">
        <f t="shared" si="6"/>
        <v>5020.0366655999997</v>
      </c>
      <c r="J190" s="310">
        <f t="shared" si="7"/>
        <v>9.310414950233762E-4</v>
      </c>
      <c r="K190" s="311">
        <f t="shared" si="8"/>
        <v>0.91544255145421682</v>
      </c>
      <c r="L190" s="624"/>
      <c r="M190" s="59"/>
    </row>
    <row r="191" spans="2:13" ht="45" customHeight="1">
      <c r="B191" s="611" t="s">
        <v>3925</v>
      </c>
      <c r="C191" s="612"/>
      <c r="D191" s="613" t="s">
        <v>1230</v>
      </c>
      <c r="E191" s="613"/>
      <c r="F191" s="316" t="s">
        <v>518</v>
      </c>
      <c r="G191" s="308">
        <v>45</v>
      </c>
      <c r="H191" s="308">
        <v>110.259843102</v>
      </c>
      <c r="I191" s="309">
        <f t="shared" si="6"/>
        <v>4961.6929395900006</v>
      </c>
      <c r="J191" s="310">
        <f t="shared" si="7"/>
        <v>9.2022077129005843E-4</v>
      </c>
      <c r="K191" s="311">
        <f t="shared" si="8"/>
        <v>0.91636277222550688</v>
      </c>
      <c r="L191" s="624"/>
      <c r="M191" s="59"/>
    </row>
    <row r="192" spans="2:13" ht="30" customHeight="1">
      <c r="B192" s="611" t="s">
        <v>3887</v>
      </c>
      <c r="C192" s="612"/>
      <c r="D192" s="613" t="s">
        <v>1144</v>
      </c>
      <c r="E192" s="613"/>
      <c r="F192" s="316" t="s">
        <v>515</v>
      </c>
      <c r="G192" s="308">
        <v>10</v>
      </c>
      <c r="H192" s="308">
        <v>492.68392795680001</v>
      </c>
      <c r="I192" s="309">
        <f t="shared" si="6"/>
        <v>4926.8392795680002</v>
      </c>
      <c r="J192" s="310">
        <f t="shared" si="7"/>
        <v>9.137566344927545E-4</v>
      </c>
      <c r="K192" s="311">
        <f t="shared" si="8"/>
        <v>0.91727652885999966</v>
      </c>
      <c r="L192" s="624"/>
      <c r="M192" s="59"/>
    </row>
    <row r="193" spans="2:13" ht="30" customHeight="1">
      <c r="B193" s="611" t="s">
        <v>4136</v>
      </c>
      <c r="C193" s="612"/>
      <c r="D193" s="613" t="s">
        <v>1479</v>
      </c>
      <c r="E193" s="613"/>
      <c r="F193" s="316" t="s">
        <v>491</v>
      </c>
      <c r="G193" s="308">
        <v>250</v>
      </c>
      <c r="H193" s="308">
        <v>19.673351759999999</v>
      </c>
      <c r="I193" s="309">
        <f t="shared" si="6"/>
        <v>4918.3379399999994</v>
      </c>
      <c r="J193" s="310">
        <f t="shared" si="7"/>
        <v>9.1217993288112461E-4</v>
      </c>
      <c r="K193" s="311">
        <f t="shared" si="8"/>
        <v>0.91818870879288084</v>
      </c>
      <c r="L193" s="624"/>
      <c r="M193" s="59"/>
    </row>
    <row r="194" spans="2:13" ht="45" customHeight="1">
      <c r="B194" s="611" t="s">
        <v>3977</v>
      </c>
      <c r="C194" s="612"/>
      <c r="D194" s="613" t="s">
        <v>1283</v>
      </c>
      <c r="E194" s="613"/>
      <c r="F194" s="316" t="s">
        <v>489</v>
      </c>
      <c r="G194" s="308">
        <v>600</v>
      </c>
      <c r="H194" s="308">
        <v>8.1588043823999996</v>
      </c>
      <c r="I194" s="309">
        <f t="shared" si="6"/>
        <v>4895.2826294400002</v>
      </c>
      <c r="J194" s="310">
        <f t="shared" si="7"/>
        <v>9.0790397789475904E-4</v>
      </c>
      <c r="K194" s="311">
        <f t="shared" si="8"/>
        <v>0.91909661277077559</v>
      </c>
      <c r="L194" s="624"/>
      <c r="M194" s="59"/>
    </row>
    <row r="195" spans="2:13" ht="45" customHeight="1">
      <c r="B195" s="611" t="s">
        <v>3946</v>
      </c>
      <c r="C195" s="612"/>
      <c r="D195" s="613" t="s">
        <v>1252</v>
      </c>
      <c r="E195" s="613"/>
      <c r="F195" s="316" t="s">
        <v>518</v>
      </c>
      <c r="G195" s="308">
        <v>5</v>
      </c>
      <c r="H195" s="308">
        <v>961.57909772400001</v>
      </c>
      <c r="I195" s="309">
        <f t="shared" si="6"/>
        <v>4807.8954886199999</v>
      </c>
      <c r="J195" s="310">
        <f t="shared" si="7"/>
        <v>8.9169671494937041E-4</v>
      </c>
      <c r="K195" s="311">
        <f t="shared" si="8"/>
        <v>0.91998830948572496</v>
      </c>
      <c r="L195" s="624"/>
      <c r="M195" s="59"/>
    </row>
    <row r="196" spans="2:13" ht="45" customHeight="1">
      <c r="B196" s="611" t="s">
        <v>3864</v>
      </c>
      <c r="C196" s="612"/>
      <c r="D196" s="613" t="s">
        <v>1120</v>
      </c>
      <c r="E196" s="613"/>
      <c r="F196" s="316" t="s">
        <v>489</v>
      </c>
      <c r="G196" s="308">
        <v>60</v>
      </c>
      <c r="H196" s="308">
        <v>78.874877999999995</v>
      </c>
      <c r="I196" s="309">
        <f t="shared" si="6"/>
        <v>4732.4926799999994</v>
      </c>
      <c r="J196" s="310">
        <f t="shared" si="7"/>
        <v>8.77712127118051E-4</v>
      </c>
      <c r="K196" s="311">
        <f t="shared" si="8"/>
        <v>0.92086602161284303</v>
      </c>
      <c r="L196" s="624"/>
      <c r="M196" s="59"/>
    </row>
    <row r="197" spans="2:13" ht="30" customHeight="1">
      <c r="B197" s="611" t="s">
        <v>3917</v>
      </c>
      <c r="C197" s="612"/>
      <c r="D197" s="613" t="s">
        <v>1186</v>
      </c>
      <c r="E197" s="613"/>
      <c r="F197" s="316" t="s">
        <v>489</v>
      </c>
      <c r="G197" s="308">
        <v>350</v>
      </c>
      <c r="H197" s="308">
        <v>13.398580883999999</v>
      </c>
      <c r="I197" s="309">
        <f t="shared" si="6"/>
        <v>4689.5033094</v>
      </c>
      <c r="J197" s="310">
        <f t="shared" si="7"/>
        <v>8.6973910011850552E-4</v>
      </c>
      <c r="K197" s="311">
        <f t="shared" si="8"/>
        <v>0.92173576071296159</v>
      </c>
      <c r="L197" s="624"/>
      <c r="M197" s="59"/>
    </row>
    <row r="198" spans="2:13" ht="30" customHeight="1">
      <c r="B198" s="611" t="s">
        <v>3961</v>
      </c>
      <c r="C198" s="612"/>
      <c r="D198" s="613" t="s">
        <v>1266</v>
      </c>
      <c r="E198" s="613"/>
      <c r="F198" s="316" t="s">
        <v>518</v>
      </c>
      <c r="G198" s="308">
        <v>2</v>
      </c>
      <c r="H198" s="308">
        <v>2316.1728530400001</v>
      </c>
      <c r="I198" s="309">
        <f t="shared" si="6"/>
        <v>4632.3457060800001</v>
      </c>
      <c r="J198" s="310">
        <f t="shared" si="7"/>
        <v>8.5913836072317969E-4</v>
      </c>
      <c r="K198" s="311">
        <f t="shared" si="8"/>
        <v>0.92259489907368475</v>
      </c>
      <c r="L198" s="624"/>
      <c r="M198" s="59"/>
    </row>
    <row r="199" spans="2:13" ht="45" customHeight="1">
      <c r="B199" s="611" t="s">
        <v>3873</v>
      </c>
      <c r="C199" s="612"/>
      <c r="D199" s="613" t="s">
        <v>1933</v>
      </c>
      <c r="E199" s="613"/>
      <c r="F199" s="316" t="s">
        <v>518</v>
      </c>
      <c r="G199" s="308">
        <v>20</v>
      </c>
      <c r="H199" s="308">
        <v>229.21730061300002</v>
      </c>
      <c r="I199" s="309">
        <f t="shared" si="6"/>
        <v>4584.3460122600009</v>
      </c>
      <c r="J199" s="310">
        <f t="shared" si="7"/>
        <v>8.5023609373356299E-4</v>
      </c>
      <c r="K199" s="311">
        <f t="shared" si="8"/>
        <v>0.92344513516741833</v>
      </c>
      <c r="L199" s="624"/>
      <c r="M199" s="59"/>
    </row>
    <row r="200" spans="2:13">
      <c r="B200" s="611" t="s">
        <v>3958</v>
      </c>
      <c r="C200" s="612"/>
      <c r="D200" s="613" t="s">
        <v>1263</v>
      </c>
      <c r="E200" s="613"/>
      <c r="F200" s="316" t="s">
        <v>491</v>
      </c>
      <c r="G200" s="308">
        <v>5</v>
      </c>
      <c r="H200" s="308">
        <v>916.78259131200002</v>
      </c>
      <c r="I200" s="309">
        <f t="shared" si="6"/>
        <v>4583.9129565599997</v>
      </c>
      <c r="J200" s="310">
        <f t="shared" si="7"/>
        <v>8.5015577702410143E-4</v>
      </c>
      <c r="K200" s="311">
        <f t="shared" si="8"/>
        <v>0.9242952909444424</v>
      </c>
      <c r="L200" s="624"/>
      <c r="M200" s="59"/>
    </row>
    <row r="201" spans="2:13" ht="75" customHeight="1">
      <c r="B201" s="611" t="s">
        <v>4082</v>
      </c>
      <c r="C201" s="612"/>
      <c r="D201" s="613" t="s">
        <v>1387</v>
      </c>
      <c r="E201" s="613"/>
      <c r="F201" s="316" t="s">
        <v>518</v>
      </c>
      <c r="G201" s="308">
        <v>5</v>
      </c>
      <c r="H201" s="308">
        <v>911.19168600000012</v>
      </c>
      <c r="I201" s="309">
        <f t="shared" si="6"/>
        <v>4555.9584300000006</v>
      </c>
      <c r="J201" s="310">
        <f t="shared" si="7"/>
        <v>8.4497118855696087E-4</v>
      </c>
      <c r="K201" s="311">
        <f t="shared" si="8"/>
        <v>0.92514026213299938</v>
      </c>
      <c r="L201" s="624"/>
      <c r="M201" s="59"/>
    </row>
    <row r="202" spans="2:13" ht="45" customHeight="1">
      <c r="B202" s="611" t="s">
        <v>4081</v>
      </c>
      <c r="C202" s="612"/>
      <c r="D202" s="613" t="s">
        <v>1386</v>
      </c>
      <c r="E202" s="613"/>
      <c r="F202" s="316" t="s">
        <v>518</v>
      </c>
      <c r="G202" s="308">
        <v>5</v>
      </c>
      <c r="H202" s="308">
        <v>900.96681474119987</v>
      </c>
      <c r="I202" s="309">
        <f t="shared" si="6"/>
        <v>4504.8340737059989</v>
      </c>
      <c r="J202" s="310">
        <f t="shared" si="7"/>
        <v>8.3548940579584118E-4</v>
      </c>
      <c r="K202" s="311">
        <f t="shared" si="8"/>
        <v>0.92597575153879519</v>
      </c>
      <c r="L202" s="624"/>
    </row>
    <row r="203" spans="2:13" ht="45" customHeight="1">
      <c r="B203" s="611" t="s">
        <v>3932</v>
      </c>
      <c r="C203" s="612"/>
      <c r="D203" s="613" t="s">
        <v>1237</v>
      </c>
      <c r="E203" s="613"/>
      <c r="F203" s="316" t="s">
        <v>491</v>
      </c>
      <c r="G203" s="308">
        <v>6</v>
      </c>
      <c r="H203" s="308">
        <v>746.63444687159995</v>
      </c>
      <c r="I203" s="309">
        <f t="shared" ref="I203:I266" si="9">+G203*H203</f>
        <v>4479.8066812296001</v>
      </c>
      <c r="J203" s="310">
        <f t="shared" ref="J203:J266" si="10">I203/$O$11</f>
        <v>8.3084769848174164E-4</v>
      </c>
      <c r="K203" s="311">
        <f t="shared" si="8"/>
        <v>0.92680659923727693</v>
      </c>
      <c r="L203" s="624"/>
    </row>
    <row r="204" spans="2:13" ht="45" customHeight="1">
      <c r="B204" s="611" t="s">
        <v>563</v>
      </c>
      <c r="C204" s="612"/>
      <c r="D204" s="613" t="s">
        <v>1417</v>
      </c>
      <c r="E204" s="613"/>
      <c r="F204" s="316" t="s">
        <v>518</v>
      </c>
      <c r="G204" s="308">
        <v>2</v>
      </c>
      <c r="H204" s="308">
        <v>2230.6012966799999</v>
      </c>
      <c r="I204" s="309">
        <f t="shared" si="9"/>
        <v>4461.2025933599998</v>
      </c>
      <c r="J204" s="310">
        <f t="shared" si="10"/>
        <v>8.2739728986175028E-4</v>
      </c>
      <c r="K204" s="311">
        <f t="shared" si="8"/>
        <v>0.92763399652713863</v>
      </c>
      <c r="L204" s="624"/>
    </row>
    <row r="205" spans="2:13" ht="75" customHeight="1">
      <c r="B205" s="611" t="s">
        <v>4029</v>
      </c>
      <c r="C205" s="612"/>
      <c r="D205" s="613" t="s">
        <v>3065</v>
      </c>
      <c r="E205" s="613"/>
      <c r="F205" s="316" t="s">
        <v>518</v>
      </c>
      <c r="G205" s="308">
        <v>25</v>
      </c>
      <c r="H205" s="308">
        <v>175.89712320659999</v>
      </c>
      <c r="I205" s="309">
        <f t="shared" si="9"/>
        <v>4397.4280801649993</v>
      </c>
      <c r="J205" s="310">
        <f t="shared" si="10"/>
        <v>8.1556934475602173E-4</v>
      </c>
      <c r="K205" s="311">
        <f t="shared" ref="K205:K268" si="11">+J205+K204</f>
        <v>0.92844956587189464</v>
      </c>
      <c r="L205" s="624"/>
    </row>
    <row r="206" spans="2:13" ht="30" customHeight="1">
      <c r="B206" s="611" t="s">
        <v>3898</v>
      </c>
      <c r="C206" s="612"/>
      <c r="D206" s="613" t="s">
        <v>2281</v>
      </c>
      <c r="E206" s="613"/>
      <c r="F206" s="316" t="s">
        <v>491</v>
      </c>
      <c r="G206" s="308">
        <v>55</v>
      </c>
      <c r="H206" s="308">
        <v>78.255589602000015</v>
      </c>
      <c r="I206" s="309">
        <f t="shared" si="9"/>
        <v>4304.0574281100007</v>
      </c>
      <c r="J206" s="310">
        <f t="shared" si="10"/>
        <v>7.9825234942881667E-4</v>
      </c>
      <c r="K206" s="311">
        <f t="shared" si="11"/>
        <v>0.92924781822132341</v>
      </c>
      <c r="L206" s="624"/>
    </row>
    <row r="207" spans="2:13" ht="30" customHeight="1">
      <c r="B207" s="611" t="s">
        <v>3926</v>
      </c>
      <c r="C207" s="612"/>
      <c r="D207" s="613" t="s">
        <v>1231</v>
      </c>
      <c r="E207" s="613"/>
      <c r="F207" s="316" t="s">
        <v>518</v>
      </c>
      <c r="G207" s="308">
        <v>25</v>
      </c>
      <c r="H207" s="308">
        <v>171.66147976799999</v>
      </c>
      <c r="I207" s="309">
        <f t="shared" si="9"/>
        <v>4291.5369941999998</v>
      </c>
      <c r="J207" s="310">
        <f t="shared" si="10"/>
        <v>7.959302461689364E-4</v>
      </c>
      <c r="K207" s="311">
        <f t="shared" si="11"/>
        <v>0.93004374846749238</v>
      </c>
      <c r="L207" s="624"/>
    </row>
    <row r="208" spans="2:13">
      <c r="B208" s="611" t="s">
        <v>4123</v>
      </c>
      <c r="C208" s="612"/>
      <c r="D208" s="613" t="s">
        <v>1466</v>
      </c>
      <c r="E208" s="613"/>
      <c r="F208" s="316" t="s">
        <v>491</v>
      </c>
      <c r="G208" s="308">
        <v>130</v>
      </c>
      <c r="H208" s="308">
        <v>32.588669978399999</v>
      </c>
      <c r="I208" s="309">
        <f t="shared" si="9"/>
        <v>4236.5270971919999</v>
      </c>
      <c r="J208" s="310">
        <f t="shared" si="10"/>
        <v>7.8572783129368792E-4</v>
      </c>
      <c r="K208" s="311">
        <f t="shared" si="11"/>
        <v>0.9308294762987861</v>
      </c>
      <c r="L208" s="624"/>
    </row>
    <row r="209" spans="2:12">
      <c r="B209" s="611" t="s">
        <v>4130</v>
      </c>
      <c r="C209" s="612"/>
      <c r="D209" s="613" t="s">
        <v>1473</v>
      </c>
      <c r="E209" s="613"/>
      <c r="F209" s="316" t="s">
        <v>491</v>
      </c>
      <c r="G209" s="308">
        <v>180</v>
      </c>
      <c r="H209" s="308">
        <v>23.533858980000002</v>
      </c>
      <c r="I209" s="309">
        <f t="shared" si="9"/>
        <v>4236.0946164000006</v>
      </c>
      <c r="J209" s="310">
        <f t="shared" si="10"/>
        <v>7.8564762120958409E-4</v>
      </c>
      <c r="K209" s="311">
        <f t="shared" si="11"/>
        <v>0.93161512391999568</v>
      </c>
      <c r="L209" s="624"/>
    </row>
    <row r="210" spans="2:12">
      <c r="B210" s="611" t="s">
        <v>3952</v>
      </c>
      <c r="C210" s="612"/>
      <c r="D210" s="613" t="s">
        <v>1258</v>
      </c>
      <c r="E210" s="613"/>
      <c r="F210" s="316" t="s">
        <v>491</v>
      </c>
      <c r="G210" s="308">
        <v>20</v>
      </c>
      <c r="H210" s="308">
        <v>211.0968441</v>
      </c>
      <c r="I210" s="309">
        <f t="shared" si="9"/>
        <v>4221.936882</v>
      </c>
      <c r="J210" s="310">
        <f t="shared" si="10"/>
        <v>7.8302185588554837E-4</v>
      </c>
      <c r="K210" s="311">
        <f t="shared" si="11"/>
        <v>0.9323981457758812</v>
      </c>
      <c r="L210" s="624"/>
    </row>
    <row r="211" spans="2:12">
      <c r="B211" s="611" t="s">
        <v>3972</v>
      </c>
      <c r="C211" s="612"/>
      <c r="D211" s="613" t="s">
        <v>1280</v>
      </c>
      <c r="E211" s="613"/>
      <c r="F211" s="316" t="s">
        <v>489</v>
      </c>
      <c r="G211" s="308">
        <v>50</v>
      </c>
      <c r="H211" s="308">
        <v>82.322076360000011</v>
      </c>
      <c r="I211" s="309">
        <f t="shared" si="9"/>
        <v>4116.1038180000005</v>
      </c>
      <c r="J211" s="310">
        <f t="shared" si="10"/>
        <v>7.6339351834676526E-4</v>
      </c>
      <c r="K211" s="311">
        <f t="shared" si="11"/>
        <v>0.93316153929422796</v>
      </c>
      <c r="L211" s="624"/>
    </row>
    <row r="212" spans="2:12">
      <c r="B212" s="611" t="s">
        <v>4129</v>
      </c>
      <c r="C212" s="612"/>
      <c r="D212" s="613" t="s">
        <v>1472</v>
      </c>
      <c r="E212" s="613"/>
      <c r="F212" s="316" t="s">
        <v>491</v>
      </c>
      <c r="G212" s="308">
        <v>150</v>
      </c>
      <c r="H212" s="308">
        <v>27.116885604</v>
      </c>
      <c r="I212" s="309">
        <f t="shared" si="9"/>
        <v>4067.5328405999999</v>
      </c>
      <c r="J212" s="310">
        <f t="shared" si="10"/>
        <v>7.5438529820305068E-4</v>
      </c>
      <c r="K212" s="311">
        <f t="shared" si="11"/>
        <v>0.933915924592431</v>
      </c>
      <c r="L212" s="624"/>
    </row>
    <row r="213" spans="2:12">
      <c r="B213" s="611" t="s">
        <v>3937</v>
      </c>
      <c r="C213" s="612"/>
      <c r="D213" s="613" t="s">
        <v>1242</v>
      </c>
      <c r="E213" s="613"/>
      <c r="F213" s="316" t="s">
        <v>489</v>
      </c>
      <c r="G213" s="308">
        <v>5.5</v>
      </c>
      <c r="H213" s="308">
        <v>733.46746392599994</v>
      </c>
      <c r="I213" s="309">
        <f t="shared" si="9"/>
        <v>4034.0710515929995</v>
      </c>
      <c r="J213" s="310">
        <f t="shared" si="10"/>
        <v>7.4817930487301775E-4</v>
      </c>
      <c r="K213" s="311">
        <f t="shared" si="11"/>
        <v>0.93466410389730403</v>
      </c>
      <c r="L213" s="624"/>
    </row>
    <row r="214" spans="2:12" ht="30" customHeight="1">
      <c r="B214" s="611" t="s">
        <v>3899</v>
      </c>
      <c r="C214" s="612"/>
      <c r="D214" s="613" t="s">
        <v>1168</v>
      </c>
      <c r="E214" s="613"/>
      <c r="F214" s="316" t="s">
        <v>489</v>
      </c>
      <c r="G214" s="308">
        <v>350</v>
      </c>
      <c r="H214" s="308">
        <v>11.433705314400001</v>
      </c>
      <c r="I214" s="309">
        <f t="shared" si="9"/>
        <v>4001.7968600400004</v>
      </c>
      <c r="J214" s="310">
        <f t="shared" si="10"/>
        <v>7.4219356939819855E-4</v>
      </c>
      <c r="K214" s="311">
        <f t="shared" si="11"/>
        <v>0.93540629746670223</v>
      </c>
      <c r="L214" s="624"/>
    </row>
    <row r="215" spans="2:12">
      <c r="B215" s="611" t="s">
        <v>4139</v>
      </c>
      <c r="C215" s="612"/>
      <c r="D215" s="613" t="s">
        <v>794</v>
      </c>
      <c r="E215" s="613"/>
      <c r="F215" s="316" t="s">
        <v>491</v>
      </c>
      <c r="G215" s="308">
        <v>200</v>
      </c>
      <c r="H215" s="308">
        <v>19.9636803</v>
      </c>
      <c r="I215" s="309">
        <f t="shared" si="9"/>
        <v>3992.7360600000002</v>
      </c>
      <c r="J215" s="310">
        <f t="shared" si="10"/>
        <v>7.4051310740612635E-4</v>
      </c>
      <c r="K215" s="311">
        <f t="shared" si="11"/>
        <v>0.93614681057410831</v>
      </c>
      <c r="L215" s="624"/>
    </row>
    <row r="216" spans="2:12" ht="45" customHeight="1">
      <c r="B216" s="611" t="s">
        <v>4034</v>
      </c>
      <c r="C216" s="612"/>
      <c r="D216" s="613" t="s">
        <v>1340</v>
      </c>
      <c r="E216" s="613"/>
      <c r="F216" s="316" t="s">
        <v>489</v>
      </c>
      <c r="G216" s="308">
        <v>350</v>
      </c>
      <c r="H216" s="308">
        <v>11.061229920000002</v>
      </c>
      <c r="I216" s="309">
        <f t="shared" si="9"/>
        <v>3871.4304720000009</v>
      </c>
      <c r="J216" s="310">
        <f t="shared" si="10"/>
        <v>7.1801515698673233E-4</v>
      </c>
      <c r="K216" s="311">
        <f t="shared" si="11"/>
        <v>0.93686482573109509</v>
      </c>
      <c r="L216" s="624"/>
    </row>
    <row r="217" spans="2:12" ht="45" customHeight="1">
      <c r="B217" s="611" t="s">
        <v>3923</v>
      </c>
      <c r="C217" s="612"/>
      <c r="D217" s="613" t="s">
        <v>1228</v>
      </c>
      <c r="E217" s="613"/>
      <c r="F217" s="316" t="s">
        <v>518</v>
      </c>
      <c r="G217" s="308">
        <v>30</v>
      </c>
      <c r="H217" s="308">
        <v>128.784478686</v>
      </c>
      <c r="I217" s="309">
        <f t="shared" si="9"/>
        <v>3863.5343605799999</v>
      </c>
      <c r="J217" s="310">
        <f t="shared" si="10"/>
        <v>7.1655070406117377E-4</v>
      </c>
      <c r="K217" s="311">
        <f t="shared" si="11"/>
        <v>0.93758137643515627</v>
      </c>
      <c r="L217" s="624"/>
    </row>
    <row r="218" spans="2:12" ht="75" customHeight="1">
      <c r="B218" s="611" t="s">
        <v>4031</v>
      </c>
      <c r="C218" s="612"/>
      <c r="D218" s="613" t="s">
        <v>3132</v>
      </c>
      <c r="E218" s="613"/>
      <c r="F218" s="316" t="s">
        <v>518</v>
      </c>
      <c r="G218" s="308">
        <v>10</v>
      </c>
      <c r="H218" s="308">
        <v>378.31077309</v>
      </c>
      <c r="I218" s="309">
        <f t="shared" si="9"/>
        <v>3783.1077309000002</v>
      </c>
      <c r="J218" s="310">
        <f t="shared" si="10"/>
        <v>7.0163437286182618E-4</v>
      </c>
      <c r="K218" s="311">
        <f t="shared" si="11"/>
        <v>0.93828301080801813</v>
      </c>
      <c r="L218" s="624"/>
    </row>
    <row r="219" spans="2:12" ht="30" customHeight="1">
      <c r="B219" s="611" t="s">
        <v>4069</v>
      </c>
      <c r="C219" s="612"/>
      <c r="D219" s="613" t="s">
        <v>1374</v>
      </c>
      <c r="E219" s="613"/>
      <c r="F219" s="316" t="s">
        <v>518</v>
      </c>
      <c r="G219" s="308">
        <v>10</v>
      </c>
      <c r="H219" s="308">
        <v>373.43832530639997</v>
      </c>
      <c r="I219" s="309">
        <f t="shared" si="9"/>
        <v>3734.3832530639997</v>
      </c>
      <c r="J219" s="310">
        <f t="shared" si="10"/>
        <v>6.9259768374767576E-4</v>
      </c>
      <c r="K219" s="311">
        <f t="shared" si="11"/>
        <v>0.93897560849176576</v>
      </c>
      <c r="L219" s="624"/>
    </row>
    <row r="220" spans="2:12" ht="54.6" customHeight="1">
      <c r="B220" s="611" t="s">
        <v>562</v>
      </c>
      <c r="C220" s="612"/>
      <c r="D220" s="613" t="s">
        <v>1416</v>
      </c>
      <c r="E220" s="613"/>
      <c r="F220" s="316" t="s">
        <v>518</v>
      </c>
      <c r="G220" s="308">
        <v>2</v>
      </c>
      <c r="H220" s="308">
        <v>1812.7805461979997</v>
      </c>
      <c r="I220" s="309">
        <f t="shared" si="9"/>
        <v>3625.5610923959994</v>
      </c>
      <c r="J220" s="310">
        <f t="shared" si="10"/>
        <v>6.7241497316026231E-4</v>
      </c>
      <c r="K220" s="311">
        <f t="shared" si="11"/>
        <v>0.93964802346492604</v>
      </c>
      <c r="L220" s="624"/>
    </row>
    <row r="221" spans="2:12">
      <c r="B221" s="611" t="s">
        <v>582</v>
      </c>
      <c r="C221" s="612"/>
      <c r="D221" s="613" t="s">
        <v>1540</v>
      </c>
      <c r="E221" s="613"/>
      <c r="F221" s="316" t="s">
        <v>491</v>
      </c>
      <c r="G221" s="308">
        <v>480</v>
      </c>
      <c r="H221" s="308">
        <v>7.5161722199999996</v>
      </c>
      <c r="I221" s="309">
        <f t="shared" si="9"/>
        <v>3607.7626655999998</v>
      </c>
      <c r="J221" s="310">
        <f t="shared" si="10"/>
        <v>6.6911398653465349E-4</v>
      </c>
      <c r="K221" s="311">
        <f t="shared" si="11"/>
        <v>0.94031713745146073</v>
      </c>
      <c r="L221" s="624"/>
    </row>
    <row r="222" spans="2:12" ht="30" customHeight="1">
      <c r="B222" s="611" t="s">
        <v>4101</v>
      </c>
      <c r="C222" s="612"/>
      <c r="D222" s="613" t="s">
        <v>1421</v>
      </c>
      <c r="E222" s="613"/>
      <c r="F222" s="316" t="s">
        <v>491</v>
      </c>
      <c r="G222" s="308">
        <v>150</v>
      </c>
      <c r="H222" s="308">
        <v>23.401218955799997</v>
      </c>
      <c r="I222" s="309">
        <f t="shared" si="9"/>
        <v>3510.1828433699998</v>
      </c>
      <c r="J222" s="310">
        <f t="shared" si="10"/>
        <v>6.5101633712988047E-4</v>
      </c>
      <c r="K222" s="311">
        <f t="shared" si="11"/>
        <v>0.94096815378859056</v>
      </c>
      <c r="L222" s="624"/>
    </row>
    <row r="223" spans="2:12" ht="30" customHeight="1">
      <c r="B223" s="611" t="s">
        <v>4085</v>
      </c>
      <c r="C223" s="612"/>
      <c r="D223" s="613" t="s">
        <v>1390</v>
      </c>
      <c r="E223" s="613"/>
      <c r="F223" s="316" t="s">
        <v>518</v>
      </c>
      <c r="G223" s="308">
        <v>35</v>
      </c>
      <c r="H223" s="308">
        <v>99.49888763040002</v>
      </c>
      <c r="I223" s="309">
        <f t="shared" si="9"/>
        <v>3482.4610670640009</v>
      </c>
      <c r="J223" s="310">
        <f t="shared" si="10"/>
        <v>6.4587491570690446E-4</v>
      </c>
      <c r="K223" s="311">
        <f t="shared" si="11"/>
        <v>0.94161402870429745</v>
      </c>
      <c r="L223" s="624"/>
    </row>
    <row r="224" spans="2:12" ht="45" customHeight="1">
      <c r="B224" s="611" t="s">
        <v>4041</v>
      </c>
      <c r="C224" s="612"/>
      <c r="D224" s="613" t="s">
        <v>1346</v>
      </c>
      <c r="E224" s="613"/>
      <c r="F224" s="316" t="s">
        <v>489</v>
      </c>
      <c r="G224" s="308">
        <v>350</v>
      </c>
      <c r="H224" s="308">
        <v>9.8580849540000006</v>
      </c>
      <c r="I224" s="309">
        <f t="shared" si="9"/>
        <v>3450.3297339000001</v>
      </c>
      <c r="J224" s="310">
        <f t="shared" si="10"/>
        <v>6.3991567547443692E-4</v>
      </c>
      <c r="K224" s="311">
        <f t="shared" si="11"/>
        <v>0.94225394437977184</v>
      </c>
      <c r="L224" s="624"/>
    </row>
    <row r="225" spans="2:12" ht="30" customHeight="1">
      <c r="B225" s="611" t="s">
        <v>4086</v>
      </c>
      <c r="C225" s="612"/>
      <c r="D225" s="613" t="s">
        <v>1391</v>
      </c>
      <c r="E225" s="613"/>
      <c r="F225" s="316" t="s">
        <v>518</v>
      </c>
      <c r="G225" s="308">
        <v>35</v>
      </c>
      <c r="H225" s="308">
        <v>97.261745630400014</v>
      </c>
      <c r="I225" s="309">
        <f t="shared" si="9"/>
        <v>3404.1610970640004</v>
      </c>
      <c r="J225" s="310">
        <f t="shared" si="10"/>
        <v>6.3135300561237468E-4</v>
      </c>
      <c r="K225" s="311">
        <f t="shared" si="11"/>
        <v>0.94288529738538418</v>
      </c>
      <c r="L225" s="624"/>
    </row>
    <row r="226" spans="2:12">
      <c r="B226" s="611" t="s">
        <v>3935</v>
      </c>
      <c r="C226" s="612"/>
      <c r="D226" s="613" t="s">
        <v>1240</v>
      </c>
      <c r="E226" s="613"/>
      <c r="F226" s="316" t="s">
        <v>491</v>
      </c>
      <c r="G226" s="308">
        <v>5.5</v>
      </c>
      <c r="H226" s="308">
        <v>606.99056596799994</v>
      </c>
      <c r="I226" s="309">
        <f t="shared" si="9"/>
        <v>3338.4481128239995</v>
      </c>
      <c r="J226" s="310">
        <f t="shared" si="10"/>
        <v>6.191655418218198E-4</v>
      </c>
      <c r="K226" s="311">
        <f t="shared" si="11"/>
        <v>0.94350446292720602</v>
      </c>
      <c r="L226" s="624"/>
    </row>
    <row r="227" spans="2:12" ht="45" customHeight="1">
      <c r="B227" s="611" t="s">
        <v>965</v>
      </c>
      <c r="C227" s="612"/>
      <c r="D227" s="613" t="s">
        <v>1216</v>
      </c>
      <c r="E227" s="613"/>
      <c r="F227" s="316" t="s">
        <v>518</v>
      </c>
      <c r="G227" s="308">
        <v>20</v>
      </c>
      <c r="H227" s="308">
        <v>166.67552764799998</v>
      </c>
      <c r="I227" s="309">
        <f t="shared" si="9"/>
        <v>3333.5105529599996</v>
      </c>
      <c r="J227" s="310">
        <f t="shared" si="10"/>
        <v>6.1824979689329221E-4</v>
      </c>
      <c r="K227" s="311">
        <f t="shared" si="11"/>
        <v>0.94412271272409931</v>
      </c>
      <c r="L227" s="624"/>
    </row>
    <row r="228" spans="2:12" ht="45" customHeight="1">
      <c r="B228" s="611" t="s">
        <v>3975</v>
      </c>
      <c r="C228" s="612"/>
      <c r="D228" s="613" t="s">
        <v>1282</v>
      </c>
      <c r="E228" s="613"/>
      <c r="F228" s="316" t="s">
        <v>489</v>
      </c>
      <c r="G228" s="308">
        <v>600</v>
      </c>
      <c r="H228" s="308">
        <v>5.5306949471999998</v>
      </c>
      <c r="I228" s="309">
        <f t="shared" si="9"/>
        <v>3318.4169683199998</v>
      </c>
      <c r="J228" s="310">
        <f t="shared" si="10"/>
        <v>6.1545046403088817E-4</v>
      </c>
      <c r="K228" s="311">
        <f t="shared" si="11"/>
        <v>0.9447381631881302</v>
      </c>
      <c r="L228" s="624"/>
    </row>
    <row r="229" spans="2:12" ht="45" customHeight="1">
      <c r="B229" s="611" t="s">
        <v>4137</v>
      </c>
      <c r="C229" s="612"/>
      <c r="D229" s="613" t="s">
        <v>547</v>
      </c>
      <c r="E229" s="613"/>
      <c r="F229" s="316" t="s">
        <v>491</v>
      </c>
      <c r="G229" s="308">
        <v>120</v>
      </c>
      <c r="H229" s="308">
        <v>27.450332243999998</v>
      </c>
      <c r="I229" s="309">
        <f t="shared" si="9"/>
        <v>3294.0398692799999</v>
      </c>
      <c r="J229" s="310">
        <f t="shared" si="10"/>
        <v>6.1092936344011759E-4</v>
      </c>
      <c r="K229" s="311">
        <f t="shared" si="11"/>
        <v>0.94534909255157029</v>
      </c>
      <c r="L229" s="624"/>
    </row>
    <row r="230" spans="2:12" ht="30" customHeight="1">
      <c r="B230" s="611" t="s">
        <v>3950</v>
      </c>
      <c r="C230" s="612"/>
      <c r="D230" s="613" t="s">
        <v>1256</v>
      </c>
      <c r="E230" s="613"/>
      <c r="F230" s="316" t="s">
        <v>491</v>
      </c>
      <c r="G230" s="308">
        <v>10</v>
      </c>
      <c r="H230" s="308">
        <v>328.47868499999998</v>
      </c>
      <c r="I230" s="309">
        <f t="shared" si="9"/>
        <v>3284.78685</v>
      </c>
      <c r="J230" s="310">
        <f t="shared" si="10"/>
        <v>6.0921325149158032E-4</v>
      </c>
      <c r="K230" s="311">
        <f t="shared" si="11"/>
        <v>0.94595830580306184</v>
      </c>
      <c r="L230" s="624"/>
    </row>
    <row r="231" spans="2:12" ht="45" customHeight="1">
      <c r="B231" s="611" t="s">
        <v>561</v>
      </c>
      <c r="C231" s="612"/>
      <c r="D231" s="613" t="s">
        <v>1415</v>
      </c>
      <c r="E231" s="613"/>
      <c r="F231" s="316" t="s">
        <v>518</v>
      </c>
      <c r="G231" s="308">
        <v>2</v>
      </c>
      <c r="H231" s="308">
        <v>1632.7127991479997</v>
      </c>
      <c r="I231" s="309">
        <f t="shared" si="9"/>
        <v>3265.4255982959994</v>
      </c>
      <c r="J231" s="310">
        <f t="shared" si="10"/>
        <v>6.0562241542148909E-4</v>
      </c>
      <c r="K231" s="311">
        <f t="shared" si="11"/>
        <v>0.94656392821848334</v>
      </c>
      <c r="L231" s="624"/>
    </row>
    <row r="232" spans="2:12">
      <c r="B232" s="611" t="s">
        <v>3780</v>
      </c>
      <c r="C232" s="612"/>
      <c r="D232" s="613" t="s">
        <v>1038</v>
      </c>
      <c r="E232" s="613"/>
      <c r="F232" s="316" t="s">
        <v>491</v>
      </c>
      <c r="G232" s="308">
        <v>80</v>
      </c>
      <c r="H232" s="308">
        <v>40.688488799999995</v>
      </c>
      <c r="I232" s="309">
        <f t="shared" si="9"/>
        <v>3255.0791039999995</v>
      </c>
      <c r="J232" s="310">
        <f t="shared" si="10"/>
        <v>6.0370350204310504E-4</v>
      </c>
      <c r="K232" s="311">
        <f t="shared" si="11"/>
        <v>0.94716763172052643</v>
      </c>
      <c r="L232" s="624"/>
    </row>
    <row r="233" spans="2:12" ht="45" customHeight="1">
      <c r="B233" s="611" t="s">
        <v>964</v>
      </c>
      <c r="C233" s="612"/>
      <c r="D233" s="613" t="s">
        <v>1215</v>
      </c>
      <c r="E233" s="613"/>
      <c r="F233" s="316" t="s">
        <v>518</v>
      </c>
      <c r="G233" s="308">
        <v>20</v>
      </c>
      <c r="H233" s="308">
        <v>162.57652109400001</v>
      </c>
      <c r="I233" s="309">
        <f t="shared" si="9"/>
        <v>3251.5304218800002</v>
      </c>
      <c r="J233" s="310">
        <f t="shared" si="10"/>
        <v>6.03045345434607E-4</v>
      </c>
      <c r="K233" s="311">
        <f t="shared" si="11"/>
        <v>0.94777067706596108</v>
      </c>
      <c r="L233" s="624"/>
    </row>
    <row r="234" spans="2:12" ht="45" customHeight="1">
      <c r="B234" s="611" t="s">
        <v>3962</v>
      </c>
      <c r="C234" s="612"/>
      <c r="D234" s="613" t="s">
        <v>2840</v>
      </c>
      <c r="E234" s="613"/>
      <c r="F234" s="316" t="s">
        <v>491</v>
      </c>
      <c r="G234" s="308">
        <v>3.6</v>
      </c>
      <c r="H234" s="308">
        <v>883.32748248599989</v>
      </c>
      <c r="I234" s="309">
        <f t="shared" si="9"/>
        <v>3179.9789369495998</v>
      </c>
      <c r="J234" s="310">
        <f t="shared" si="10"/>
        <v>5.897750436542952E-4</v>
      </c>
      <c r="K234" s="311">
        <f t="shared" si="11"/>
        <v>0.94836045210961539</v>
      </c>
      <c r="L234" s="624"/>
    </row>
    <row r="235" spans="2:12" ht="45" customHeight="1">
      <c r="B235" s="611" t="s">
        <v>3877</v>
      </c>
      <c r="C235" s="612"/>
      <c r="D235" s="613" t="s">
        <v>1130</v>
      </c>
      <c r="E235" s="613"/>
      <c r="F235" s="316" t="s">
        <v>518</v>
      </c>
      <c r="G235" s="308">
        <v>25</v>
      </c>
      <c r="H235" s="308">
        <v>127.129656</v>
      </c>
      <c r="I235" s="309">
        <f t="shared" si="9"/>
        <v>3178.2413999999999</v>
      </c>
      <c r="J235" s="310">
        <f t="shared" si="10"/>
        <v>5.8945279122727616E-4</v>
      </c>
      <c r="K235" s="311">
        <f t="shared" si="11"/>
        <v>0.94894990490084263</v>
      </c>
      <c r="L235" s="624"/>
    </row>
    <row r="236" spans="2:12" ht="30" customHeight="1">
      <c r="B236" s="611" t="s">
        <v>4084</v>
      </c>
      <c r="C236" s="612"/>
      <c r="D236" s="613" t="s">
        <v>1389</v>
      </c>
      <c r="E236" s="613"/>
      <c r="F236" s="316" t="s">
        <v>518</v>
      </c>
      <c r="G236" s="308">
        <v>25</v>
      </c>
      <c r="H236" s="308">
        <v>126.9066591852</v>
      </c>
      <c r="I236" s="309">
        <f t="shared" si="9"/>
        <v>3172.6664796300001</v>
      </c>
      <c r="J236" s="310">
        <f t="shared" si="10"/>
        <v>5.8841883818237339E-4</v>
      </c>
      <c r="K236" s="311">
        <f t="shared" si="11"/>
        <v>0.94953832373902503</v>
      </c>
      <c r="L236" s="624"/>
    </row>
    <row r="237" spans="2:12" ht="30" customHeight="1">
      <c r="B237" s="611" t="s">
        <v>4122</v>
      </c>
      <c r="C237" s="612"/>
      <c r="D237" s="613" t="s">
        <v>1465</v>
      </c>
      <c r="E237" s="613"/>
      <c r="F237" s="316" t="s">
        <v>491</v>
      </c>
      <c r="G237" s="308">
        <v>130</v>
      </c>
      <c r="H237" s="308">
        <v>24.394846199999996</v>
      </c>
      <c r="I237" s="309">
        <f t="shared" si="9"/>
        <v>3171.3300059999997</v>
      </c>
      <c r="J237" s="310">
        <f t="shared" si="10"/>
        <v>5.8817096899546845E-4</v>
      </c>
      <c r="K237" s="311">
        <f t="shared" si="11"/>
        <v>0.95012649470802046</v>
      </c>
      <c r="L237" s="624"/>
    </row>
    <row r="238" spans="2:12" ht="45" customHeight="1">
      <c r="B238" s="611" t="s">
        <v>560</v>
      </c>
      <c r="C238" s="612"/>
      <c r="D238" s="613" t="s">
        <v>1414</v>
      </c>
      <c r="E238" s="613"/>
      <c r="F238" s="316" t="s">
        <v>518</v>
      </c>
      <c r="G238" s="308">
        <v>2</v>
      </c>
      <c r="H238" s="308">
        <v>1535.619274098</v>
      </c>
      <c r="I238" s="309">
        <f t="shared" si="9"/>
        <v>3071.238548196</v>
      </c>
      <c r="J238" s="310">
        <f t="shared" si="10"/>
        <v>5.6960749890141754E-4</v>
      </c>
      <c r="K238" s="311">
        <f t="shared" si="11"/>
        <v>0.95069610220692191</v>
      </c>
      <c r="L238" s="624"/>
    </row>
    <row r="239" spans="2:12" ht="30" customHeight="1">
      <c r="B239" s="611" t="s">
        <v>4111</v>
      </c>
      <c r="C239" s="612"/>
      <c r="D239" s="613" t="s">
        <v>1431</v>
      </c>
      <c r="E239" s="613"/>
      <c r="F239" s="316" t="s">
        <v>489</v>
      </c>
      <c r="G239" s="308">
        <v>50</v>
      </c>
      <c r="H239" s="308">
        <v>60.966101362800003</v>
      </c>
      <c r="I239" s="309">
        <f t="shared" si="9"/>
        <v>3048.30506814</v>
      </c>
      <c r="J239" s="310">
        <f t="shared" si="10"/>
        <v>5.6535413921905849E-4</v>
      </c>
      <c r="K239" s="311">
        <f t="shared" si="11"/>
        <v>0.95126145634614101</v>
      </c>
      <c r="L239" s="624"/>
    </row>
    <row r="240" spans="2:12" ht="45" customHeight="1">
      <c r="B240" s="611" t="s">
        <v>3933</v>
      </c>
      <c r="C240" s="612"/>
      <c r="D240" s="613" t="s">
        <v>1238</v>
      </c>
      <c r="E240" s="613"/>
      <c r="F240" s="316" t="s">
        <v>491</v>
      </c>
      <c r="G240" s="308">
        <v>15</v>
      </c>
      <c r="H240" s="308">
        <v>202.3487702658</v>
      </c>
      <c r="I240" s="309">
        <f t="shared" si="9"/>
        <v>3035.2315539870001</v>
      </c>
      <c r="J240" s="310">
        <f t="shared" si="10"/>
        <v>5.6292945888840925E-4</v>
      </c>
      <c r="K240" s="311">
        <f t="shared" si="11"/>
        <v>0.95182438580502937</v>
      </c>
      <c r="L240" s="624"/>
    </row>
    <row r="241" spans="2:12" ht="75" customHeight="1">
      <c r="B241" s="611" t="s">
        <v>4030</v>
      </c>
      <c r="C241" s="612"/>
      <c r="D241" s="613" t="s">
        <v>1336</v>
      </c>
      <c r="E241" s="613"/>
      <c r="F241" s="316" t="s">
        <v>518</v>
      </c>
      <c r="G241" s="308">
        <v>15</v>
      </c>
      <c r="H241" s="308">
        <v>200.54572005</v>
      </c>
      <c r="I241" s="309">
        <f t="shared" si="9"/>
        <v>3008.18580075</v>
      </c>
      <c r="J241" s="310">
        <f t="shared" si="10"/>
        <v>5.5791341613709597E-4</v>
      </c>
      <c r="K241" s="311">
        <f t="shared" si="11"/>
        <v>0.95238229922116646</v>
      </c>
      <c r="L241" s="624"/>
    </row>
    <row r="242" spans="2:12" ht="45" customHeight="1">
      <c r="B242" s="611" t="s">
        <v>4035</v>
      </c>
      <c r="C242" s="612"/>
      <c r="D242" s="613" t="s">
        <v>857</v>
      </c>
      <c r="E242" s="613"/>
      <c r="F242" s="316" t="s">
        <v>489</v>
      </c>
      <c r="G242" s="308">
        <v>250</v>
      </c>
      <c r="H242" s="308">
        <v>11.861076924000002</v>
      </c>
      <c r="I242" s="309">
        <f t="shared" si="9"/>
        <v>2965.2692310000007</v>
      </c>
      <c r="J242" s="310">
        <f t="shared" si="10"/>
        <v>5.4995389115292158E-4</v>
      </c>
      <c r="K242" s="311">
        <f t="shared" si="11"/>
        <v>0.95293225311231944</v>
      </c>
      <c r="L242" s="624"/>
    </row>
    <row r="243" spans="2:12" ht="30" customHeight="1">
      <c r="B243" s="611" t="s">
        <v>3886</v>
      </c>
      <c r="C243" s="612"/>
      <c r="D243" s="613" t="s">
        <v>1143</v>
      </c>
      <c r="E243" s="613"/>
      <c r="F243" s="316" t="s">
        <v>515</v>
      </c>
      <c r="G243" s="308">
        <v>10</v>
      </c>
      <c r="H243" s="308">
        <v>294.047307402</v>
      </c>
      <c r="I243" s="309">
        <f t="shared" si="9"/>
        <v>2940.4730740200002</v>
      </c>
      <c r="J243" s="310">
        <f t="shared" si="10"/>
        <v>5.4535506994834884E-4</v>
      </c>
      <c r="K243" s="311">
        <f t="shared" si="11"/>
        <v>0.95347760818226779</v>
      </c>
      <c r="L243" s="624"/>
    </row>
    <row r="244" spans="2:12" ht="30" customHeight="1">
      <c r="B244" s="611" t="s">
        <v>3960</v>
      </c>
      <c r="C244" s="612"/>
      <c r="D244" s="613" t="s">
        <v>1265</v>
      </c>
      <c r="E244" s="613"/>
      <c r="F244" s="316" t="s">
        <v>518</v>
      </c>
      <c r="G244" s="308">
        <v>3</v>
      </c>
      <c r="H244" s="308">
        <v>975.11870604000001</v>
      </c>
      <c r="I244" s="309">
        <f t="shared" si="9"/>
        <v>2925.3561181200002</v>
      </c>
      <c r="J244" s="310">
        <f t="shared" si="10"/>
        <v>5.4255140253337073E-4</v>
      </c>
      <c r="K244" s="311">
        <f t="shared" si="11"/>
        <v>0.95402015958480113</v>
      </c>
      <c r="L244" s="624"/>
    </row>
    <row r="245" spans="2:12" ht="45" customHeight="1">
      <c r="B245" s="611" t="s">
        <v>968</v>
      </c>
      <c r="C245" s="612"/>
      <c r="D245" s="613" t="s">
        <v>1219</v>
      </c>
      <c r="E245" s="613"/>
      <c r="F245" s="316" t="s">
        <v>518</v>
      </c>
      <c r="G245" s="308">
        <v>15</v>
      </c>
      <c r="H245" s="308">
        <v>192.89661910199999</v>
      </c>
      <c r="I245" s="309">
        <f t="shared" si="9"/>
        <v>2893.4492865299999</v>
      </c>
      <c r="J245" s="310">
        <f t="shared" si="10"/>
        <v>5.3663379950298282E-4</v>
      </c>
      <c r="K245" s="311">
        <f t="shared" si="11"/>
        <v>0.9545567933843041</v>
      </c>
      <c r="L245" s="624"/>
    </row>
    <row r="246" spans="2:12" ht="45" customHeight="1">
      <c r="B246" s="611" t="s">
        <v>3868</v>
      </c>
      <c r="C246" s="612"/>
      <c r="D246" s="613" t="s">
        <v>866</v>
      </c>
      <c r="E246" s="613"/>
      <c r="F246" s="316" t="s">
        <v>489</v>
      </c>
      <c r="G246" s="308">
        <v>72</v>
      </c>
      <c r="H246" s="308">
        <v>39.856121999999999</v>
      </c>
      <c r="I246" s="309">
        <f t="shared" si="9"/>
        <v>2869.6407840000002</v>
      </c>
      <c r="J246" s="310">
        <f t="shared" si="10"/>
        <v>5.3221815370866081E-4</v>
      </c>
      <c r="K246" s="311">
        <f t="shared" si="11"/>
        <v>0.95508901153801273</v>
      </c>
      <c r="L246" s="624"/>
    </row>
    <row r="247" spans="2:12">
      <c r="B247" s="611" t="s">
        <v>3971</v>
      </c>
      <c r="C247" s="612"/>
      <c r="D247" s="613" t="s">
        <v>1279</v>
      </c>
      <c r="E247" s="613"/>
      <c r="F247" s="316" t="s">
        <v>489</v>
      </c>
      <c r="G247" s="308">
        <v>50</v>
      </c>
      <c r="H247" s="308">
        <v>57.353072040000008</v>
      </c>
      <c r="I247" s="309">
        <f t="shared" si="9"/>
        <v>2867.6536020000003</v>
      </c>
      <c r="J247" s="310">
        <f t="shared" si="10"/>
        <v>5.3184960084273422E-4</v>
      </c>
      <c r="K247" s="311">
        <f t="shared" si="11"/>
        <v>0.95562086113885547</v>
      </c>
      <c r="L247" s="624"/>
    </row>
    <row r="248" spans="2:12" ht="30" customHeight="1">
      <c r="B248" s="611" t="s">
        <v>548</v>
      </c>
      <c r="C248" s="612"/>
      <c r="D248" s="613" t="s">
        <v>1204</v>
      </c>
      <c r="E248" s="613"/>
      <c r="F248" s="316" t="s">
        <v>518</v>
      </c>
      <c r="G248" s="308">
        <v>20</v>
      </c>
      <c r="H248" s="308">
        <v>143.2380869886</v>
      </c>
      <c r="I248" s="309">
        <f t="shared" si="9"/>
        <v>2864.7617397720001</v>
      </c>
      <c r="J248" s="310">
        <f t="shared" si="10"/>
        <v>5.3131326138716631E-4</v>
      </c>
      <c r="K248" s="311">
        <f t="shared" si="11"/>
        <v>0.95615217440024258</v>
      </c>
      <c r="L248" s="624"/>
    </row>
    <row r="249" spans="2:12" ht="30" customHeight="1">
      <c r="B249" s="611" t="s">
        <v>3954</v>
      </c>
      <c r="C249" s="612"/>
      <c r="D249" s="613" t="s">
        <v>1260</v>
      </c>
      <c r="E249" s="613"/>
      <c r="F249" s="316" t="s">
        <v>491</v>
      </c>
      <c r="G249" s="308">
        <v>3.5</v>
      </c>
      <c r="H249" s="308">
        <v>810.15098009999997</v>
      </c>
      <c r="I249" s="309">
        <f t="shared" si="9"/>
        <v>2835.5284303499998</v>
      </c>
      <c r="J249" s="310">
        <f t="shared" si="10"/>
        <v>5.2589150335594537E-4</v>
      </c>
      <c r="K249" s="311">
        <f t="shared" si="11"/>
        <v>0.9566780659035985</v>
      </c>
      <c r="L249" s="624"/>
    </row>
    <row r="250" spans="2:12">
      <c r="B250" s="611" t="s">
        <v>583</v>
      </c>
      <c r="C250" s="612"/>
      <c r="D250" s="613" t="s">
        <v>1544</v>
      </c>
      <c r="E250" s="613"/>
      <c r="F250" s="316" t="s">
        <v>491</v>
      </c>
      <c r="G250" s="308">
        <v>240</v>
      </c>
      <c r="H250" s="308">
        <v>11.7426008832</v>
      </c>
      <c r="I250" s="309">
        <f t="shared" si="9"/>
        <v>2818.224211968</v>
      </c>
      <c r="J250" s="310">
        <f t="shared" si="10"/>
        <v>5.2268217513270967E-4</v>
      </c>
      <c r="K250" s="311">
        <f t="shared" si="11"/>
        <v>0.95720074807873123</v>
      </c>
      <c r="L250" s="624"/>
    </row>
    <row r="251" spans="2:12">
      <c r="B251" s="611" t="s">
        <v>501</v>
      </c>
      <c r="C251" s="612"/>
      <c r="D251" s="613" t="s">
        <v>1000</v>
      </c>
      <c r="E251" s="613"/>
      <c r="F251" s="316" t="s">
        <v>515</v>
      </c>
      <c r="G251" s="308">
        <v>43.199999999999996</v>
      </c>
      <c r="H251" s="308">
        <v>64.827125999999993</v>
      </c>
      <c r="I251" s="309">
        <f t="shared" si="9"/>
        <v>2800.5318431999995</v>
      </c>
      <c r="J251" s="310">
        <f t="shared" si="10"/>
        <v>5.1940085856760541E-4</v>
      </c>
      <c r="K251" s="311">
        <f t="shared" si="11"/>
        <v>0.95772014893729884</v>
      </c>
      <c r="L251" s="624"/>
    </row>
    <row r="252" spans="2:12" ht="45" customHeight="1">
      <c r="B252" s="611" t="s">
        <v>3863</v>
      </c>
      <c r="C252" s="612"/>
      <c r="D252" s="613" t="s">
        <v>1119</v>
      </c>
      <c r="E252" s="613"/>
      <c r="F252" s="316" t="s">
        <v>489</v>
      </c>
      <c r="G252" s="308">
        <v>72</v>
      </c>
      <c r="H252" s="308">
        <v>37.993919999999996</v>
      </c>
      <c r="I252" s="309">
        <f t="shared" si="9"/>
        <v>2735.5622399999997</v>
      </c>
      <c r="J252" s="310">
        <f t="shared" si="10"/>
        <v>5.0735126600010309E-4</v>
      </c>
      <c r="K252" s="311">
        <f t="shared" si="11"/>
        <v>0.95822750020329894</v>
      </c>
      <c r="L252" s="624"/>
    </row>
    <row r="253" spans="2:12" ht="30" customHeight="1">
      <c r="B253" s="611" t="s">
        <v>3782</v>
      </c>
      <c r="C253" s="612"/>
      <c r="D253" s="613" t="s">
        <v>1040</v>
      </c>
      <c r="E253" s="613"/>
      <c r="F253" s="316" t="s">
        <v>491</v>
      </c>
      <c r="G253" s="308">
        <v>1200</v>
      </c>
      <c r="H253" s="308">
        <v>2.2299581495999998</v>
      </c>
      <c r="I253" s="309">
        <f t="shared" si="9"/>
        <v>2675.94977952</v>
      </c>
      <c r="J253" s="310">
        <f t="shared" si="10"/>
        <v>4.9629523632851752E-4</v>
      </c>
      <c r="K253" s="311">
        <f t="shared" si="11"/>
        <v>0.95872379543962749</v>
      </c>
      <c r="L253" s="624"/>
    </row>
    <row r="254" spans="2:12">
      <c r="B254" s="611" t="s">
        <v>3785</v>
      </c>
      <c r="C254" s="612"/>
      <c r="D254" s="613" t="s">
        <v>1046</v>
      </c>
      <c r="E254" s="613"/>
      <c r="F254" s="316" t="s">
        <v>491</v>
      </c>
      <c r="G254" s="308">
        <v>80</v>
      </c>
      <c r="H254" s="308">
        <v>33.265301699999995</v>
      </c>
      <c r="I254" s="309">
        <f t="shared" si="9"/>
        <v>2661.2241359999998</v>
      </c>
      <c r="J254" s="310">
        <f t="shared" si="10"/>
        <v>4.9356414369487365E-4</v>
      </c>
      <c r="K254" s="311">
        <f t="shared" si="11"/>
        <v>0.95921735958332233</v>
      </c>
      <c r="L254" s="624"/>
    </row>
    <row r="255" spans="2:12" ht="30" customHeight="1">
      <c r="B255" s="611" t="s">
        <v>3949</v>
      </c>
      <c r="C255" s="612"/>
      <c r="D255" s="613" t="s">
        <v>1255</v>
      </c>
      <c r="E255" s="613"/>
      <c r="F255" s="316" t="s">
        <v>491</v>
      </c>
      <c r="G255" s="308">
        <v>10</v>
      </c>
      <c r="H255" s="308">
        <v>261.326931</v>
      </c>
      <c r="I255" s="309">
        <f t="shared" si="9"/>
        <v>2613.2693100000001</v>
      </c>
      <c r="J255" s="310">
        <f t="shared" si="10"/>
        <v>4.8467019811902209E-4</v>
      </c>
      <c r="K255" s="311">
        <f t="shared" si="11"/>
        <v>0.95970202978144137</v>
      </c>
      <c r="L255" s="624"/>
    </row>
    <row r="256" spans="2:12" ht="45" customHeight="1">
      <c r="B256" s="611" t="s">
        <v>3880</v>
      </c>
      <c r="C256" s="612"/>
      <c r="D256" s="613" t="s">
        <v>1969</v>
      </c>
      <c r="E256" s="613"/>
      <c r="F256" s="316" t="s">
        <v>518</v>
      </c>
      <c r="G256" s="308">
        <v>10</v>
      </c>
      <c r="H256" s="308">
        <v>261.019992618</v>
      </c>
      <c r="I256" s="309">
        <f t="shared" si="9"/>
        <v>2610.1999261800001</v>
      </c>
      <c r="J256" s="310">
        <f t="shared" si="10"/>
        <v>4.8410093460743143E-4</v>
      </c>
      <c r="K256" s="311">
        <f t="shared" si="11"/>
        <v>0.96018613071604875</v>
      </c>
      <c r="L256" s="624"/>
    </row>
    <row r="257" spans="2:12" ht="30" customHeight="1">
      <c r="B257" s="611" t="s">
        <v>4138</v>
      </c>
      <c r="C257" s="612"/>
      <c r="D257" s="613" t="s">
        <v>1480</v>
      </c>
      <c r="E257" s="613"/>
      <c r="F257" s="316" t="s">
        <v>491</v>
      </c>
      <c r="G257" s="308">
        <v>120</v>
      </c>
      <c r="H257" s="308">
        <v>21.711625583999997</v>
      </c>
      <c r="I257" s="309">
        <f t="shared" si="9"/>
        <v>2605.3950700799996</v>
      </c>
      <c r="J257" s="310">
        <f t="shared" si="10"/>
        <v>4.8320980159293142E-4</v>
      </c>
      <c r="K257" s="311">
        <f t="shared" si="11"/>
        <v>0.96066934051764163</v>
      </c>
      <c r="L257" s="624"/>
    </row>
    <row r="258" spans="2:12" ht="45" customHeight="1">
      <c r="B258" s="611" t="s">
        <v>3867</v>
      </c>
      <c r="C258" s="612"/>
      <c r="D258" s="613" t="s">
        <v>1121</v>
      </c>
      <c r="E258" s="613"/>
      <c r="F258" s="316" t="s">
        <v>489</v>
      </c>
      <c r="G258" s="308">
        <v>72</v>
      </c>
      <c r="H258" s="308">
        <v>35.831766000000002</v>
      </c>
      <c r="I258" s="309">
        <f t="shared" si="9"/>
        <v>2579.8871520000002</v>
      </c>
      <c r="J258" s="310">
        <f t="shared" si="10"/>
        <v>4.7847897355996567E-4</v>
      </c>
      <c r="K258" s="311">
        <f t="shared" si="11"/>
        <v>0.96114781949120165</v>
      </c>
      <c r="L258" s="624"/>
    </row>
    <row r="259" spans="2:12" ht="45" customHeight="1">
      <c r="B259" s="611" t="s">
        <v>3875</v>
      </c>
      <c r="C259" s="612"/>
      <c r="D259" s="613" t="s">
        <v>1128</v>
      </c>
      <c r="E259" s="613"/>
      <c r="F259" s="316" t="s">
        <v>518</v>
      </c>
      <c r="G259" s="308">
        <v>20</v>
      </c>
      <c r="H259" s="308">
        <v>128.954364</v>
      </c>
      <c r="I259" s="309">
        <f t="shared" si="9"/>
        <v>2579.0872799999997</v>
      </c>
      <c r="J259" s="310">
        <f t="shared" si="10"/>
        <v>4.7833062523657373E-4</v>
      </c>
      <c r="K259" s="311">
        <f t="shared" si="11"/>
        <v>0.96162615011643826</v>
      </c>
      <c r="L259" s="624"/>
    </row>
    <row r="260" spans="2:12">
      <c r="B260" s="611" t="s">
        <v>3953</v>
      </c>
      <c r="C260" s="612"/>
      <c r="D260" s="613" t="s">
        <v>1259</v>
      </c>
      <c r="E260" s="613"/>
      <c r="F260" s="316" t="s">
        <v>491</v>
      </c>
      <c r="G260" s="308">
        <v>3.5</v>
      </c>
      <c r="H260" s="308">
        <v>730.8305484</v>
      </c>
      <c r="I260" s="309">
        <f t="shared" si="9"/>
        <v>2557.9069193999999</v>
      </c>
      <c r="J260" s="310">
        <f t="shared" si="10"/>
        <v>4.7440240799200885E-4</v>
      </c>
      <c r="K260" s="311">
        <f t="shared" si="11"/>
        <v>0.96210055252443027</v>
      </c>
      <c r="L260" s="624"/>
    </row>
    <row r="261" spans="2:12" ht="45" customHeight="1">
      <c r="B261" s="611" t="s">
        <v>4042</v>
      </c>
      <c r="C261" s="612"/>
      <c r="D261" s="613" t="s">
        <v>1347</v>
      </c>
      <c r="E261" s="613"/>
      <c r="F261" s="316" t="s">
        <v>489</v>
      </c>
      <c r="G261" s="308">
        <v>200</v>
      </c>
      <c r="H261" s="308">
        <v>12.752734236</v>
      </c>
      <c r="I261" s="309">
        <f t="shared" si="9"/>
        <v>2550.5468472000002</v>
      </c>
      <c r="J261" s="310">
        <f t="shared" si="10"/>
        <v>4.7303737162254864E-4</v>
      </c>
      <c r="K261" s="311">
        <f t="shared" si="11"/>
        <v>0.96257358989605279</v>
      </c>
      <c r="L261" s="624"/>
    </row>
    <row r="262" spans="2:12" ht="45" customHeight="1">
      <c r="B262" s="611" t="s">
        <v>559</v>
      </c>
      <c r="C262" s="612"/>
      <c r="D262" s="613" t="s">
        <v>1413</v>
      </c>
      <c r="E262" s="613"/>
      <c r="F262" s="316" t="s">
        <v>518</v>
      </c>
      <c r="G262" s="308">
        <v>2</v>
      </c>
      <c r="H262" s="308">
        <v>1261.5163625820001</v>
      </c>
      <c r="I262" s="309">
        <f t="shared" si="9"/>
        <v>2523.0327251640001</v>
      </c>
      <c r="J262" s="310">
        <f t="shared" si="10"/>
        <v>4.6793446281509049E-4</v>
      </c>
      <c r="K262" s="311">
        <f t="shared" si="11"/>
        <v>0.96304152435886792</v>
      </c>
      <c r="L262" s="624"/>
    </row>
    <row r="263" spans="2:12" ht="45" customHeight="1">
      <c r="B263" s="611" t="s">
        <v>3879</v>
      </c>
      <c r="C263" s="612"/>
      <c r="D263" s="613" t="s">
        <v>1961</v>
      </c>
      <c r="E263" s="613"/>
      <c r="F263" s="316" t="s">
        <v>518</v>
      </c>
      <c r="G263" s="308">
        <v>10</v>
      </c>
      <c r="H263" s="308">
        <v>247.48430617439999</v>
      </c>
      <c r="I263" s="309">
        <f t="shared" si="9"/>
        <v>2474.8430617439999</v>
      </c>
      <c r="J263" s="310">
        <f t="shared" si="10"/>
        <v>4.5899696309866802E-4</v>
      </c>
      <c r="K263" s="311">
        <f t="shared" si="11"/>
        <v>0.96350052132196662</v>
      </c>
      <c r="L263" s="624"/>
    </row>
    <row r="264" spans="2:12">
      <c r="B264" s="611" t="s">
        <v>3901</v>
      </c>
      <c r="C264" s="612"/>
      <c r="D264" s="613" t="s">
        <v>2308</v>
      </c>
      <c r="E264" s="613"/>
      <c r="F264" s="316" t="s">
        <v>489</v>
      </c>
      <c r="G264" s="308">
        <v>100</v>
      </c>
      <c r="H264" s="308">
        <v>24.684468602999999</v>
      </c>
      <c r="I264" s="309">
        <f t="shared" si="9"/>
        <v>2468.4468603</v>
      </c>
      <c r="J264" s="310">
        <f t="shared" si="10"/>
        <v>4.5781069109478005E-4</v>
      </c>
      <c r="K264" s="311">
        <f t="shared" si="11"/>
        <v>0.96395833201306136</v>
      </c>
      <c r="L264" s="624"/>
    </row>
    <row r="265" spans="2:12" ht="30" customHeight="1">
      <c r="B265" s="611" t="s">
        <v>4080</v>
      </c>
      <c r="C265" s="612"/>
      <c r="D265" s="613" t="s">
        <v>3364</v>
      </c>
      <c r="E265" s="613"/>
      <c r="F265" s="316" t="s">
        <v>518</v>
      </c>
      <c r="G265" s="308">
        <v>25</v>
      </c>
      <c r="H265" s="308">
        <v>97.261745630400014</v>
      </c>
      <c r="I265" s="309">
        <f t="shared" si="9"/>
        <v>2431.5436407600005</v>
      </c>
      <c r="J265" s="310">
        <f t="shared" si="10"/>
        <v>4.5096643258026769E-4</v>
      </c>
      <c r="K265" s="311">
        <f t="shared" si="11"/>
        <v>0.96440929844564161</v>
      </c>
      <c r="L265" s="624"/>
    </row>
    <row r="266" spans="2:12" ht="30" customHeight="1">
      <c r="B266" s="611" t="s">
        <v>3920</v>
      </c>
      <c r="C266" s="612"/>
      <c r="D266" s="613" t="s">
        <v>1189</v>
      </c>
      <c r="E266" s="613"/>
      <c r="F266" s="316" t="s">
        <v>489</v>
      </c>
      <c r="G266" s="308">
        <v>350</v>
      </c>
      <c r="H266" s="308">
        <v>6.9314907840000011</v>
      </c>
      <c r="I266" s="309">
        <f t="shared" si="9"/>
        <v>2426.0217744000006</v>
      </c>
      <c r="J266" s="310">
        <f t="shared" si="10"/>
        <v>4.4994231920150236E-4</v>
      </c>
      <c r="K266" s="311">
        <f t="shared" si="11"/>
        <v>0.96485924076484308</v>
      </c>
      <c r="L266" s="624"/>
    </row>
    <row r="267" spans="2:12" ht="30" customHeight="1">
      <c r="B267" s="611" t="s">
        <v>3858</v>
      </c>
      <c r="C267" s="612"/>
      <c r="D267" s="613" t="s">
        <v>1114</v>
      </c>
      <c r="E267" s="613"/>
      <c r="F267" s="316" t="s">
        <v>489</v>
      </c>
      <c r="G267" s="308">
        <v>72</v>
      </c>
      <c r="H267" s="308">
        <v>33.157194000000004</v>
      </c>
      <c r="I267" s="309">
        <f t="shared" ref="I267:I330" si="12">+G267*H267</f>
        <v>2387.3179680000003</v>
      </c>
      <c r="J267" s="310">
        <f t="shared" ref="J267:J330" si="13">I267/$O$11</f>
        <v>4.427641147033795E-4</v>
      </c>
      <c r="K267" s="311">
        <f t="shared" si="11"/>
        <v>0.96530200487954643</v>
      </c>
      <c r="L267" s="624"/>
    </row>
    <row r="268" spans="2:12" ht="30" customHeight="1">
      <c r="B268" s="611" t="s">
        <v>3996</v>
      </c>
      <c r="C268" s="612"/>
      <c r="D268" s="613" t="s">
        <v>1301</v>
      </c>
      <c r="E268" s="613"/>
      <c r="F268" s="316" t="s">
        <v>518</v>
      </c>
      <c r="G268" s="308">
        <v>30</v>
      </c>
      <c r="H268" s="308">
        <v>78.215623497600006</v>
      </c>
      <c r="I268" s="309">
        <f t="shared" si="12"/>
        <v>2346.4687049280001</v>
      </c>
      <c r="J268" s="310">
        <f t="shared" si="13"/>
        <v>4.3518800291483887E-4</v>
      </c>
      <c r="K268" s="311">
        <f t="shared" si="11"/>
        <v>0.96573719288246129</v>
      </c>
      <c r="L268" s="624"/>
    </row>
    <row r="269" spans="2:12" ht="46.9" customHeight="1">
      <c r="B269" s="611" t="s">
        <v>3919</v>
      </c>
      <c r="C269" s="612"/>
      <c r="D269" s="613" t="s">
        <v>1188</v>
      </c>
      <c r="E269" s="613"/>
      <c r="F269" s="316" t="s">
        <v>489</v>
      </c>
      <c r="G269" s="308">
        <v>80</v>
      </c>
      <c r="H269" s="308">
        <v>29.198977415999998</v>
      </c>
      <c r="I269" s="309">
        <f t="shared" si="12"/>
        <v>2335.9181932799997</v>
      </c>
      <c r="J269" s="310">
        <f t="shared" si="13"/>
        <v>4.3323125144221954E-4</v>
      </c>
      <c r="K269" s="311">
        <f t="shared" ref="K269:K332" si="14">+J269+K268</f>
        <v>0.96617042413390353</v>
      </c>
      <c r="L269" s="624"/>
    </row>
    <row r="270" spans="2:12">
      <c r="B270" s="611" t="s">
        <v>3908</v>
      </c>
      <c r="C270" s="612"/>
      <c r="D270" s="613" t="s">
        <v>1177</v>
      </c>
      <c r="E270" s="613"/>
      <c r="F270" s="316" t="s">
        <v>491</v>
      </c>
      <c r="G270" s="308">
        <v>1420</v>
      </c>
      <c r="H270" s="308">
        <v>1.5808720200000002</v>
      </c>
      <c r="I270" s="309">
        <f t="shared" si="12"/>
        <v>2244.8382684000003</v>
      </c>
      <c r="J270" s="310">
        <f t="shared" si="13"/>
        <v>4.1633910601069686E-4</v>
      </c>
      <c r="K270" s="311">
        <f t="shared" si="14"/>
        <v>0.96658676323991422</v>
      </c>
      <c r="L270" s="624"/>
    </row>
    <row r="271" spans="2:12" ht="45" customHeight="1">
      <c r="B271" s="611" t="s">
        <v>4036</v>
      </c>
      <c r="C271" s="612"/>
      <c r="D271" s="613" t="s">
        <v>1341</v>
      </c>
      <c r="E271" s="613"/>
      <c r="F271" s="316" t="s">
        <v>489</v>
      </c>
      <c r="G271" s="308">
        <v>150</v>
      </c>
      <c r="H271" s="308">
        <v>14.877494220000003</v>
      </c>
      <c r="I271" s="309">
        <f t="shared" si="12"/>
        <v>2231.6241330000003</v>
      </c>
      <c r="J271" s="310">
        <f t="shared" si="13"/>
        <v>4.1388834534941254E-4</v>
      </c>
      <c r="K271" s="311">
        <f t="shared" si="14"/>
        <v>0.9670006515852636</v>
      </c>
      <c r="L271" s="624"/>
    </row>
    <row r="272" spans="2:12">
      <c r="B272" s="611" t="s">
        <v>3947</v>
      </c>
      <c r="C272" s="612"/>
      <c r="D272" s="613" t="s">
        <v>1253</v>
      </c>
      <c r="E272" s="613"/>
      <c r="F272" s="316" t="s">
        <v>491</v>
      </c>
      <c r="G272" s="308">
        <v>10</v>
      </c>
      <c r="H272" s="308">
        <v>217.5201912</v>
      </c>
      <c r="I272" s="309">
        <f t="shared" si="12"/>
        <v>2175.201912</v>
      </c>
      <c r="J272" s="310">
        <f t="shared" si="13"/>
        <v>4.0342399369390508E-4</v>
      </c>
      <c r="K272" s="311">
        <f t="shared" si="14"/>
        <v>0.96740407557895747</v>
      </c>
      <c r="L272" s="624"/>
    </row>
    <row r="273" spans="2:12">
      <c r="B273" s="611" t="s">
        <v>3939</v>
      </c>
      <c r="C273" s="612"/>
      <c r="D273" s="613" t="s">
        <v>1244</v>
      </c>
      <c r="E273" s="613"/>
      <c r="F273" s="316" t="s">
        <v>489</v>
      </c>
      <c r="G273" s="308">
        <v>10</v>
      </c>
      <c r="H273" s="308">
        <v>216.631420926</v>
      </c>
      <c r="I273" s="309">
        <f t="shared" si="12"/>
        <v>2166.3142092600001</v>
      </c>
      <c r="J273" s="310">
        <f t="shared" si="13"/>
        <v>4.0177563520619195E-4</v>
      </c>
      <c r="K273" s="311">
        <f t="shared" si="14"/>
        <v>0.96780585121416363</v>
      </c>
      <c r="L273" s="624"/>
    </row>
    <row r="274" spans="2:12" ht="45" customHeight="1">
      <c r="B274" s="611" t="s">
        <v>544</v>
      </c>
      <c r="C274" s="612"/>
      <c r="D274" s="613" t="s">
        <v>2439</v>
      </c>
      <c r="E274" s="613"/>
      <c r="F274" s="316" t="s">
        <v>518</v>
      </c>
      <c r="G274" s="308">
        <v>2</v>
      </c>
      <c r="H274" s="308">
        <v>1081.7730261180002</v>
      </c>
      <c r="I274" s="309">
        <f t="shared" si="12"/>
        <v>2163.5460522360004</v>
      </c>
      <c r="J274" s="310">
        <f t="shared" si="13"/>
        <v>4.0126223874601368E-4</v>
      </c>
      <c r="K274" s="311">
        <f t="shared" si="14"/>
        <v>0.96820711345290966</v>
      </c>
      <c r="L274" s="624"/>
    </row>
    <row r="275" spans="2:12" ht="30" customHeight="1">
      <c r="B275" s="611" t="s">
        <v>3995</v>
      </c>
      <c r="C275" s="612"/>
      <c r="D275" s="613" t="s">
        <v>1300</v>
      </c>
      <c r="E275" s="613"/>
      <c r="F275" s="316" t="s">
        <v>518</v>
      </c>
      <c r="G275" s="308">
        <v>30</v>
      </c>
      <c r="H275" s="308">
        <v>71.91247966200001</v>
      </c>
      <c r="I275" s="309">
        <f t="shared" si="12"/>
        <v>2157.3743898600005</v>
      </c>
      <c r="J275" s="310">
        <f t="shared" si="13"/>
        <v>4.0011761089803286E-4</v>
      </c>
      <c r="K275" s="311">
        <f t="shared" si="14"/>
        <v>0.96860723106380775</v>
      </c>
      <c r="L275" s="624"/>
    </row>
    <row r="276" spans="2:12" ht="45" customHeight="1">
      <c r="B276" s="611" t="s">
        <v>4037</v>
      </c>
      <c r="C276" s="612"/>
      <c r="D276" s="613" t="s">
        <v>1342</v>
      </c>
      <c r="E276" s="613"/>
      <c r="F276" s="316" t="s">
        <v>489</v>
      </c>
      <c r="G276" s="308">
        <v>350</v>
      </c>
      <c r="H276" s="308">
        <v>6.1451916120000005</v>
      </c>
      <c r="I276" s="309">
        <f t="shared" si="12"/>
        <v>2150.8170642</v>
      </c>
      <c r="J276" s="310">
        <f t="shared" si="13"/>
        <v>3.9890145597875156E-4</v>
      </c>
      <c r="K276" s="311">
        <f t="shared" si="14"/>
        <v>0.96900613251978651</v>
      </c>
      <c r="L276" s="624"/>
    </row>
    <row r="277" spans="2:12" ht="45" customHeight="1">
      <c r="B277" s="611" t="s">
        <v>4000</v>
      </c>
      <c r="C277" s="612"/>
      <c r="D277" s="613" t="s">
        <v>1305</v>
      </c>
      <c r="E277" s="613"/>
      <c r="F277" s="316" t="s">
        <v>518</v>
      </c>
      <c r="G277" s="308">
        <v>20</v>
      </c>
      <c r="H277" s="308">
        <v>106.245498</v>
      </c>
      <c r="I277" s="309">
        <f t="shared" si="12"/>
        <v>2124.90996</v>
      </c>
      <c r="J277" s="310">
        <f t="shared" si="13"/>
        <v>3.9409659286064293E-4</v>
      </c>
      <c r="K277" s="311">
        <f t="shared" si="14"/>
        <v>0.96940022911264712</v>
      </c>
      <c r="L277" s="624"/>
    </row>
    <row r="278" spans="2:12" ht="30" customHeight="1">
      <c r="B278" s="611" t="s">
        <v>3857</v>
      </c>
      <c r="C278" s="612"/>
      <c r="D278" s="613" t="s">
        <v>1113</v>
      </c>
      <c r="E278" s="613"/>
      <c r="F278" s="316" t="s">
        <v>489</v>
      </c>
      <c r="G278" s="308">
        <v>90</v>
      </c>
      <c r="H278" s="308">
        <v>23.571227999999998</v>
      </c>
      <c r="I278" s="309">
        <f t="shared" si="12"/>
        <v>2121.4105199999999</v>
      </c>
      <c r="J278" s="310">
        <f t="shared" si="13"/>
        <v>3.9344756894580361E-4</v>
      </c>
      <c r="K278" s="311">
        <f t="shared" si="14"/>
        <v>0.96979367668159289</v>
      </c>
      <c r="L278" s="624"/>
    </row>
    <row r="279" spans="2:12" ht="45" customHeight="1">
      <c r="B279" s="611" t="s">
        <v>4070</v>
      </c>
      <c r="C279" s="612"/>
      <c r="D279" s="613" t="s">
        <v>1375</v>
      </c>
      <c r="E279" s="613"/>
      <c r="F279" s="316" t="s">
        <v>518</v>
      </c>
      <c r="G279" s="308">
        <v>5</v>
      </c>
      <c r="H279" s="308">
        <v>418.47510951779998</v>
      </c>
      <c r="I279" s="309">
        <f t="shared" si="12"/>
        <v>2092.3755475889998</v>
      </c>
      <c r="J279" s="310">
        <f t="shared" si="13"/>
        <v>3.8806259550392753E-4</v>
      </c>
      <c r="K279" s="311">
        <f t="shared" si="14"/>
        <v>0.97018173927709683</v>
      </c>
      <c r="L279" s="624"/>
    </row>
    <row r="280" spans="2:12" ht="30" customHeight="1">
      <c r="B280" s="611" t="s">
        <v>3951</v>
      </c>
      <c r="C280" s="612"/>
      <c r="D280" s="613" t="s">
        <v>1257</v>
      </c>
      <c r="E280" s="613"/>
      <c r="F280" s="316" t="s">
        <v>491</v>
      </c>
      <c r="G280" s="308">
        <v>5</v>
      </c>
      <c r="H280" s="308">
        <v>414.07748700000002</v>
      </c>
      <c r="I280" s="309">
        <f t="shared" si="12"/>
        <v>2070.3874350000001</v>
      </c>
      <c r="J280" s="310">
        <f t="shared" si="13"/>
        <v>3.8398456847319118E-4</v>
      </c>
      <c r="K280" s="311">
        <f t="shared" si="14"/>
        <v>0.97056572384557005</v>
      </c>
      <c r="L280" s="624"/>
    </row>
    <row r="281" spans="2:12" ht="30" customHeight="1">
      <c r="B281" s="611" t="s">
        <v>4028</v>
      </c>
      <c r="C281" s="612"/>
      <c r="D281" s="613" t="s">
        <v>1335</v>
      </c>
      <c r="E281" s="613"/>
      <c r="F281" s="316" t="s">
        <v>518</v>
      </c>
      <c r="G281" s="308">
        <v>30</v>
      </c>
      <c r="H281" s="308">
        <v>68.751497999999998</v>
      </c>
      <c r="I281" s="309">
        <f t="shared" si="12"/>
        <v>2062.5449399999998</v>
      </c>
      <c r="J281" s="310">
        <f t="shared" si="13"/>
        <v>3.8253005952118514E-4</v>
      </c>
      <c r="K281" s="311">
        <f t="shared" si="14"/>
        <v>0.97094825390509121</v>
      </c>
      <c r="L281" s="624"/>
    </row>
    <row r="282" spans="2:12" ht="30" customHeight="1">
      <c r="B282" s="611" t="s">
        <v>3956</v>
      </c>
      <c r="C282" s="612"/>
      <c r="D282" s="613" t="s">
        <v>558</v>
      </c>
      <c r="E282" s="613"/>
      <c r="F282" s="316" t="s">
        <v>491</v>
      </c>
      <c r="G282" s="308">
        <v>3</v>
      </c>
      <c r="H282" s="308">
        <v>682.73574480000002</v>
      </c>
      <c r="I282" s="309">
        <f t="shared" si="12"/>
        <v>2048.2072343999998</v>
      </c>
      <c r="J282" s="310">
        <f t="shared" si="13"/>
        <v>3.7987091582438636E-4</v>
      </c>
      <c r="K282" s="311">
        <f t="shared" si="14"/>
        <v>0.97132812482091557</v>
      </c>
      <c r="L282" s="624"/>
    </row>
    <row r="283" spans="2:12" ht="30" customHeight="1">
      <c r="B283" s="611" t="s">
        <v>3994</v>
      </c>
      <c r="C283" s="612"/>
      <c r="D283" s="613" t="s">
        <v>1299</v>
      </c>
      <c r="E283" s="613"/>
      <c r="F283" s="316" t="s">
        <v>518</v>
      </c>
      <c r="G283" s="308">
        <v>30</v>
      </c>
      <c r="H283" s="308">
        <v>67.885529077200005</v>
      </c>
      <c r="I283" s="309">
        <f t="shared" si="12"/>
        <v>2036.5658723160002</v>
      </c>
      <c r="J283" s="310">
        <f t="shared" si="13"/>
        <v>3.7771184968985643E-4</v>
      </c>
      <c r="K283" s="311">
        <f t="shared" si="14"/>
        <v>0.97170583667060539</v>
      </c>
      <c r="L283" s="624"/>
    </row>
    <row r="284" spans="2:12" ht="45" customHeight="1">
      <c r="B284" s="611" t="s">
        <v>956</v>
      </c>
      <c r="C284" s="612"/>
      <c r="D284" s="613" t="s">
        <v>1207</v>
      </c>
      <c r="E284" s="613"/>
      <c r="F284" s="316" t="s">
        <v>518</v>
      </c>
      <c r="G284" s="308">
        <v>20</v>
      </c>
      <c r="H284" s="308">
        <v>101.64753004260001</v>
      </c>
      <c r="I284" s="309">
        <f t="shared" si="12"/>
        <v>2032.9506008520002</v>
      </c>
      <c r="J284" s="310">
        <f t="shared" si="13"/>
        <v>3.7704134308343595E-4</v>
      </c>
      <c r="K284" s="311">
        <f t="shared" si="14"/>
        <v>0.97208287801368887</v>
      </c>
      <c r="L284" s="624"/>
    </row>
    <row r="285" spans="2:12">
      <c r="B285" s="611" t="s">
        <v>3970</v>
      </c>
      <c r="C285" s="612"/>
      <c r="D285" s="613" t="s">
        <v>1278</v>
      </c>
      <c r="E285" s="613"/>
      <c r="F285" s="316" t="s">
        <v>489</v>
      </c>
      <c r="G285" s="308">
        <v>50</v>
      </c>
      <c r="H285" s="308">
        <v>40.504518239999996</v>
      </c>
      <c r="I285" s="309">
        <f t="shared" si="12"/>
        <v>2025.2259119999999</v>
      </c>
      <c r="J285" s="310">
        <f t="shared" si="13"/>
        <v>3.7560868305793447E-4</v>
      </c>
      <c r="K285" s="311">
        <f t="shared" si="14"/>
        <v>0.97245848669674684</v>
      </c>
      <c r="L285" s="624"/>
    </row>
    <row r="286" spans="2:12" ht="45" customHeight="1">
      <c r="B286" s="611" t="s">
        <v>3924</v>
      </c>
      <c r="C286" s="612"/>
      <c r="D286" s="613" t="s">
        <v>1229</v>
      </c>
      <c r="E286" s="613"/>
      <c r="F286" s="316" t="s">
        <v>518</v>
      </c>
      <c r="G286" s="308">
        <v>15</v>
      </c>
      <c r="H286" s="308">
        <v>131.10650710199999</v>
      </c>
      <c r="I286" s="309">
        <f t="shared" si="12"/>
        <v>1966.5976065299999</v>
      </c>
      <c r="J286" s="310">
        <f t="shared" si="13"/>
        <v>3.6473517977268468E-4</v>
      </c>
      <c r="K286" s="311">
        <f t="shared" si="14"/>
        <v>0.97282322187651948</v>
      </c>
      <c r="L286" s="624"/>
    </row>
    <row r="287" spans="2:12" ht="30" customHeight="1">
      <c r="B287" s="611" t="s">
        <v>4083</v>
      </c>
      <c r="C287" s="612"/>
      <c r="D287" s="613" t="s">
        <v>1388</v>
      </c>
      <c r="E287" s="613"/>
      <c r="F287" s="316" t="s">
        <v>518</v>
      </c>
      <c r="G287" s="308">
        <v>25</v>
      </c>
      <c r="H287" s="308">
        <v>78.502247630400007</v>
      </c>
      <c r="I287" s="309">
        <f t="shared" si="12"/>
        <v>1962.5561907600002</v>
      </c>
      <c r="J287" s="310">
        <f t="shared" si="13"/>
        <v>3.6398563827903471E-4</v>
      </c>
      <c r="K287" s="311">
        <f t="shared" si="14"/>
        <v>0.97318720751479848</v>
      </c>
      <c r="L287" s="624"/>
    </row>
    <row r="288" spans="2:12" ht="45" customHeight="1">
      <c r="B288" s="611" t="s">
        <v>4043</v>
      </c>
      <c r="C288" s="612"/>
      <c r="D288" s="613" t="s">
        <v>1348</v>
      </c>
      <c r="E288" s="613"/>
      <c r="F288" s="316" t="s">
        <v>489</v>
      </c>
      <c r="G288" s="308">
        <v>150</v>
      </c>
      <c r="H288" s="308">
        <v>12.926718894</v>
      </c>
      <c r="I288" s="309">
        <f t="shared" si="12"/>
        <v>1939.0078341000001</v>
      </c>
      <c r="J288" s="310">
        <f t="shared" si="13"/>
        <v>3.5961824045895328E-4</v>
      </c>
      <c r="K288" s="311">
        <f t="shared" si="14"/>
        <v>0.97354682575525742</v>
      </c>
      <c r="L288" s="624"/>
    </row>
    <row r="289" spans="2:12" ht="30" customHeight="1">
      <c r="B289" s="611" t="s">
        <v>4121</v>
      </c>
      <c r="C289" s="612"/>
      <c r="D289" s="613" t="s">
        <v>1464</v>
      </c>
      <c r="E289" s="613"/>
      <c r="F289" s="316" t="s">
        <v>491</v>
      </c>
      <c r="G289" s="308">
        <v>110</v>
      </c>
      <c r="H289" s="308">
        <v>17.492313281999998</v>
      </c>
      <c r="I289" s="309">
        <f t="shared" si="12"/>
        <v>1924.1544610199999</v>
      </c>
      <c r="J289" s="310">
        <f t="shared" si="13"/>
        <v>3.5686345845241781E-4</v>
      </c>
      <c r="K289" s="311">
        <f t="shared" si="14"/>
        <v>0.97390368921370984</v>
      </c>
      <c r="L289" s="624"/>
    </row>
    <row r="290" spans="2:12" ht="30" customHeight="1">
      <c r="B290" s="611" t="s">
        <v>3928</v>
      </c>
      <c r="C290" s="612"/>
      <c r="D290" s="613" t="s">
        <v>1233</v>
      </c>
      <c r="E290" s="613"/>
      <c r="F290" s="316" t="s">
        <v>491</v>
      </c>
      <c r="G290" s="308">
        <v>2.4</v>
      </c>
      <c r="H290" s="308">
        <v>798.11043189600002</v>
      </c>
      <c r="I290" s="309">
        <f t="shared" si="12"/>
        <v>1915.4650365503999</v>
      </c>
      <c r="J290" s="310">
        <f t="shared" si="13"/>
        <v>3.5525187365971944E-4</v>
      </c>
      <c r="K290" s="311">
        <f t="shared" si="14"/>
        <v>0.97425894108736955</v>
      </c>
      <c r="L290" s="624"/>
    </row>
    <row r="291" spans="2:12" ht="61.15" customHeight="1">
      <c r="B291" s="611" t="s">
        <v>3862</v>
      </c>
      <c r="C291" s="612"/>
      <c r="D291" s="613" t="s">
        <v>1118</v>
      </c>
      <c r="E291" s="613"/>
      <c r="F291" s="316" t="s">
        <v>489</v>
      </c>
      <c r="G291" s="308">
        <v>60</v>
      </c>
      <c r="H291" s="308">
        <v>30.757577999999999</v>
      </c>
      <c r="I291" s="309">
        <f t="shared" si="12"/>
        <v>1845.4546799999998</v>
      </c>
      <c r="J291" s="310">
        <f t="shared" si="13"/>
        <v>3.4226739737561776E-4</v>
      </c>
      <c r="K291" s="311">
        <f t="shared" si="14"/>
        <v>0.97460120848474519</v>
      </c>
      <c r="L291" s="624"/>
    </row>
    <row r="292" spans="2:12" ht="40.9" customHeight="1">
      <c r="B292" s="611" t="s">
        <v>3966</v>
      </c>
      <c r="C292" s="612"/>
      <c r="D292" s="613" t="s">
        <v>1271</v>
      </c>
      <c r="E292" s="613"/>
      <c r="F292" s="316" t="s">
        <v>491</v>
      </c>
      <c r="G292" s="308">
        <v>3.6</v>
      </c>
      <c r="H292" s="308">
        <v>512.06605132079994</v>
      </c>
      <c r="I292" s="309">
        <f t="shared" si="12"/>
        <v>1843.4377847548799</v>
      </c>
      <c r="J292" s="310">
        <f t="shared" si="13"/>
        <v>3.4189333374034798E-4</v>
      </c>
      <c r="K292" s="311">
        <f t="shared" si="14"/>
        <v>0.97494310181848554</v>
      </c>
      <c r="L292" s="624"/>
    </row>
    <row r="293" spans="2:12" ht="39" customHeight="1">
      <c r="B293" s="611" t="s">
        <v>3856</v>
      </c>
      <c r="C293" s="612"/>
      <c r="D293" s="613" t="s">
        <v>1112</v>
      </c>
      <c r="E293" s="613"/>
      <c r="F293" s="316" t="s">
        <v>489</v>
      </c>
      <c r="G293" s="308">
        <v>90</v>
      </c>
      <c r="H293" s="308">
        <v>20.446728</v>
      </c>
      <c r="I293" s="309">
        <f t="shared" si="12"/>
        <v>1840.20552</v>
      </c>
      <c r="J293" s="310">
        <f t="shared" si="13"/>
        <v>3.4129386150335883E-4</v>
      </c>
      <c r="K293" s="311">
        <f t="shared" si="14"/>
        <v>0.97528439567998892</v>
      </c>
      <c r="L293" s="624"/>
    </row>
    <row r="294" spans="2:12" ht="40.9" customHeight="1">
      <c r="B294" s="611" t="s">
        <v>4115</v>
      </c>
      <c r="C294" s="612"/>
      <c r="D294" s="613" t="s">
        <v>1437</v>
      </c>
      <c r="E294" s="613"/>
      <c r="F294" s="316" t="s">
        <v>491</v>
      </c>
      <c r="G294" s="308">
        <v>30</v>
      </c>
      <c r="H294" s="308">
        <v>61.331685360000009</v>
      </c>
      <c r="I294" s="309">
        <f t="shared" si="12"/>
        <v>1839.9505608000002</v>
      </c>
      <c r="J294" s="310">
        <f t="shared" si="13"/>
        <v>3.4124657547527769E-4</v>
      </c>
      <c r="K294" s="311">
        <f t="shared" si="14"/>
        <v>0.97562564225546422</v>
      </c>
      <c r="L294" s="624"/>
    </row>
    <row r="295" spans="2:12" ht="45" customHeight="1">
      <c r="B295" s="611" t="s">
        <v>4022</v>
      </c>
      <c r="C295" s="612"/>
      <c r="D295" s="613" t="s">
        <v>1328</v>
      </c>
      <c r="E295" s="613"/>
      <c r="F295" s="316" t="s">
        <v>518</v>
      </c>
      <c r="G295" s="308">
        <v>15</v>
      </c>
      <c r="H295" s="308">
        <v>122.4666522</v>
      </c>
      <c r="I295" s="309">
        <f t="shared" si="12"/>
        <v>1836.999783</v>
      </c>
      <c r="J295" s="310">
        <f t="shared" si="13"/>
        <v>3.4069930923851492E-4</v>
      </c>
      <c r="K295" s="311">
        <f t="shared" si="14"/>
        <v>0.97596634156470274</v>
      </c>
      <c r="L295" s="624"/>
    </row>
    <row r="296" spans="2:12" ht="30" customHeight="1">
      <c r="B296" s="611" t="s">
        <v>552</v>
      </c>
      <c r="C296" s="612"/>
      <c r="D296" s="613" t="s">
        <v>1407</v>
      </c>
      <c r="E296" s="613"/>
      <c r="F296" s="316" t="s">
        <v>489</v>
      </c>
      <c r="G296" s="308">
        <v>750</v>
      </c>
      <c r="H296" s="308">
        <v>2.4439839000000001</v>
      </c>
      <c r="I296" s="309">
        <f t="shared" si="12"/>
        <v>1832.9879250000001</v>
      </c>
      <c r="J296" s="310">
        <f t="shared" si="13"/>
        <v>3.3995524967900275E-4</v>
      </c>
      <c r="K296" s="311">
        <f t="shared" si="14"/>
        <v>0.97630629681438175</v>
      </c>
      <c r="L296" s="624"/>
    </row>
    <row r="297" spans="2:12" ht="30" customHeight="1">
      <c r="B297" s="611" t="s">
        <v>3990</v>
      </c>
      <c r="C297" s="612"/>
      <c r="D297" s="613" t="s">
        <v>1295</v>
      </c>
      <c r="E297" s="613"/>
      <c r="F297" s="316" t="s">
        <v>518</v>
      </c>
      <c r="G297" s="308">
        <v>30</v>
      </c>
      <c r="H297" s="308">
        <v>60.796463509199995</v>
      </c>
      <c r="I297" s="309">
        <f t="shared" si="12"/>
        <v>1823.8939052759999</v>
      </c>
      <c r="J297" s="310">
        <f t="shared" si="13"/>
        <v>3.3826862659562469E-4</v>
      </c>
      <c r="K297" s="311">
        <f t="shared" si="14"/>
        <v>0.97664456544097733</v>
      </c>
      <c r="L297" s="624"/>
    </row>
    <row r="298" spans="2:12">
      <c r="B298" s="611" t="s">
        <v>550</v>
      </c>
      <c r="C298" s="612"/>
      <c r="D298" s="613" t="s">
        <v>1276</v>
      </c>
      <c r="E298" s="613"/>
      <c r="F298" s="316" t="s">
        <v>489</v>
      </c>
      <c r="G298" s="308">
        <v>100</v>
      </c>
      <c r="H298" s="308">
        <v>18.073107840000002</v>
      </c>
      <c r="I298" s="309">
        <f t="shared" si="12"/>
        <v>1807.3107840000002</v>
      </c>
      <c r="J298" s="310">
        <f t="shared" si="13"/>
        <v>3.3519303670386934E-4</v>
      </c>
      <c r="K298" s="311">
        <f t="shared" si="14"/>
        <v>0.97697975847768115</v>
      </c>
      <c r="L298" s="624"/>
    </row>
    <row r="299" spans="2:12" ht="45" customHeight="1">
      <c r="B299" s="611" t="s">
        <v>3825</v>
      </c>
      <c r="C299" s="612"/>
      <c r="D299" s="613" t="s">
        <v>1083</v>
      </c>
      <c r="E299" s="613"/>
      <c r="F299" s="316" t="s">
        <v>518</v>
      </c>
      <c r="G299" s="308">
        <v>20</v>
      </c>
      <c r="H299" s="308">
        <v>90.310548000000011</v>
      </c>
      <c r="I299" s="309">
        <f t="shared" si="12"/>
        <v>1806.2109600000003</v>
      </c>
      <c r="J299" s="310">
        <f t="shared" si="13"/>
        <v>3.3498905775920557E-4</v>
      </c>
      <c r="K299" s="311">
        <f t="shared" si="14"/>
        <v>0.97731474753544034</v>
      </c>
      <c r="L299" s="624"/>
    </row>
    <row r="300" spans="2:12" ht="45" customHeight="1">
      <c r="B300" s="611" t="s">
        <v>4057</v>
      </c>
      <c r="C300" s="612"/>
      <c r="D300" s="613" t="s">
        <v>1362</v>
      </c>
      <c r="E300" s="613"/>
      <c r="F300" s="316" t="s">
        <v>518</v>
      </c>
      <c r="G300" s="308">
        <v>20</v>
      </c>
      <c r="H300" s="308">
        <v>87.710179125599993</v>
      </c>
      <c r="I300" s="309">
        <f t="shared" si="12"/>
        <v>1754.2035825119999</v>
      </c>
      <c r="J300" s="310">
        <f t="shared" si="13"/>
        <v>3.253435054028891E-4</v>
      </c>
      <c r="K300" s="311">
        <f t="shared" si="14"/>
        <v>0.97764009104084326</v>
      </c>
      <c r="L300" s="624"/>
    </row>
    <row r="301" spans="2:12" ht="45" customHeight="1">
      <c r="B301" s="611" t="s">
        <v>4071</v>
      </c>
      <c r="C301" s="612"/>
      <c r="D301" s="613" t="s">
        <v>1376</v>
      </c>
      <c r="E301" s="613"/>
      <c r="F301" s="316" t="s">
        <v>518</v>
      </c>
      <c r="G301" s="308">
        <v>10</v>
      </c>
      <c r="H301" s="308">
        <v>174.33231486600002</v>
      </c>
      <c r="I301" s="309">
        <f t="shared" si="12"/>
        <v>1743.3231486600002</v>
      </c>
      <c r="J301" s="310">
        <f t="shared" si="13"/>
        <v>3.2332556488275587E-4</v>
      </c>
      <c r="K301" s="311">
        <f t="shared" si="14"/>
        <v>0.97796341660572605</v>
      </c>
      <c r="L301" s="624"/>
    </row>
    <row r="302" spans="2:12" ht="30" customHeight="1">
      <c r="B302" s="611" t="s">
        <v>3893</v>
      </c>
      <c r="C302" s="612"/>
      <c r="D302" s="613" t="s">
        <v>1149</v>
      </c>
      <c r="E302" s="613"/>
      <c r="F302" s="316" t="s">
        <v>505</v>
      </c>
      <c r="G302" s="308">
        <v>79.998450000000005</v>
      </c>
      <c r="H302" s="308">
        <v>21.734621904000008</v>
      </c>
      <c r="I302" s="309">
        <f t="shared" si="12"/>
        <v>1738.7360636560495</v>
      </c>
      <c r="J302" s="310">
        <f t="shared" si="13"/>
        <v>3.2247482080171295E-4</v>
      </c>
      <c r="K302" s="311">
        <f t="shared" si="14"/>
        <v>0.97828589142652778</v>
      </c>
      <c r="L302" s="624"/>
    </row>
    <row r="303" spans="2:12">
      <c r="B303" s="611" t="s">
        <v>3938</v>
      </c>
      <c r="C303" s="612"/>
      <c r="D303" s="613" t="s">
        <v>1243</v>
      </c>
      <c r="E303" s="613"/>
      <c r="F303" s="316" t="s">
        <v>489</v>
      </c>
      <c r="G303" s="308">
        <v>15</v>
      </c>
      <c r="H303" s="308">
        <v>115.09141992599999</v>
      </c>
      <c r="I303" s="309">
        <f t="shared" si="12"/>
        <v>1726.3712988899997</v>
      </c>
      <c r="J303" s="310">
        <f t="shared" si="13"/>
        <v>3.2018158873185927E-4</v>
      </c>
      <c r="K303" s="311">
        <f t="shared" si="14"/>
        <v>0.97860607301525959</v>
      </c>
      <c r="L303" s="624"/>
    </row>
    <row r="304" spans="2:12" ht="45" customHeight="1">
      <c r="B304" s="611" t="s">
        <v>4038</v>
      </c>
      <c r="C304" s="612"/>
      <c r="D304" s="613" t="s">
        <v>1343</v>
      </c>
      <c r="E304" s="613"/>
      <c r="F304" s="316" t="s">
        <v>489</v>
      </c>
      <c r="G304" s="308">
        <v>250</v>
      </c>
      <c r="H304" s="308">
        <v>6.8980961279999997</v>
      </c>
      <c r="I304" s="309">
        <f t="shared" si="12"/>
        <v>1724.524032</v>
      </c>
      <c r="J304" s="310">
        <f t="shared" si="13"/>
        <v>3.1983898523281354E-4</v>
      </c>
      <c r="K304" s="311">
        <f t="shared" si="14"/>
        <v>0.97892591200049239</v>
      </c>
      <c r="L304" s="624"/>
    </row>
    <row r="305" spans="2:12" ht="45" customHeight="1">
      <c r="B305" s="611" t="s">
        <v>3866</v>
      </c>
      <c r="C305" s="612"/>
      <c r="D305" s="613" t="s">
        <v>867</v>
      </c>
      <c r="E305" s="613"/>
      <c r="F305" s="316" t="s">
        <v>489</v>
      </c>
      <c r="G305" s="308">
        <v>60</v>
      </c>
      <c r="H305" s="308">
        <v>28.632918</v>
      </c>
      <c r="I305" s="309">
        <f t="shared" si="12"/>
        <v>1717.9750799999999</v>
      </c>
      <c r="J305" s="310">
        <f t="shared" si="13"/>
        <v>3.1862438333504279E-4</v>
      </c>
      <c r="K305" s="311">
        <f t="shared" si="14"/>
        <v>0.97924453638382747</v>
      </c>
      <c r="L305" s="624"/>
    </row>
    <row r="306" spans="2:12" ht="45" customHeight="1">
      <c r="B306" s="611" t="s">
        <v>966</v>
      </c>
      <c r="C306" s="612"/>
      <c r="D306" s="613" t="s">
        <v>1217</v>
      </c>
      <c r="E306" s="613"/>
      <c r="F306" s="316" t="s">
        <v>518</v>
      </c>
      <c r="G306" s="308">
        <v>10</v>
      </c>
      <c r="H306" s="308">
        <v>170.82675084600001</v>
      </c>
      <c r="I306" s="309">
        <f t="shared" si="12"/>
        <v>1708.26750846</v>
      </c>
      <c r="J306" s="310">
        <f t="shared" si="13"/>
        <v>3.1682396781585305E-4</v>
      </c>
      <c r="K306" s="311">
        <f t="shared" si="14"/>
        <v>0.97956136035164332</v>
      </c>
      <c r="L306" s="624"/>
    </row>
    <row r="307" spans="2:12" ht="45" customHeight="1">
      <c r="B307" s="611" t="s">
        <v>3871</v>
      </c>
      <c r="C307" s="612"/>
      <c r="D307" s="613" t="s">
        <v>1124</v>
      </c>
      <c r="E307" s="613"/>
      <c r="F307" s="316" t="s">
        <v>489</v>
      </c>
      <c r="G307" s="308">
        <v>54</v>
      </c>
      <c r="H307" s="308">
        <v>31.157513999999999</v>
      </c>
      <c r="I307" s="309">
        <f t="shared" si="12"/>
        <v>1682.505756</v>
      </c>
      <c r="J307" s="310">
        <f t="shared" si="13"/>
        <v>3.1204606236963578E-4</v>
      </c>
      <c r="K307" s="311">
        <f t="shared" si="14"/>
        <v>0.97987340641401299</v>
      </c>
      <c r="L307" s="624"/>
    </row>
    <row r="308" spans="2:12" ht="30" customHeight="1">
      <c r="B308" s="611" t="s">
        <v>3991</v>
      </c>
      <c r="C308" s="612"/>
      <c r="D308" s="613" t="s">
        <v>1296</v>
      </c>
      <c r="E308" s="613"/>
      <c r="F308" s="316" t="s">
        <v>518</v>
      </c>
      <c r="G308" s="308">
        <v>27</v>
      </c>
      <c r="H308" s="308">
        <v>62.077985932799997</v>
      </c>
      <c r="I308" s="309">
        <f t="shared" si="12"/>
        <v>1676.1056201855999</v>
      </c>
      <c r="J308" s="310">
        <f t="shared" si="13"/>
        <v>3.1085906067743207E-4</v>
      </c>
      <c r="K308" s="311">
        <f t="shared" si="14"/>
        <v>0.9801842654746904</v>
      </c>
      <c r="L308" s="624"/>
    </row>
    <row r="309" spans="2:12">
      <c r="B309" s="611" t="s">
        <v>3955</v>
      </c>
      <c r="C309" s="612"/>
      <c r="D309" s="613" t="s">
        <v>1261</v>
      </c>
      <c r="E309" s="613"/>
      <c r="F309" s="316" t="s">
        <v>491</v>
      </c>
      <c r="G309" s="308">
        <v>5</v>
      </c>
      <c r="H309" s="308">
        <v>327.40760640000002</v>
      </c>
      <c r="I309" s="309">
        <f t="shared" si="12"/>
        <v>1637.0380320000002</v>
      </c>
      <c r="J309" s="310">
        <f t="shared" si="13"/>
        <v>3.036133873618307E-4</v>
      </c>
      <c r="K309" s="311">
        <f t="shared" si="14"/>
        <v>0.98048787886205224</v>
      </c>
      <c r="L309" s="624"/>
    </row>
    <row r="310" spans="2:12" ht="30" customHeight="1">
      <c r="B310" s="611" t="s">
        <v>957</v>
      </c>
      <c r="C310" s="612"/>
      <c r="D310" s="613" t="s">
        <v>1208</v>
      </c>
      <c r="E310" s="613"/>
      <c r="F310" s="316" t="s">
        <v>518</v>
      </c>
      <c r="G310" s="308">
        <v>20</v>
      </c>
      <c r="H310" s="308">
        <v>79.901908648800003</v>
      </c>
      <c r="I310" s="309">
        <f t="shared" si="12"/>
        <v>1598.0381729760002</v>
      </c>
      <c r="J310" s="310">
        <f t="shared" si="13"/>
        <v>2.9638027544051253E-4</v>
      </c>
      <c r="K310" s="311">
        <f t="shared" si="14"/>
        <v>0.98078425913749279</v>
      </c>
      <c r="L310" s="624"/>
    </row>
    <row r="311" spans="2:12" ht="30" customHeight="1">
      <c r="B311" s="611" t="s">
        <v>549</v>
      </c>
      <c r="C311" s="612"/>
      <c r="D311" s="613" t="s">
        <v>1205</v>
      </c>
      <c r="E311" s="613"/>
      <c r="F311" s="316" t="s">
        <v>518</v>
      </c>
      <c r="G311" s="308">
        <v>10</v>
      </c>
      <c r="H311" s="308">
        <v>153.15924934860001</v>
      </c>
      <c r="I311" s="309">
        <f t="shared" si="12"/>
        <v>1531.5924934860002</v>
      </c>
      <c r="J311" s="310">
        <f t="shared" si="13"/>
        <v>2.8405692226778832E-4</v>
      </c>
      <c r="K311" s="311">
        <f t="shared" si="14"/>
        <v>0.98106831605976053</v>
      </c>
      <c r="L311" s="624"/>
    </row>
    <row r="312" spans="2:12">
      <c r="B312" s="611" t="s">
        <v>3773</v>
      </c>
      <c r="C312" s="612"/>
      <c r="D312" s="613" t="s">
        <v>1031</v>
      </c>
      <c r="E312" s="613"/>
      <c r="F312" s="316" t="s">
        <v>491</v>
      </c>
      <c r="G312" s="308">
        <v>35</v>
      </c>
      <c r="H312" s="308">
        <v>43.708255560000005</v>
      </c>
      <c r="I312" s="309">
        <f t="shared" si="12"/>
        <v>1529.7889446000001</v>
      </c>
      <c r="J312" s="310">
        <f t="shared" si="13"/>
        <v>2.8372242693179285E-4</v>
      </c>
      <c r="K312" s="311">
        <f t="shared" si="14"/>
        <v>0.98135203848669228</v>
      </c>
      <c r="L312" s="624"/>
    </row>
    <row r="313" spans="2:12" ht="45" customHeight="1">
      <c r="B313" s="611" t="s">
        <v>4039</v>
      </c>
      <c r="C313" s="612"/>
      <c r="D313" s="613" t="s">
        <v>1344</v>
      </c>
      <c r="E313" s="613"/>
      <c r="F313" s="316" t="s">
        <v>489</v>
      </c>
      <c r="G313" s="308">
        <v>150</v>
      </c>
      <c r="H313" s="308">
        <v>9.9705044639999993</v>
      </c>
      <c r="I313" s="309">
        <f t="shared" si="12"/>
        <v>1495.5756695999999</v>
      </c>
      <c r="J313" s="310">
        <f t="shared" si="13"/>
        <v>2.7737705919296204E-4</v>
      </c>
      <c r="K313" s="311">
        <f t="shared" si="14"/>
        <v>0.98162941554588523</v>
      </c>
      <c r="L313" s="624"/>
    </row>
    <row r="314" spans="2:12" ht="45" customHeight="1" thickBot="1">
      <c r="B314" s="611" t="s">
        <v>4044</v>
      </c>
      <c r="C314" s="612"/>
      <c r="D314" s="613" t="s">
        <v>1349</v>
      </c>
      <c r="E314" s="613"/>
      <c r="F314" s="316" t="s">
        <v>489</v>
      </c>
      <c r="G314" s="308">
        <v>100</v>
      </c>
      <c r="H314" s="308">
        <v>14.753064132</v>
      </c>
      <c r="I314" s="309">
        <f t="shared" si="12"/>
        <v>1475.3064132</v>
      </c>
      <c r="J314" s="310">
        <f t="shared" si="13"/>
        <v>2.7361781996051066E-4</v>
      </c>
      <c r="K314" s="311">
        <f t="shared" si="14"/>
        <v>0.98190303336584572</v>
      </c>
      <c r="L314" s="627"/>
    </row>
    <row r="315" spans="2:12" ht="45" customHeight="1">
      <c r="B315" s="611" t="s">
        <v>3861</v>
      </c>
      <c r="C315" s="612"/>
      <c r="D315" s="613" t="s">
        <v>1117</v>
      </c>
      <c r="E315" s="613"/>
      <c r="F315" s="316" t="s">
        <v>489</v>
      </c>
      <c r="G315" s="308">
        <v>72</v>
      </c>
      <c r="H315" s="308">
        <v>20.409233999999998</v>
      </c>
      <c r="I315" s="309">
        <f t="shared" si="12"/>
        <v>1469.4648479999998</v>
      </c>
      <c r="J315" s="310">
        <f t="shared" si="13"/>
        <v>2.7253441361123955E-4</v>
      </c>
      <c r="K315" s="311">
        <f t="shared" si="14"/>
        <v>0.98217556777945692</v>
      </c>
      <c r="L315" s="623" t="s">
        <v>737</v>
      </c>
    </row>
    <row r="316" spans="2:12">
      <c r="B316" s="611" t="s">
        <v>503</v>
      </c>
      <c r="C316" s="612"/>
      <c r="D316" s="613" t="s">
        <v>1001</v>
      </c>
      <c r="E316" s="613"/>
      <c r="F316" s="316" t="s">
        <v>515</v>
      </c>
      <c r="G316" s="308">
        <v>18.72</v>
      </c>
      <c r="H316" s="308">
        <v>75.631647000000001</v>
      </c>
      <c r="I316" s="309">
        <f t="shared" si="12"/>
        <v>1415.82443184</v>
      </c>
      <c r="J316" s="310">
        <f t="shared" si="13"/>
        <v>2.6258598960917837E-4</v>
      </c>
      <c r="K316" s="311">
        <f t="shared" si="14"/>
        <v>0.98243815376906607</v>
      </c>
      <c r="L316" s="624"/>
    </row>
    <row r="317" spans="2:12">
      <c r="B317" s="611" t="s">
        <v>975</v>
      </c>
      <c r="C317" s="612"/>
      <c r="D317" s="613" t="s">
        <v>1277</v>
      </c>
      <c r="E317" s="613"/>
      <c r="F317" s="316" t="s">
        <v>489</v>
      </c>
      <c r="G317" s="308">
        <v>50</v>
      </c>
      <c r="H317" s="308">
        <v>28.311219480000005</v>
      </c>
      <c r="I317" s="309">
        <f t="shared" si="12"/>
        <v>1415.5609740000002</v>
      </c>
      <c r="J317" s="310">
        <f t="shared" si="13"/>
        <v>2.6253712738016118E-4</v>
      </c>
      <c r="K317" s="311">
        <f t="shared" si="14"/>
        <v>0.98270069089644618</v>
      </c>
      <c r="L317" s="624"/>
    </row>
    <row r="318" spans="2:12" ht="45" customHeight="1">
      <c r="B318" s="611" t="s">
        <v>3850</v>
      </c>
      <c r="C318" s="612"/>
      <c r="D318" s="613" t="s">
        <v>1104</v>
      </c>
      <c r="E318" s="613"/>
      <c r="F318" s="316" t="s">
        <v>518</v>
      </c>
      <c r="G318" s="308">
        <v>15</v>
      </c>
      <c r="H318" s="308">
        <v>91.48536</v>
      </c>
      <c r="I318" s="309">
        <f t="shared" si="12"/>
        <v>1372.2804000000001</v>
      </c>
      <c r="J318" s="310">
        <f t="shared" si="13"/>
        <v>2.5451009231913069E-4</v>
      </c>
      <c r="K318" s="311">
        <f t="shared" si="14"/>
        <v>0.98295520098876532</v>
      </c>
      <c r="L318" s="624"/>
    </row>
    <row r="319" spans="2:12" ht="30" customHeight="1">
      <c r="B319" s="611" t="s">
        <v>4117</v>
      </c>
      <c r="C319" s="612"/>
      <c r="D319" s="613" t="s">
        <v>1441</v>
      </c>
      <c r="E319" s="613"/>
      <c r="F319" s="316" t="s">
        <v>491</v>
      </c>
      <c r="G319" s="308">
        <v>25</v>
      </c>
      <c r="H319" s="308">
        <v>53.782643399999998</v>
      </c>
      <c r="I319" s="309">
        <f t="shared" si="12"/>
        <v>1344.5660849999999</v>
      </c>
      <c r="J319" s="310">
        <f t="shared" si="13"/>
        <v>2.4937005470785858E-4</v>
      </c>
      <c r="K319" s="311">
        <f t="shared" si="14"/>
        <v>0.98320457104347314</v>
      </c>
      <c r="L319" s="624"/>
    </row>
    <row r="320" spans="2:12" ht="45" customHeight="1">
      <c r="B320" s="611" t="s">
        <v>3865</v>
      </c>
      <c r="C320" s="612"/>
      <c r="D320" s="613" t="s">
        <v>868</v>
      </c>
      <c r="E320" s="613"/>
      <c r="F320" s="316" t="s">
        <v>489</v>
      </c>
      <c r="G320" s="308">
        <v>60</v>
      </c>
      <c r="H320" s="308">
        <v>22.121459999999999</v>
      </c>
      <c r="I320" s="309">
        <f t="shared" si="12"/>
        <v>1327.2875999999999</v>
      </c>
      <c r="J320" s="310">
        <f t="shared" si="13"/>
        <v>2.4616549912833947E-4</v>
      </c>
      <c r="K320" s="311">
        <f t="shared" si="14"/>
        <v>0.98345073654260151</v>
      </c>
      <c r="L320" s="624"/>
    </row>
    <row r="321" spans="2:12" ht="30" customHeight="1">
      <c r="B321" s="611" t="s">
        <v>3997</v>
      </c>
      <c r="C321" s="612"/>
      <c r="D321" s="613" t="s">
        <v>1302</v>
      </c>
      <c r="E321" s="613"/>
      <c r="F321" s="316" t="s">
        <v>518</v>
      </c>
      <c r="G321" s="308">
        <v>15</v>
      </c>
      <c r="H321" s="308">
        <v>86.784377277600001</v>
      </c>
      <c r="I321" s="309">
        <f t="shared" si="12"/>
        <v>1301.765659164</v>
      </c>
      <c r="J321" s="310">
        <f t="shared" si="13"/>
        <v>2.4143207036382916E-4</v>
      </c>
      <c r="K321" s="311">
        <f t="shared" si="14"/>
        <v>0.98369216861296538</v>
      </c>
      <c r="L321" s="624"/>
    </row>
    <row r="322" spans="2:12" ht="30" customHeight="1">
      <c r="B322" s="611" t="s">
        <v>4102</v>
      </c>
      <c r="C322" s="612"/>
      <c r="D322" s="613" t="s">
        <v>1422</v>
      </c>
      <c r="E322" s="613"/>
      <c r="F322" s="316" t="s">
        <v>518</v>
      </c>
      <c r="G322" s="308">
        <v>450</v>
      </c>
      <c r="H322" s="308">
        <v>2.8851258059999996</v>
      </c>
      <c r="I322" s="309">
        <f t="shared" si="12"/>
        <v>1298.3066126999997</v>
      </c>
      <c r="J322" s="310">
        <f t="shared" si="13"/>
        <v>2.4079053803932108E-4</v>
      </c>
      <c r="K322" s="311">
        <f t="shared" si="14"/>
        <v>0.98393295915100465</v>
      </c>
      <c r="L322" s="624"/>
    </row>
    <row r="323" spans="2:12" ht="45" customHeight="1">
      <c r="B323" s="611" t="s">
        <v>3973</v>
      </c>
      <c r="C323" s="612"/>
      <c r="D323" s="613" t="s">
        <v>1281</v>
      </c>
      <c r="E323" s="613"/>
      <c r="F323" s="316" t="s">
        <v>489</v>
      </c>
      <c r="G323" s="308">
        <v>300</v>
      </c>
      <c r="H323" s="308">
        <v>4.0874733996000003</v>
      </c>
      <c r="I323" s="309">
        <f t="shared" si="12"/>
        <v>1226.24201988</v>
      </c>
      <c r="J323" s="310">
        <f t="shared" si="13"/>
        <v>2.2742507266390751E-4</v>
      </c>
      <c r="K323" s="311">
        <f t="shared" si="14"/>
        <v>0.98416038422366858</v>
      </c>
      <c r="L323" s="624"/>
    </row>
    <row r="324" spans="2:12">
      <c r="B324" s="611" t="s">
        <v>3783</v>
      </c>
      <c r="C324" s="612"/>
      <c r="D324" s="613" t="s">
        <v>1042</v>
      </c>
      <c r="E324" s="613"/>
      <c r="F324" s="316" t="s">
        <v>491</v>
      </c>
      <c r="G324" s="308">
        <v>130</v>
      </c>
      <c r="H324" s="308">
        <v>8.9591912999999987</v>
      </c>
      <c r="I324" s="309">
        <f t="shared" si="12"/>
        <v>1164.6948689999999</v>
      </c>
      <c r="J324" s="310">
        <f t="shared" si="13"/>
        <v>2.160102254851179E-4</v>
      </c>
      <c r="K324" s="311">
        <f t="shared" si="14"/>
        <v>0.9843763944491537</v>
      </c>
      <c r="L324" s="624"/>
    </row>
    <row r="325" spans="2:12" ht="45" customHeight="1">
      <c r="B325" s="611" t="s">
        <v>3860</v>
      </c>
      <c r="C325" s="612"/>
      <c r="D325" s="613" t="s">
        <v>1116</v>
      </c>
      <c r="E325" s="613"/>
      <c r="F325" s="316" t="s">
        <v>489</v>
      </c>
      <c r="G325" s="308">
        <v>90</v>
      </c>
      <c r="H325" s="308">
        <v>12.87294</v>
      </c>
      <c r="I325" s="309">
        <f t="shared" si="12"/>
        <v>1158.5645999999999</v>
      </c>
      <c r="J325" s="310">
        <f t="shared" si="13"/>
        <v>2.1487327466287261E-4</v>
      </c>
      <c r="K325" s="311">
        <f t="shared" si="14"/>
        <v>0.98459126772381655</v>
      </c>
      <c r="L325" s="624"/>
    </row>
    <row r="326" spans="2:12" ht="45" customHeight="1">
      <c r="B326" s="611" t="s">
        <v>554</v>
      </c>
      <c r="C326" s="612"/>
      <c r="D326" s="613" t="s">
        <v>1409</v>
      </c>
      <c r="E326" s="613"/>
      <c r="F326" s="316" t="s">
        <v>518</v>
      </c>
      <c r="G326" s="308">
        <v>2</v>
      </c>
      <c r="H326" s="308">
        <v>573.97545298139994</v>
      </c>
      <c r="I326" s="309">
        <f t="shared" si="12"/>
        <v>1147.9509059627999</v>
      </c>
      <c r="J326" s="310">
        <f t="shared" si="13"/>
        <v>2.1290480506347089E-4</v>
      </c>
      <c r="K326" s="311">
        <f t="shared" si="14"/>
        <v>0.98480417252887997</v>
      </c>
      <c r="L326" s="624"/>
    </row>
    <row r="327" spans="2:12" ht="30" customHeight="1">
      <c r="B327" s="611" t="s">
        <v>840</v>
      </c>
      <c r="C327" s="612"/>
      <c r="D327" s="613" t="s">
        <v>1206</v>
      </c>
      <c r="E327" s="613"/>
      <c r="F327" s="316" t="s">
        <v>518</v>
      </c>
      <c r="G327" s="308">
        <v>15</v>
      </c>
      <c r="H327" s="308">
        <v>72.81088839360001</v>
      </c>
      <c r="I327" s="309">
        <f t="shared" si="12"/>
        <v>1092.1633259040002</v>
      </c>
      <c r="J327" s="310">
        <f t="shared" si="13"/>
        <v>2.0255815714003922E-4</v>
      </c>
      <c r="K327" s="311">
        <f t="shared" si="14"/>
        <v>0.98500673068601996</v>
      </c>
      <c r="L327" s="624"/>
    </row>
    <row r="328" spans="2:12" ht="45" customHeight="1">
      <c r="B328" s="611" t="s">
        <v>958</v>
      </c>
      <c r="C328" s="612"/>
      <c r="D328" s="613" t="s">
        <v>1209</v>
      </c>
      <c r="E328" s="613"/>
      <c r="F328" s="316" t="s">
        <v>518</v>
      </c>
      <c r="G328" s="308">
        <v>10</v>
      </c>
      <c r="H328" s="308">
        <v>108.62628451320001</v>
      </c>
      <c r="I328" s="309">
        <f t="shared" si="12"/>
        <v>1086.2628451320002</v>
      </c>
      <c r="J328" s="310">
        <f t="shared" si="13"/>
        <v>2.0146382400957334E-4</v>
      </c>
      <c r="K328" s="311">
        <f t="shared" si="14"/>
        <v>0.9852081945100295</v>
      </c>
      <c r="L328" s="624"/>
    </row>
    <row r="329" spans="2:12">
      <c r="B329" s="611" t="s">
        <v>3776</v>
      </c>
      <c r="C329" s="612"/>
      <c r="D329" s="613" t="s">
        <v>1034</v>
      </c>
      <c r="E329" s="613"/>
      <c r="F329" s="316" t="s">
        <v>518</v>
      </c>
      <c r="G329" s="308">
        <v>60</v>
      </c>
      <c r="H329" s="308">
        <v>18.0133674</v>
      </c>
      <c r="I329" s="309">
        <f t="shared" si="12"/>
        <v>1080.802044</v>
      </c>
      <c r="J329" s="310">
        <f t="shared" si="13"/>
        <v>2.0045103609812187E-4</v>
      </c>
      <c r="K329" s="311">
        <f t="shared" si="14"/>
        <v>0.98540864554612762</v>
      </c>
      <c r="L329" s="624"/>
    </row>
    <row r="330" spans="2:12" ht="30" customHeight="1">
      <c r="B330" s="611" t="s">
        <v>3768</v>
      </c>
      <c r="C330" s="612"/>
      <c r="D330" s="613" t="s">
        <v>1026</v>
      </c>
      <c r="E330" s="613"/>
      <c r="F330" s="316" t="s">
        <v>518</v>
      </c>
      <c r="G330" s="308">
        <v>150</v>
      </c>
      <c r="H330" s="308">
        <v>7.1176110000000001</v>
      </c>
      <c r="I330" s="309">
        <f t="shared" si="12"/>
        <v>1067.64165</v>
      </c>
      <c r="J330" s="310">
        <f t="shared" si="13"/>
        <v>1.9801024258981546E-4</v>
      </c>
      <c r="K330" s="311">
        <f t="shared" si="14"/>
        <v>0.98560665578871742</v>
      </c>
      <c r="L330" s="624"/>
    </row>
    <row r="331" spans="2:12" ht="45" customHeight="1">
      <c r="B331" s="611" t="s">
        <v>3821</v>
      </c>
      <c r="C331" s="612"/>
      <c r="D331" s="613" t="s">
        <v>1082</v>
      </c>
      <c r="E331" s="613"/>
      <c r="F331" s="316" t="s">
        <v>518</v>
      </c>
      <c r="G331" s="308">
        <v>15</v>
      </c>
      <c r="H331" s="308">
        <v>70.088784000000004</v>
      </c>
      <c r="I331" s="309">
        <f t="shared" ref="I331:I394" si="15">+G331*H331</f>
        <v>1051.33176</v>
      </c>
      <c r="J331" s="310">
        <f t="shared" ref="J331:J394" si="16">I331/$O$11</f>
        <v>1.9498532755815365E-4</v>
      </c>
      <c r="K331" s="311">
        <f t="shared" si="14"/>
        <v>0.98580164111627555</v>
      </c>
      <c r="L331" s="624"/>
    </row>
    <row r="332" spans="2:12" ht="30" customHeight="1">
      <c r="B332" s="611" t="s">
        <v>543</v>
      </c>
      <c r="C332" s="612"/>
      <c r="D332" s="613" t="s">
        <v>1200</v>
      </c>
      <c r="E332" s="613"/>
      <c r="F332" s="316" t="s">
        <v>518</v>
      </c>
      <c r="G332" s="308">
        <v>10</v>
      </c>
      <c r="H332" s="308">
        <v>104.97820080000002</v>
      </c>
      <c r="I332" s="309">
        <f t="shared" si="15"/>
        <v>1049.7820080000001</v>
      </c>
      <c r="J332" s="310">
        <f t="shared" si="16"/>
        <v>1.9469790268158199E-4</v>
      </c>
      <c r="K332" s="311">
        <f t="shared" si="14"/>
        <v>0.98599633901895711</v>
      </c>
      <c r="L332" s="624"/>
    </row>
    <row r="333" spans="2:12" ht="45" customHeight="1">
      <c r="B333" s="611" t="s">
        <v>3846</v>
      </c>
      <c r="C333" s="612"/>
      <c r="D333" s="613" t="s">
        <v>1100</v>
      </c>
      <c r="E333" s="613"/>
      <c r="F333" s="316" t="s">
        <v>518</v>
      </c>
      <c r="G333" s="308">
        <v>15</v>
      </c>
      <c r="H333" s="308">
        <v>68.201586000000006</v>
      </c>
      <c r="I333" s="309">
        <f t="shared" si="15"/>
        <v>1023.0237900000001</v>
      </c>
      <c r="J333" s="310">
        <f t="shared" si="16"/>
        <v>1.8973518767561421E-4</v>
      </c>
      <c r="K333" s="311">
        <f t="shared" ref="K333:K396" si="17">+J333+K332</f>
        <v>0.98618607420663273</v>
      </c>
      <c r="L333" s="624"/>
    </row>
    <row r="334" spans="2:12" ht="45" customHeight="1">
      <c r="B334" s="611" t="s">
        <v>3859</v>
      </c>
      <c r="C334" s="612"/>
      <c r="D334" s="613" t="s">
        <v>1115</v>
      </c>
      <c r="E334" s="613"/>
      <c r="F334" s="316" t="s">
        <v>489</v>
      </c>
      <c r="G334" s="308">
        <v>90</v>
      </c>
      <c r="H334" s="308">
        <v>11.210706000000002</v>
      </c>
      <c r="I334" s="309">
        <f t="shared" si="15"/>
        <v>1008.9635400000002</v>
      </c>
      <c r="J334" s="310">
        <f t="shared" si="16"/>
        <v>1.87127502303492E-4</v>
      </c>
      <c r="K334" s="311">
        <f t="shared" si="17"/>
        <v>0.98637320170893628</v>
      </c>
      <c r="L334" s="624"/>
    </row>
    <row r="335" spans="2:12" ht="30" customHeight="1">
      <c r="B335" s="611" t="s">
        <v>4067</v>
      </c>
      <c r="C335" s="612"/>
      <c r="D335" s="613" t="s">
        <v>1372</v>
      </c>
      <c r="E335" s="613"/>
      <c r="F335" s="316" t="s">
        <v>518</v>
      </c>
      <c r="G335" s="308">
        <v>2</v>
      </c>
      <c r="H335" s="308">
        <v>498.40355641980005</v>
      </c>
      <c r="I335" s="309">
        <f t="shared" si="15"/>
        <v>996.80711283960011</v>
      </c>
      <c r="J335" s="310">
        <f t="shared" si="16"/>
        <v>1.8487290958405636E-4</v>
      </c>
      <c r="K335" s="311">
        <f t="shared" si="17"/>
        <v>0.9865580746185203</v>
      </c>
      <c r="L335" s="624"/>
    </row>
    <row r="336" spans="2:12" ht="45" customHeight="1">
      <c r="B336" s="611" t="s">
        <v>3824</v>
      </c>
      <c r="C336" s="612"/>
      <c r="D336" s="613" t="s">
        <v>861</v>
      </c>
      <c r="E336" s="613"/>
      <c r="F336" s="316" t="s">
        <v>518</v>
      </c>
      <c r="G336" s="308">
        <v>20</v>
      </c>
      <c r="H336" s="308">
        <v>49.017156</v>
      </c>
      <c r="I336" s="309">
        <f t="shared" si="15"/>
        <v>980.34312</v>
      </c>
      <c r="J336" s="310">
        <f t="shared" si="16"/>
        <v>1.8181941385712758E-4</v>
      </c>
      <c r="K336" s="311">
        <f t="shared" si="17"/>
        <v>0.98673989403237738</v>
      </c>
      <c r="L336" s="624"/>
    </row>
    <row r="337" spans="2:12">
      <c r="B337" s="611" t="s">
        <v>3770</v>
      </c>
      <c r="C337" s="612"/>
      <c r="D337" s="613" t="s">
        <v>1028</v>
      </c>
      <c r="E337" s="613"/>
      <c r="F337" s="316" t="s">
        <v>491</v>
      </c>
      <c r="G337" s="308">
        <v>45</v>
      </c>
      <c r="H337" s="308">
        <v>21.609041999999999</v>
      </c>
      <c r="I337" s="309">
        <f t="shared" si="15"/>
        <v>972.40688999999998</v>
      </c>
      <c r="J337" s="310">
        <f t="shared" si="16"/>
        <v>1.8034752033597415E-4</v>
      </c>
      <c r="K337" s="311">
        <f t="shared" si="17"/>
        <v>0.98692024155271341</v>
      </c>
      <c r="L337" s="624"/>
    </row>
    <row r="338" spans="2:12">
      <c r="B338" s="611" t="s">
        <v>3788</v>
      </c>
      <c r="C338" s="612"/>
      <c r="D338" s="613" t="s">
        <v>1052</v>
      </c>
      <c r="E338" s="613"/>
      <c r="F338" s="316" t="s">
        <v>518</v>
      </c>
      <c r="G338" s="308">
        <v>25</v>
      </c>
      <c r="H338" s="308">
        <v>38.844408900000005</v>
      </c>
      <c r="I338" s="309">
        <f t="shared" si="15"/>
        <v>971.11022250000008</v>
      </c>
      <c r="J338" s="310">
        <f t="shared" si="16"/>
        <v>1.8010703379610067E-4</v>
      </c>
      <c r="K338" s="311">
        <f t="shared" si="17"/>
        <v>0.98710034858650952</v>
      </c>
      <c r="L338" s="624"/>
    </row>
    <row r="339" spans="2:12" ht="30" customHeight="1">
      <c r="B339" s="611" t="s">
        <v>3992</v>
      </c>
      <c r="C339" s="612"/>
      <c r="D339" s="613" t="s">
        <v>1297</v>
      </c>
      <c r="E339" s="613"/>
      <c r="F339" s="316" t="s">
        <v>518</v>
      </c>
      <c r="G339" s="308">
        <v>15</v>
      </c>
      <c r="H339" s="308">
        <v>64.722580229999991</v>
      </c>
      <c r="I339" s="309">
        <f t="shared" si="15"/>
        <v>970.83870344999991</v>
      </c>
      <c r="J339" s="310">
        <f t="shared" si="16"/>
        <v>1.8005667649413675E-4</v>
      </c>
      <c r="K339" s="311">
        <f t="shared" si="17"/>
        <v>0.98728040526300365</v>
      </c>
      <c r="L339" s="624"/>
    </row>
    <row r="340" spans="2:12" ht="30" customHeight="1">
      <c r="B340" s="611" t="s">
        <v>3993</v>
      </c>
      <c r="C340" s="612"/>
      <c r="D340" s="613" t="s">
        <v>1298</v>
      </c>
      <c r="E340" s="613"/>
      <c r="F340" s="316" t="s">
        <v>518</v>
      </c>
      <c r="G340" s="308">
        <v>15</v>
      </c>
      <c r="H340" s="308">
        <v>64.722580229999991</v>
      </c>
      <c r="I340" s="309">
        <f t="shared" si="15"/>
        <v>970.83870344999991</v>
      </c>
      <c r="J340" s="310">
        <f t="shared" si="16"/>
        <v>1.8005667649413675E-4</v>
      </c>
      <c r="K340" s="311">
        <f t="shared" si="17"/>
        <v>0.98746046193949777</v>
      </c>
      <c r="L340" s="624"/>
    </row>
    <row r="341" spans="2:12" ht="45" customHeight="1">
      <c r="B341" s="611" t="s">
        <v>3876</v>
      </c>
      <c r="C341" s="612"/>
      <c r="D341" s="613" t="s">
        <v>1129</v>
      </c>
      <c r="E341" s="613"/>
      <c r="F341" s="316" t="s">
        <v>518</v>
      </c>
      <c r="G341" s="308">
        <v>20</v>
      </c>
      <c r="H341" s="308">
        <v>48.392255999999996</v>
      </c>
      <c r="I341" s="309">
        <f t="shared" si="15"/>
        <v>967.84511999999995</v>
      </c>
      <c r="J341" s="310">
        <f t="shared" si="16"/>
        <v>1.7950147130413004E-4</v>
      </c>
      <c r="K341" s="311">
        <f t="shared" si="17"/>
        <v>0.98763996341080185</v>
      </c>
      <c r="L341" s="624"/>
    </row>
    <row r="342" spans="2:12" ht="30" customHeight="1">
      <c r="B342" s="611" t="s">
        <v>3988</v>
      </c>
      <c r="C342" s="612"/>
      <c r="D342" s="613" t="s">
        <v>1293</v>
      </c>
      <c r="E342" s="613"/>
      <c r="F342" s="316" t="s">
        <v>518</v>
      </c>
      <c r="G342" s="308">
        <v>60</v>
      </c>
      <c r="H342" s="308">
        <v>16.111794200399999</v>
      </c>
      <c r="I342" s="309">
        <f t="shared" si="15"/>
        <v>966.70765202399991</v>
      </c>
      <c r="J342" s="310">
        <f t="shared" si="16"/>
        <v>1.792905107164966E-4</v>
      </c>
      <c r="K342" s="311">
        <f t="shared" si="17"/>
        <v>0.98781925392151837</v>
      </c>
      <c r="L342" s="624"/>
    </row>
    <row r="343" spans="2:12">
      <c r="B343" s="611" t="s">
        <v>3774</v>
      </c>
      <c r="C343" s="612"/>
      <c r="D343" s="613" t="s">
        <v>1032</v>
      </c>
      <c r="E343" s="613"/>
      <c r="F343" s="316" t="s">
        <v>489</v>
      </c>
      <c r="G343" s="308">
        <v>210</v>
      </c>
      <c r="H343" s="308">
        <v>4.5579581099999995</v>
      </c>
      <c r="I343" s="309">
        <f t="shared" si="15"/>
        <v>957.17120309999984</v>
      </c>
      <c r="J343" s="310">
        <f t="shared" si="16"/>
        <v>1.7752183246674247E-4</v>
      </c>
      <c r="K343" s="311">
        <f t="shared" si="17"/>
        <v>0.98799677575398515</v>
      </c>
      <c r="L343" s="624"/>
    </row>
    <row r="344" spans="2:12" ht="30" customHeight="1">
      <c r="B344" s="611" t="s">
        <v>3985</v>
      </c>
      <c r="C344" s="612"/>
      <c r="D344" s="613" t="s">
        <v>1290</v>
      </c>
      <c r="E344" s="613"/>
      <c r="F344" s="316" t="s">
        <v>518</v>
      </c>
      <c r="G344" s="308">
        <v>72</v>
      </c>
      <c r="H344" s="308">
        <v>13.2105959664</v>
      </c>
      <c r="I344" s="309">
        <f t="shared" si="15"/>
        <v>951.16290958080003</v>
      </c>
      <c r="J344" s="310">
        <f t="shared" si="16"/>
        <v>1.7640750383663743E-4</v>
      </c>
      <c r="K344" s="311">
        <f t="shared" si="17"/>
        <v>0.98817318325782177</v>
      </c>
      <c r="L344" s="624"/>
    </row>
    <row r="345" spans="2:12" ht="45" customHeight="1">
      <c r="B345" s="611" t="s">
        <v>4045</v>
      </c>
      <c r="C345" s="612"/>
      <c r="D345" s="613" t="s">
        <v>1350</v>
      </c>
      <c r="E345" s="613"/>
      <c r="F345" s="316" t="s">
        <v>489</v>
      </c>
      <c r="G345" s="308">
        <v>50</v>
      </c>
      <c r="H345" s="308">
        <v>18.960015911999999</v>
      </c>
      <c r="I345" s="309">
        <f t="shared" si="15"/>
        <v>948.00079559999995</v>
      </c>
      <c r="J345" s="310">
        <f t="shared" si="16"/>
        <v>1.7582104211848052E-4</v>
      </c>
      <c r="K345" s="311">
        <f t="shared" si="17"/>
        <v>0.98834900429994021</v>
      </c>
      <c r="L345" s="624"/>
    </row>
    <row r="346" spans="2:12" ht="30" customHeight="1">
      <c r="B346" s="611" t="s">
        <v>3984</v>
      </c>
      <c r="C346" s="612"/>
      <c r="D346" s="613" t="s">
        <v>1289</v>
      </c>
      <c r="E346" s="613"/>
      <c r="F346" s="316" t="s">
        <v>518</v>
      </c>
      <c r="G346" s="308">
        <v>75</v>
      </c>
      <c r="H346" s="308">
        <v>12.5724080928</v>
      </c>
      <c r="I346" s="309">
        <f t="shared" si="15"/>
        <v>942.93060695999998</v>
      </c>
      <c r="J346" s="310">
        <f t="shared" si="16"/>
        <v>1.7488069918358048E-4</v>
      </c>
      <c r="K346" s="311">
        <f t="shared" si="17"/>
        <v>0.9885238849991238</v>
      </c>
      <c r="L346" s="624"/>
    </row>
    <row r="347" spans="2:12" ht="30" customHeight="1">
      <c r="B347" s="611" t="s">
        <v>3999</v>
      </c>
      <c r="C347" s="612"/>
      <c r="D347" s="613" t="s">
        <v>1304</v>
      </c>
      <c r="E347" s="613"/>
      <c r="F347" s="316" t="s">
        <v>518</v>
      </c>
      <c r="G347" s="308">
        <v>9</v>
      </c>
      <c r="H347" s="308">
        <v>103.54328792279999</v>
      </c>
      <c r="I347" s="309">
        <f t="shared" si="15"/>
        <v>931.88959130519993</v>
      </c>
      <c r="J347" s="310">
        <f t="shared" si="16"/>
        <v>1.7283297634676075E-4</v>
      </c>
      <c r="K347" s="311">
        <f t="shared" si="17"/>
        <v>0.98869671797547054</v>
      </c>
      <c r="L347" s="624"/>
    </row>
    <row r="348" spans="2:12" ht="30" customHeight="1">
      <c r="B348" s="611" t="s">
        <v>4024</v>
      </c>
      <c r="C348" s="612"/>
      <c r="D348" s="613" t="s">
        <v>1331</v>
      </c>
      <c r="E348" s="613"/>
      <c r="F348" s="316" t="s">
        <v>518</v>
      </c>
      <c r="G348" s="308">
        <v>15</v>
      </c>
      <c r="H348" s="308">
        <v>61.616389799999993</v>
      </c>
      <c r="I348" s="309">
        <f t="shared" si="15"/>
        <v>924.24584699999991</v>
      </c>
      <c r="J348" s="310">
        <f t="shared" si="16"/>
        <v>1.7141532870799809E-4</v>
      </c>
      <c r="K348" s="311">
        <f t="shared" si="17"/>
        <v>0.98886813330417855</v>
      </c>
      <c r="L348" s="624"/>
    </row>
    <row r="349" spans="2:12" ht="45" customHeight="1">
      <c r="B349" s="611" t="s">
        <v>963</v>
      </c>
      <c r="C349" s="612"/>
      <c r="D349" s="613" t="s">
        <v>1214</v>
      </c>
      <c r="E349" s="613"/>
      <c r="F349" s="316" t="s">
        <v>518</v>
      </c>
      <c r="G349" s="308">
        <v>15</v>
      </c>
      <c r="H349" s="308">
        <v>61.335159803999993</v>
      </c>
      <c r="I349" s="309">
        <f t="shared" si="15"/>
        <v>920.02739705999988</v>
      </c>
      <c r="J349" s="310">
        <f t="shared" si="16"/>
        <v>1.706329535580848E-4</v>
      </c>
      <c r="K349" s="311">
        <f t="shared" si="17"/>
        <v>0.98903876625773668</v>
      </c>
      <c r="L349" s="624"/>
    </row>
    <row r="350" spans="2:12" ht="45" customHeight="1">
      <c r="B350" s="611" t="s">
        <v>3870</v>
      </c>
      <c r="C350" s="612"/>
      <c r="D350" s="613" t="s">
        <v>1123</v>
      </c>
      <c r="E350" s="613"/>
      <c r="F350" s="316" t="s">
        <v>489</v>
      </c>
      <c r="G350" s="308">
        <v>36</v>
      </c>
      <c r="H350" s="308">
        <v>24.858522000000001</v>
      </c>
      <c r="I350" s="309">
        <f t="shared" si="15"/>
        <v>894.906792</v>
      </c>
      <c r="J350" s="310">
        <f t="shared" si="16"/>
        <v>1.6597395856483634E-4</v>
      </c>
      <c r="K350" s="311">
        <f t="shared" si="17"/>
        <v>0.98920474021630156</v>
      </c>
      <c r="L350" s="624"/>
    </row>
    <row r="351" spans="2:12" ht="45" customHeight="1">
      <c r="B351" s="611" t="s">
        <v>3838</v>
      </c>
      <c r="C351" s="612"/>
      <c r="D351" s="613" t="s">
        <v>862</v>
      </c>
      <c r="E351" s="613"/>
      <c r="F351" s="316" t="s">
        <v>518</v>
      </c>
      <c r="G351" s="308">
        <v>15</v>
      </c>
      <c r="H351" s="308">
        <v>59.053049999999999</v>
      </c>
      <c r="I351" s="309">
        <f t="shared" si="15"/>
        <v>885.79575</v>
      </c>
      <c r="J351" s="310">
        <f t="shared" si="16"/>
        <v>1.6428417844370114E-4</v>
      </c>
      <c r="K351" s="311">
        <f t="shared" si="17"/>
        <v>0.98936902439474528</v>
      </c>
      <c r="L351" s="624"/>
    </row>
    <row r="352" spans="2:12">
      <c r="B352" s="611" t="s">
        <v>3940</v>
      </c>
      <c r="C352" s="612"/>
      <c r="D352" s="613" t="s">
        <v>1245</v>
      </c>
      <c r="E352" s="613"/>
      <c r="F352" s="316" t="s">
        <v>489</v>
      </c>
      <c r="G352" s="308">
        <v>6</v>
      </c>
      <c r="H352" s="308">
        <v>145.61778492599998</v>
      </c>
      <c r="I352" s="309">
        <f t="shared" si="15"/>
        <v>873.70670955599985</v>
      </c>
      <c r="J352" s="310">
        <f t="shared" si="16"/>
        <v>1.6204208360692275E-4</v>
      </c>
      <c r="K352" s="311">
        <f t="shared" si="17"/>
        <v>0.98953106647835221</v>
      </c>
      <c r="L352" s="624"/>
    </row>
    <row r="353" spans="2:12" ht="45" customHeight="1">
      <c r="B353" s="611" t="s">
        <v>979</v>
      </c>
      <c r="C353" s="612"/>
      <c r="D353" s="613" t="s">
        <v>1225</v>
      </c>
      <c r="E353" s="613"/>
      <c r="F353" s="316" t="s">
        <v>518</v>
      </c>
      <c r="G353" s="308">
        <v>20</v>
      </c>
      <c r="H353" s="308">
        <v>43.25341584600001</v>
      </c>
      <c r="I353" s="309">
        <f t="shared" si="15"/>
        <v>865.06831692000014</v>
      </c>
      <c r="J353" s="310">
        <f t="shared" si="16"/>
        <v>1.6043996343725685E-4</v>
      </c>
      <c r="K353" s="311">
        <f t="shared" si="17"/>
        <v>0.98969150644178949</v>
      </c>
      <c r="L353" s="624"/>
    </row>
    <row r="354" spans="2:12" ht="45" customHeight="1">
      <c r="B354" s="611" t="s">
        <v>3874</v>
      </c>
      <c r="C354" s="612"/>
      <c r="D354" s="613" t="s">
        <v>1127</v>
      </c>
      <c r="E354" s="613"/>
      <c r="F354" s="316" t="s">
        <v>518</v>
      </c>
      <c r="G354" s="308">
        <v>15</v>
      </c>
      <c r="H354" s="308">
        <v>57.078366000000003</v>
      </c>
      <c r="I354" s="309">
        <f t="shared" si="15"/>
        <v>856.17549000000008</v>
      </c>
      <c r="J354" s="310">
        <f t="shared" si="16"/>
        <v>1.5879065459309697E-4</v>
      </c>
      <c r="K354" s="311">
        <f t="shared" si="17"/>
        <v>0.98985029709638261</v>
      </c>
      <c r="L354" s="624"/>
    </row>
    <row r="355" spans="2:12" ht="45" customHeight="1">
      <c r="B355" s="611" t="s">
        <v>4073</v>
      </c>
      <c r="C355" s="612"/>
      <c r="D355" s="613" t="s">
        <v>1378</v>
      </c>
      <c r="E355" s="613"/>
      <c r="F355" s="316" t="s">
        <v>518</v>
      </c>
      <c r="G355" s="308">
        <v>5</v>
      </c>
      <c r="H355" s="308">
        <v>170.95770364019998</v>
      </c>
      <c r="I355" s="309">
        <f t="shared" si="15"/>
        <v>854.78851820099987</v>
      </c>
      <c r="J355" s="310">
        <f t="shared" si="16"/>
        <v>1.5853341975930675E-4</v>
      </c>
      <c r="K355" s="311">
        <f t="shared" si="17"/>
        <v>0.99000883051614197</v>
      </c>
      <c r="L355" s="624"/>
    </row>
    <row r="356" spans="2:12" ht="30" customHeight="1">
      <c r="B356" s="611" t="s">
        <v>3998</v>
      </c>
      <c r="C356" s="612"/>
      <c r="D356" s="613" t="s">
        <v>1303</v>
      </c>
      <c r="E356" s="613"/>
      <c r="F356" s="316" t="s">
        <v>518</v>
      </c>
      <c r="G356" s="308">
        <v>9</v>
      </c>
      <c r="H356" s="308">
        <v>94.080852154799999</v>
      </c>
      <c r="I356" s="309">
        <f t="shared" si="15"/>
        <v>846.72766939320002</v>
      </c>
      <c r="J356" s="310">
        <f t="shared" si="16"/>
        <v>1.5703841380116314E-4</v>
      </c>
      <c r="K356" s="311">
        <f t="shared" si="17"/>
        <v>0.99016586892994318</v>
      </c>
      <c r="L356" s="624"/>
    </row>
    <row r="357" spans="2:12" ht="75" customHeight="1">
      <c r="B357" s="611" t="s">
        <v>4074</v>
      </c>
      <c r="C357" s="612"/>
      <c r="D357" s="613" t="s">
        <v>1379</v>
      </c>
      <c r="E357" s="613"/>
      <c r="F357" s="316" t="s">
        <v>518</v>
      </c>
      <c r="G357" s="308">
        <v>5</v>
      </c>
      <c r="H357" s="308">
        <v>168.75737074980003</v>
      </c>
      <c r="I357" s="309">
        <f t="shared" si="15"/>
        <v>843.7868537490001</v>
      </c>
      <c r="J357" s="310">
        <f t="shared" si="16"/>
        <v>1.5649299519640943E-4</v>
      </c>
      <c r="K357" s="311">
        <f t="shared" si="17"/>
        <v>0.99032236192513956</v>
      </c>
      <c r="L357" s="624"/>
    </row>
    <row r="358" spans="2:12" ht="30" customHeight="1">
      <c r="B358" s="611" t="s">
        <v>584</v>
      </c>
      <c r="C358" s="612"/>
      <c r="D358" s="613" t="s">
        <v>994</v>
      </c>
      <c r="E358" s="613"/>
      <c r="F358" s="316" t="s">
        <v>491</v>
      </c>
      <c r="G358" s="308">
        <v>108</v>
      </c>
      <c r="H358" s="308">
        <v>7.6893944999999997</v>
      </c>
      <c r="I358" s="309">
        <f t="shared" si="15"/>
        <v>830.45460600000001</v>
      </c>
      <c r="J358" s="310">
        <f t="shared" si="16"/>
        <v>1.5402032881902802E-4</v>
      </c>
      <c r="K358" s="311">
        <f t="shared" si="17"/>
        <v>0.99047638225395862</v>
      </c>
      <c r="L358" s="624"/>
    </row>
    <row r="359" spans="2:12" ht="30" customHeight="1">
      <c r="B359" s="611" t="s">
        <v>4017</v>
      </c>
      <c r="C359" s="612"/>
      <c r="D359" s="613" t="s">
        <v>1322</v>
      </c>
      <c r="E359" s="613"/>
      <c r="F359" s="316" t="s">
        <v>518</v>
      </c>
      <c r="G359" s="308">
        <v>10</v>
      </c>
      <c r="H359" s="308">
        <v>81.536951999999999</v>
      </c>
      <c r="I359" s="309">
        <f t="shared" si="15"/>
        <v>815.36951999999997</v>
      </c>
      <c r="J359" s="310">
        <f t="shared" si="16"/>
        <v>1.5122257215755995E-4</v>
      </c>
      <c r="K359" s="311">
        <f t="shared" si="17"/>
        <v>0.99062760482611623</v>
      </c>
      <c r="L359" s="624"/>
    </row>
    <row r="360" spans="2:12" ht="45" customHeight="1">
      <c r="B360" s="611" t="s">
        <v>4020</v>
      </c>
      <c r="C360" s="612"/>
      <c r="D360" s="613" t="s">
        <v>1325</v>
      </c>
      <c r="E360" s="613"/>
      <c r="F360" s="316" t="s">
        <v>518</v>
      </c>
      <c r="G360" s="308">
        <v>10</v>
      </c>
      <c r="H360" s="308">
        <v>79.17483</v>
      </c>
      <c r="I360" s="309">
        <f t="shared" si="15"/>
        <v>791.74829999999997</v>
      </c>
      <c r="J360" s="310">
        <f t="shared" si="16"/>
        <v>1.4684166073239459E-4</v>
      </c>
      <c r="K360" s="311">
        <f t="shared" si="17"/>
        <v>0.99077444648684865</v>
      </c>
      <c r="L360" s="624"/>
    </row>
    <row r="361" spans="2:12" ht="30" customHeight="1">
      <c r="B361" s="611" t="s">
        <v>3986</v>
      </c>
      <c r="C361" s="612"/>
      <c r="D361" s="613" t="s">
        <v>1291</v>
      </c>
      <c r="E361" s="613"/>
      <c r="F361" s="316" t="s">
        <v>518</v>
      </c>
      <c r="G361" s="308">
        <v>54</v>
      </c>
      <c r="H361" s="308">
        <v>14.5354664532</v>
      </c>
      <c r="I361" s="309">
        <f t="shared" si="15"/>
        <v>784.91518847279997</v>
      </c>
      <c r="J361" s="310">
        <f t="shared" si="16"/>
        <v>1.455743571655619E-4</v>
      </c>
      <c r="K361" s="311">
        <f t="shared" si="17"/>
        <v>0.9909200208440142</v>
      </c>
      <c r="L361" s="624"/>
    </row>
    <row r="362" spans="2:12">
      <c r="B362" s="611" t="s">
        <v>3784</v>
      </c>
      <c r="C362" s="612"/>
      <c r="D362" s="613" t="s">
        <v>1044</v>
      </c>
      <c r="E362" s="613"/>
      <c r="F362" s="316" t="s">
        <v>491</v>
      </c>
      <c r="G362" s="308">
        <v>45</v>
      </c>
      <c r="H362" s="308">
        <v>17.355847619999999</v>
      </c>
      <c r="I362" s="309">
        <f t="shared" si="15"/>
        <v>781.01314289999993</v>
      </c>
      <c r="J362" s="310">
        <f t="shared" si="16"/>
        <v>1.4485066397649734E-4</v>
      </c>
      <c r="K362" s="311">
        <f t="shared" si="17"/>
        <v>0.99106487150799072</v>
      </c>
      <c r="L362" s="624"/>
    </row>
    <row r="363" spans="2:12" ht="45" customHeight="1">
      <c r="B363" s="611" t="s">
        <v>959</v>
      </c>
      <c r="C363" s="612"/>
      <c r="D363" s="613" t="s">
        <v>1210</v>
      </c>
      <c r="E363" s="613"/>
      <c r="F363" s="316" t="s">
        <v>518</v>
      </c>
      <c r="G363" s="308">
        <v>15</v>
      </c>
      <c r="H363" s="308">
        <v>50.539249925999997</v>
      </c>
      <c r="I363" s="309">
        <f t="shared" si="15"/>
        <v>758.08874888999992</v>
      </c>
      <c r="J363" s="310">
        <f t="shared" si="16"/>
        <v>1.4059898943837436E-4</v>
      </c>
      <c r="K363" s="311">
        <f t="shared" si="17"/>
        <v>0.99120547049742913</v>
      </c>
      <c r="L363" s="624"/>
    </row>
    <row r="364" spans="2:12" ht="45" customHeight="1">
      <c r="B364" s="611" t="s">
        <v>3849</v>
      </c>
      <c r="C364" s="612"/>
      <c r="D364" s="613" t="s">
        <v>1103</v>
      </c>
      <c r="E364" s="613"/>
      <c r="F364" s="316" t="s">
        <v>518</v>
      </c>
      <c r="G364" s="308">
        <v>15</v>
      </c>
      <c r="H364" s="308">
        <v>50.191967999999996</v>
      </c>
      <c r="I364" s="309">
        <f t="shared" si="15"/>
        <v>752.87951999999996</v>
      </c>
      <c r="J364" s="310">
        <f t="shared" si="16"/>
        <v>1.3963285939257224E-4</v>
      </c>
      <c r="K364" s="311">
        <f t="shared" si="17"/>
        <v>0.99134510335682169</v>
      </c>
      <c r="L364" s="624"/>
    </row>
    <row r="365" spans="2:12" ht="45" customHeight="1">
      <c r="B365" s="611" t="s">
        <v>3837</v>
      </c>
      <c r="C365" s="612"/>
      <c r="D365" s="613" t="s">
        <v>1092</v>
      </c>
      <c r="E365" s="613"/>
      <c r="F365" s="316" t="s">
        <v>518</v>
      </c>
      <c r="G365" s="308">
        <v>15</v>
      </c>
      <c r="H365" s="308">
        <v>49.579566</v>
      </c>
      <c r="I365" s="309">
        <f t="shared" si="15"/>
        <v>743.69349</v>
      </c>
      <c r="J365" s="310">
        <f t="shared" si="16"/>
        <v>1.3792917161611903E-4</v>
      </c>
      <c r="K365" s="311">
        <f t="shared" si="17"/>
        <v>0.99148303252843784</v>
      </c>
      <c r="L365" s="624"/>
    </row>
    <row r="366" spans="2:12" ht="30" customHeight="1">
      <c r="B366" s="611" t="s">
        <v>4016</v>
      </c>
      <c r="C366" s="612"/>
      <c r="D366" s="613" t="s">
        <v>1321</v>
      </c>
      <c r="E366" s="613"/>
      <c r="F366" s="316" t="s">
        <v>518</v>
      </c>
      <c r="G366" s="308">
        <v>10</v>
      </c>
      <c r="H366" s="308">
        <v>73.138295999999997</v>
      </c>
      <c r="I366" s="309">
        <f t="shared" si="15"/>
        <v>731.38295999999991</v>
      </c>
      <c r="J366" s="310">
        <f t="shared" si="16"/>
        <v>1.3564599820141643E-4</v>
      </c>
      <c r="K366" s="311">
        <f t="shared" si="17"/>
        <v>0.99161867852663921</v>
      </c>
      <c r="L366" s="624"/>
    </row>
    <row r="367" spans="2:12">
      <c r="B367" s="611" t="s">
        <v>3769</v>
      </c>
      <c r="C367" s="612"/>
      <c r="D367" s="613" t="s">
        <v>1027</v>
      </c>
      <c r="E367" s="613"/>
      <c r="F367" s="316" t="s">
        <v>518</v>
      </c>
      <c r="G367" s="308">
        <v>30</v>
      </c>
      <c r="H367" s="308">
        <v>24.064898999999997</v>
      </c>
      <c r="I367" s="309">
        <f t="shared" si="15"/>
        <v>721.94696999999996</v>
      </c>
      <c r="J367" s="310">
        <f t="shared" si="16"/>
        <v>1.3389595157390328E-4</v>
      </c>
      <c r="K367" s="311">
        <f t="shared" si="17"/>
        <v>0.99175257447821308</v>
      </c>
      <c r="L367" s="624"/>
    </row>
    <row r="368" spans="2:12" ht="45" customHeight="1">
      <c r="B368" s="611" t="s">
        <v>3836</v>
      </c>
      <c r="C368" s="612"/>
      <c r="D368" s="613" t="s">
        <v>1091</v>
      </c>
      <c r="E368" s="613"/>
      <c r="F368" s="316" t="s">
        <v>518</v>
      </c>
      <c r="G368" s="308">
        <v>15</v>
      </c>
      <c r="H368" s="308">
        <v>47.017475999999995</v>
      </c>
      <c r="I368" s="309">
        <f t="shared" si="15"/>
        <v>705.26213999999993</v>
      </c>
      <c r="J368" s="310">
        <f t="shared" si="16"/>
        <v>1.3080149826565155E-4</v>
      </c>
      <c r="K368" s="311">
        <f t="shared" si="17"/>
        <v>0.99188337597647869</v>
      </c>
      <c r="L368" s="624"/>
    </row>
    <row r="369" spans="2:12" ht="45" customHeight="1">
      <c r="B369" s="611" t="s">
        <v>3855</v>
      </c>
      <c r="C369" s="612"/>
      <c r="D369" s="613" t="s">
        <v>1111</v>
      </c>
      <c r="E369" s="613"/>
      <c r="F369" s="316" t="s">
        <v>518</v>
      </c>
      <c r="G369" s="308">
        <v>10</v>
      </c>
      <c r="H369" s="308">
        <v>68.776494</v>
      </c>
      <c r="I369" s="309">
        <f t="shared" si="15"/>
        <v>687.76494000000002</v>
      </c>
      <c r="J369" s="310">
        <f t="shared" si="16"/>
        <v>1.2755637869145501E-4</v>
      </c>
      <c r="K369" s="311">
        <f t="shared" si="17"/>
        <v>0.99201093235517013</v>
      </c>
      <c r="L369" s="624"/>
    </row>
    <row r="370" spans="2:12" ht="45" customHeight="1">
      <c r="B370" s="611" t="s">
        <v>3820</v>
      </c>
      <c r="C370" s="612"/>
      <c r="D370" s="613" t="s">
        <v>1081</v>
      </c>
      <c r="E370" s="613"/>
      <c r="F370" s="316" t="s">
        <v>518</v>
      </c>
      <c r="G370" s="308">
        <v>15</v>
      </c>
      <c r="H370" s="308">
        <v>45.830166000000006</v>
      </c>
      <c r="I370" s="309">
        <f t="shared" si="15"/>
        <v>687.45249000000013</v>
      </c>
      <c r="J370" s="310">
        <f t="shared" si="16"/>
        <v>1.2749843012763011E-4</v>
      </c>
      <c r="K370" s="311">
        <f t="shared" si="17"/>
        <v>0.99213843078529773</v>
      </c>
      <c r="L370" s="624"/>
    </row>
    <row r="371" spans="2:12" ht="45" customHeight="1">
      <c r="B371" s="611" t="s">
        <v>3921</v>
      </c>
      <c r="C371" s="612"/>
      <c r="D371" s="613" t="s">
        <v>1226</v>
      </c>
      <c r="E371" s="613"/>
      <c r="F371" s="316" t="s">
        <v>518</v>
      </c>
      <c r="G371" s="308">
        <v>20</v>
      </c>
      <c r="H371" s="308">
        <v>33.749999136000007</v>
      </c>
      <c r="I371" s="309">
        <f t="shared" si="15"/>
        <v>674.99998272000016</v>
      </c>
      <c r="J371" s="310">
        <f t="shared" si="16"/>
        <v>1.2518892488552546E-4</v>
      </c>
      <c r="K371" s="311">
        <f t="shared" si="17"/>
        <v>0.99226361971018329</v>
      </c>
      <c r="L371" s="624"/>
    </row>
    <row r="372" spans="2:12" ht="45" customHeight="1">
      <c r="B372" s="611" t="s">
        <v>4019</v>
      </c>
      <c r="C372" s="612"/>
      <c r="D372" s="613" t="s">
        <v>1324</v>
      </c>
      <c r="E372" s="613"/>
      <c r="F372" s="316" t="s">
        <v>518</v>
      </c>
      <c r="G372" s="308">
        <v>10</v>
      </c>
      <c r="H372" s="308">
        <v>66.957260123999987</v>
      </c>
      <c r="I372" s="309">
        <f t="shared" si="15"/>
        <v>669.57260123999981</v>
      </c>
      <c r="J372" s="310">
        <f t="shared" si="16"/>
        <v>1.2418233515246069E-4</v>
      </c>
      <c r="K372" s="311">
        <f t="shared" si="17"/>
        <v>0.99238780204533572</v>
      </c>
      <c r="L372" s="624"/>
    </row>
    <row r="373" spans="2:12" ht="45" customHeight="1">
      <c r="B373" s="611" t="s">
        <v>3835</v>
      </c>
      <c r="C373" s="612"/>
      <c r="D373" s="613" t="s">
        <v>1090</v>
      </c>
      <c r="E373" s="613"/>
      <c r="F373" s="316" t="s">
        <v>518</v>
      </c>
      <c r="G373" s="308">
        <v>15</v>
      </c>
      <c r="H373" s="308">
        <v>44.580365999999998</v>
      </c>
      <c r="I373" s="309">
        <f t="shared" si="15"/>
        <v>668.70548999999994</v>
      </c>
      <c r="J373" s="310">
        <f t="shared" si="16"/>
        <v>1.2402151629813373E-4</v>
      </c>
      <c r="K373" s="311">
        <f t="shared" si="17"/>
        <v>0.99251182356163381</v>
      </c>
      <c r="L373" s="624"/>
    </row>
    <row r="374" spans="2:12" ht="45" customHeight="1">
      <c r="B374" s="611" t="s">
        <v>3845</v>
      </c>
      <c r="C374" s="612"/>
      <c r="D374" s="613" t="s">
        <v>1099</v>
      </c>
      <c r="E374" s="613"/>
      <c r="F374" s="316" t="s">
        <v>518</v>
      </c>
      <c r="G374" s="308">
        <v>15</v>
      </c>
      <c r="H374" s="308">
        <v>43.942967999999993</v>
      </c>
      <c r="I374" s="309">
        <f t="shared" si="15"/>
        <v>659.14451999999994</v>
      </c>
      <c r="J374" s="310">
        <f t="shared" si="16"/>
        <v>1.2224829024509062E-4</v>
      </c>
      <c r="K374" s="311">
        <f t="shared" si="17"/>
        <v>0.99263407185187891</v>
      </c>
      <c r="L374" s="624"/>
    </row>
    <row r="375" spans="2:12">
      <c r="B375" s="611" t="s">
        <v>3771</v>
      </c>
      <c r="C375" s="612"/>
      <c r="D375" s="613" t="s">
        <v>1029</v>
      </c>
      <c r="E375" s="613"/>
      <c r="F375" s="316" t="s">
        <v>489</v>
      </c>
      <c r="G375" s="308">
        <v>150</v>
      </c>
      <c r="H375" s="308">
        <v>4.3218084000000001</v>
      </c>
      <c r="I375" s="309">
        <f t="shared" si="15"/>
        <v>648.27125999999998</v>
      </c>
      <c r="J375" s="310">
        <f t="shared" si="16"/>
        <v>1.2023168022398275E-4</v>
      </c>
      <c r="K375" s="311">
        <f t="shared" si="17"/>
        <v>0.99275430353210292</v>
      </c>
      <c r="L375" s="624"/>
    </row>
    <row r="376" spans="2:12" ht="45" customHeight="1">
      <c r="B376" s="611" t="s">
        <v>3823</v>
      </c>
      <c r="C376" s="612"/>
      <c r="D376" s="613" t="s">
        <v>536</v>
      </c>
      <c r="E376" s="613"/>
      <c r="F376" s="316" t="s">
        <v>518</v>
      </c>
      <c r="G376" s="308">
        <v>20</v>
      </c>
      <c r="H376" s="308">
        <v>32.282333999999999</v>
      </c>
      <c r="I376" s="309">
        <f t="shared" si="15"/>
        <v>645.64667999999995</v>
      </c>
      <c r="J376" s="310">
        <f t="shared" si="16"/>
        <v>1.1974491228785326E-4</v>
      </c>
      <c r="K376" s="311">
        <f t="shared" si="17"/>
        <v>0.99287404844439076</v>
      </c>
      <c r="L376" s="624"/>
    </row>
    <row r="377" spans="2:12" ht="30" customHeight="1">
      <c r="B377" s="611" t="s">
        <v>4077</v>
      </c>
      <c r="C377" s="612"/>
      <c r="D377" s="613" t="s">
        <v>1382</v>
      </c>
      <c r="E377" s="613"/>
      <c r="F377" s="316" t="s">
        <v>518</v>
      </c>
      <c r="G377" s="308">
        <v>5</v>
      </c>
      <c r="H377" s="308">
        <v>129.10515112020002</v>
      </c>
      <c r="I377" s="309">
        <f t="shared" si="15"/>
        <v>645.52575560100013</v>
      </c>
      <c r="J377" s="310">
        <f t="shared" si="16"/>
        <v>1.1972248503468177E-4</v>
      </c>
      <c r="K377" s="311">
        <f t="shared" si="17"/>
        <v>0.99299377092942542</v>
      </c>
      <c r="L377" s="624"/>
    </row>
    <row r="378" spans="2:12" ht="75" customHeight="1">
      <c r="B378" s="611" t="s">
        <v>4093</v>
      </c>
      <c r="C378" s="612"/>
      <c r="D378" s="613" t="s">
        <v>1399</v>
      </c>
      <c r="E378" s="613"/>
      <c r="F378" s="316" t="s">
        <v>518</v>
      </c>
      <c r="G378" s="308">
        <v>10</v>
      </c>
      <c r="H378" s="308">
        <v>62.638576224000005</v>
      </c>
      <c r="I378" s="309">
        <f t="shared" si="15"/>
        <v>626.38576224000008</v>
      </c>
      <c r="J378" s="310">
        <f t="shared" si="16"/>
        <v>1.1617268466057772E-4</v>
      </c>
      <c r="K378" s="311">
        <f t="shared" si="17"/>
        <v>0.993109943614086</v>
      </c>
      <c r="L378" s="624"/>
    </row>
    <row r="379" spans="2:12" ht="45" customHeight="1">
      <c r="B379" s="611" t="s">
        <v>3822</v>
      </c>
      <c r="C379" s="612"/>
      <c r="D379" s="613" t="s">
        <v>538</v>
      </c>
      <c r="E379" s="613"/>
      <c r="F379" s="316" t="s">
        <v>518</v>
      </c>
      <c r="G379" s="308">
        <v>20</v>
      </c>
      <c r="H379" s="308">
        <v>31.294992000000001</v>
      </c>
      <c r="I379" s="309">
        <f t="shared" si="15"/>
        <v>625.89984000000004</v>
      </c>
      <c r="J379" s="310">
        <f t="shared" si="16"/>
        <v>1.1608256305411716E-4</v>
      </c>
      <c r="K379" s="311">
        <f t="shared" si="17"/>
        <v>0.99322602617714006</v>
      </c>
      <c r="L379" s="624"/>
    </row>
    <row r="380" spans="2:12" ht="30" customHeight="1">
      <c r="B380" s="611" t="s">
        <v>4007</v>
      </c>
      <c r="C380" s="612"/>
      <c r="D380" s="613" t="s">
        <v>856</v>
      </c>
      <c r="E380" s="613"/>
      <c r="F380" s="316" t="s">
        <v>518</v>
      </c>
      <c r="G380" s="308">
        <v>15</v>
      </c>
      <c r="H380" s="308">
        <v>41.355881999999994</v>
      </c>
      <c r="I380" s="309">
        <f t="shared" si="15"/>
        <v>620.33822999999995</v>
      </c>
      <c r="J380" s="310">
        <f t="shared" si="16"/>
        <v>1.1505107861803323E-4</v>
      </c>
      <c r="K380" s="311">
        <f t="shared" si="17"/>
        <v>0.99334107725575804</v>
      </c>
      <c r="L380" s="624"/>
    </row>
    <row r="381" spans="2:12" ht="45" customHeight="1">
      <c r="B381" s="611" t="s">
        <v>973</v>
      </c>
      <c r="C381" s="612"/>
      <c r="D381" s="613" t="s">
        <v>1224</v>
      </c>
      <c r="E381" s="613"/>
      <c r="F381" s="316" t="s">
        <v>518</v>
      </c>
      <c r="G381" s="308">
        <v>15</v>
      </c>
      <c r="H381" s="308">
        <v>41.318363004000005</v>
      </c>
      <c r="I381" s="309">
        <f t="shared" si="15"/>
        <v>619.77544506000004</v>
      </c>
      <c r="J381" s="310">
        <f t="shared" si="16"/>
        <v>1.1494670166487177E-4</v>
      </c>
      <c r="K381" s="311">
        <f t="shared" si="17"/>
        <v>0.99345602395742294</v>
      </c>
      <c r="L381" s="624"/>
    </row>
    <row r="382" spans="2:12" ht="45" customHeight="1">
      <c r="B382" s="611" t="s">
        <v>3854</v>
      </c>
      <c r="C382" s="612"/>
      <c r="D382" s="613" t="s">
        <v>1110</v>
      </c>
      <c r="E382" s="613"/>
      <c r="F382" s="316" t="s">
        <v>518</v>
      </c>
      <c r="G382" s="308">
        <v>10</v>
      </c>
      <c r="H382" s="308">
        <v>61.877597999999999</v>
      </c>
      <c r="I382" s="309">
        <f t="shared" si="15"/>
        <v>618.77598</v>
      </c>
      <c r="J382" s="310">
        <f t="shared" si="16"/>
        <v>1.1476133579890856E-4</v>
      </c>
      <c r="K382" s="311">
        <f t="shared" si="17"/>
        <v>0.99357078529322185</v>
      </c>
      <c r="L382" s="624"/>
    </row>
    <row r="383" spans="2:12" ht="30" customHeight="1">
      <c r="B383" s="611" t="s">
        <v>4010</v>
      </c>
      <c r="C383" s="612"/>
      <c r="D383" s="613" t="s">
        <v>1314</v>
      </c>
      <c r="E383" s="613"/>
      <c r="F383" s="316" t="s">
        <v>518</v>
      </c>
      <c r="G383" s="308">
        <v>10</v>
      </c>
      <c r="H383" s="308">
        <v>61.690128000000001</v>
      </c>
      <c r="I383" s="309">
        <f t="shared" si="15"/>
        <v>616.90128000000004</v>
      </c>
      <c r="J383" s="310">
        <f t="shared" si="16"/>
        <v>1.1441364441595893E-4</v>
      </c>
      <c r="K383" s="311">
        <f t="shared" si="17"/>
        <v>0.99368519893763785</v>
      </c>
      <c r="L383" s="624"/>
    </row>
    <row r="384" spans="2:12" ht="45" customHeight="1">
      <c r="B384" s="611" t="s">
        <v>3830</v>
      </c>
      <c r="C384" s="612"/>
      <c r="D384" s="613" t="s">
        <v>865</v>
      </c>
      <c r="E384" s="613"/>
      <c r="F384" s="316" t="s">
        <v>518</v>
      </c>
      <c r="G384" s="308">
        <v>15</v>
      </c>
      <c r="H384" s="308">
        <v>40.193567999999999</v>
      </c>
      <c r="I384" s="309">
        <f t="shared" si="15"/>
        <v>602.90351999999996</v>
      </c>
      <c r="J384" s="310">
        <f t="shared" si="16"/>
        <v>1.1181754875660166E-4</v>
      </c>
      <c r="K384" s="311">
        <f t="shared" si="17"/>
        <v>0.9937970164863944</v>
      </c>
      <c r="L384" s="624"/>
    </row>
    <row r="385" spans="2:12" ht="30" customHeight="1">
      <c r="B385" s="611" t="s">
        <v>4013</v>
      </c>
      <c r="C385" s="612"/>
      <c r="D385" s="613" t="s">
        <v>1318</v>
      </c>
      <c r="E385" s="613"/>
      <c r="F385" s="316" t="s">
        <v>518</v>
      </c>
      <c r="G385" s="308">
        <v>10</v>
      </c>
      <c r="H385" s="308">
        <v>59.515475999999992</v>
      </c>
      <c r="I385" s="309">
        <f t="shared" si="15"/>
        <v>595.1547599999999</v>
      </c>
      <c r="J385" s="310">
        <f t="shared" si="16"/>
        <v>1.1038042437374317E-4</v>
      </c>
      <c r="K385" s="311">
        <f t="shared" si="17"/>
        <v>0.99390739691076813</v>
      </c>
      <c r="L385" s="624"/>
    </row>
    <row r="386" spans="2:12" ht="30" customHeight="1">
      <c r="B386" s="611" t="s">
        <v>4006</v>
      </c>
      <c r="C386" s="612"/>
      <c r="D386" s="613" t="s">
        <v>1311</v>
      </c>
      <c r="E386" s="613"/>
      <c r="F386" s="316" t="s">
        <v>518</v>
      </c>
      <c r="G386" s="308">
        <v>15</v>
      </c>
      <c r="H386" s="308">
        <v>38.556330000000003</v>
      </c>
      <c r="I386" s="309">
        <f t="shared" si="15"/>
        <v>578.34495000000004</v>
      </c>
      <c r="J386" s="310">
        <f t="shared" si="16"/>
        <v>1.072627916399615E-4</v>
      </c>
      <c r="K386" s="311">
        <f t="shared" si="17"/>
        <v>0.9940146597024081</v>
      </c>
      <c r="L386" s="624"/>
    </row>
    <row r="387" spans="2:12" ht="45" customHeight="1">
      <c r="B387" s="611" t="s">
        <v>4075</v>
      </c>
      <c r="C387" s="612"/>
      <c r="D387" s="613" t="s">
        <v>1380</v>
      </c>
      <c r="E387" s="613"/>
      <c r="F387" s="316" t="s">
        <v>518</v>
      </c>
      <c r="G387" s="308">
        <v>5</v>
      </c>
      <c r="H387" s="308">
        <v>115.1659467498</v>
      </c>
      <c r="I387" s="309">
        <f t="shared" si="15"/>
        <v>575.82973374899996</v>
      </c>
      <c r="J387" s="310">
        <f t="shared" si="16"/>
        <v>1.06796306860142E-4</v>
      </c>
      <c r="K387" s="311">
        <f t="shared" si="17"/>
        <v>0.99412145600926827</v>
      </c>
      <c r="L387" s="624"/>
    </row>
    <row r="388" spans="2:12" ht="30" customHeight="1">
      <c r="B388" s="611" t="s">
        <v>4003</v>
      </c>
      <c r="C388" s="612"/>
      <c r="D388" s="613" t="s">
        <v>1308</v>
      </c>
      <c r="E388" s="613"/>
      <c r="F388" s="316" t="s">
        <v>518</v>
      </c>
      <c r="G388" s="308">
        <v>10</v>
      </c>
      <c r="H388" s="308">
        <v>57.265835999999993</v>
      </c>
      <c r="I388" s="309">
        <f t="shared" si="15"/>
        <v>572.6583599999999</v>
      </c>
      <c r="J388" s="310">
        <f t="shared" si="16"/>
        <v>1.0620812777834758E-4</v>
      </c>
      <c r="K388" s="311">
        <f t="shared" si="17"/>
        <v>0.99422766413704666</v>
      </c>
      <c r="L388" s="624"/>
    </row>
    <row r="389" spans="2:12" ht="30" customHeight="1">
      <c r="B389" s="611" t="s">
        <v>4009</v>
      </c>
      <c r="C389" s="612"/>
      <c r="D389" s="613" t="s">
        <v>1313</v>
      </c>
      <c r="E389" s="613"/>
      <c r="F389" s="316" t="s">
        <v>518</v>
      </c>
      <c r="G389" s="308">
        <v>15</v>
      </c>
      <c r="H389" s="308">
        <v>37.494</v>
      </c>
      <c r="I389" s="309">
        <f t="shared" si="15"/>
        <v>562.41</v>
      </c>
      <c r="J389" s="310">
        <f t="shared" si="16"/>
        <v>1.043074148848896E-4</v>
      </c>
      <c r="K389" s="311">
        <f t="shared" si="17"/>
        <v>0.99433197155193154</v>
      </c>
      <c r="L389" s="624"/>
    </row>
    <row r="390" spans="2:12" ht="45" customHeight="1">
      <c r="B390" s="611" t="s">
        <v>3853</v>
      </c>
      <c r="C390" s="612"/>
      <c r="D390" s="613" t="s">
        <v>1109</v>
      </c>
      <c r="E390" s="613"/>
      <c r="F390" s="316" t="s">
        <v>518</v>
      </c>
      <c r="G390" s="308">
        <v>10</v>
      </c>
      <c r="H390" s="308">
        <v>56.078525999999997</v>
      </c>
      <c r="I390" s="309">
        <f t="shared" si="15"/>
        <v>560.78525999999999</v>
      </c>
      <c r="J390" s="310">
        <f t="shared" si="16"/>
        <v>1.0400608235299993E-4</v>
      </c>
      <c r="K390" s="311">
        <f t="shared" si="17"/>
        <v>0.99443597763428448</v>
      </c>
      <c r="L390" s="624"/>
    </row>
    <row r="391" spans="2:12" ht="45" customHeight="1">
      <c r="B391" s="611" t="s">
        <v>4018</v>
      </c>
      <c r="C391" s="612"/>
      <c r="D391" s="613" t="s">
        <v>1323</v>
      </c>
      <c r="E391" s="613"/>
      <c r="F391" s="316" t="s">
        <v>518</v>
      </c>
      <c r="G391" s="308">
        <v>10</v>
      </c>
      <c r="H391" s="308">
        <v>56.053529999999995</v>
      </c>
      <c r="I391" s="309">
        <f t="shared" si="15"/>
        <v>560.53530000000001</v>
      </c>
      <c r="J391" s="310">
        <f t="shared" si="16"/>
        <v>1.0395972350193998E-4</v>
      </c>
      <c r="K391" s="311">
        <f t="shared" si="17"/>
        <v>0.99453993735778645</v>
      </c>
      <c r="L391" s="624"/>
    </row>
    <row r="392" spans="2:12" ht="45" customHeight="1">
      <c r="B392" s="611" t="s">
        <v>3869</v>
      </c>
      <c r="C392" s="612"/>
      <c r="D392" s="613" t="s">
        <v>1122</v>
      </c>
      <c r="E392" s="613"/>
      <c r="F392" s="316" t="s">
        <v>489</v>
      </c>
      <c r="G392" s="308">
        <v>36</v>
      </c>
      <c r="H392" s="308">
        <v>15.410034</v>
      </c>
      <c r="I392" s="309">
        <f t="shared" si="15"/>
        <v>554.76122399999997</v>
      </c>
      <c r="J392" s="310">
        <f t="shared" si="16"/>
        <v>1.0288883404245512E-4</v>
      </c>
      <c r="K392" s="311">
        <f t="shared" si="17"/>
        <v>0.99464282619182887</v>
      </c>
      <c r="L392" s="624"/>
    </row>
    <row r="393" spans="2:12" ht="30" customHeight="1">
      <c r="B393" s="611" t="s">
        <v>4012</v>
      </c>
      <c r="C393" s="612"/>
      <c r="D393" s="613" t="s">
        <v>1317</v>
      </c>
      <c r="E393" s="613"/>
      <c r="F393" s="316" t="s">
        <v>518</v>
      </c>
      <c r="G393" s="308">
        <v>10</v>
      </c>
      <c r="H393" s="308">
        <v>53.916371999999996</v>
      </c>
      <c r="I393" s="309">
        <f t="shared" si="15"/>
        <v>539.16372000000001</v>
      </c>
      <c r="J393" s="310">
        <f t="shared" si="16"/>
        <v>9.9996041736314176E-5</v>
      </c>
      <c r="K393" s="311">
        <f t="shared" si="17"/>
        <v>0.99474282223356514</v>
      </c>
      <c r="L393" s="624"/>
    </row>
    <row r="394" spans="2:12" ht="30" customHeight="1">
      <c r="B394" s="611" t="s">
        <v>4008</v>
      </c>
      <c r="C394" s="612"/>
      <c r="D394" s="613" t="s">
        <v>1312</v>
      </c>
      <c r="E394" s="613"/>
      <c r="F394" s="316" t="s">
        <v>518</v>
      </c>
      <c r="G394" s="308">
        <v>15</v>
      </c>
      <c r="H394" s="308">
        <v>34.694447999999994</v>
      </c>
      <c r="I394" s="309">
        <f t="shared" si="15"/>
        <v>520.41671999999994</v>
      </c>
      <c r="J394" s="310">
        <f t="shared" si="16"/>
        <v>9.6519127906817843E-5</v>
      </c>
      <c r="K394" s="311">
        <f t="shared" si="17"/>
        <v>0.99483934136147201</v>
      </c>
      <c r="L394" s="624"/>
    </row>
    <row r="395" spans="2:12" ht="30" customHeight="1">
      <c r="B395" s="611" t="s">
        <v>4005</v>
      </c>
      <c r="C395" s="612"/>
      <c r="D395" s="613" t="s">
        <v>1310</v>
      </c>
      <c r="E395" s="613"/>
      <c r="F395" s="316" t="s">
        <v>518</v>
      </c>
      <c r="G395" s="308">
        <v>10</v>
      </c>
      <c r="H395" s="308">
        <v>51.341784000000004</v>
      </c>
      <c r="I395" s="309">
        <f t="shared" ref="I395:I458" si="18">+G395*H395</f>
        <v>513.41784000000007</v>
      </c>
      <c r="J395" s="310">
        <f t="shared" ref="J395:J458" si="19">I395/$O$11</f>
        <v>9.5221080077139244E-5</v>
      </c>
      <c r="K395" s="311">
        <f t="shared" si="17"/>
        <v>0.9949345624415491</v>
      </c>
      <c r="L395" s="624"/>
    </row>
    <row r="396" spans="2:12" ht="45" customHeight="1">
      <c r="B396" s="611" t="s">
        <v>3848</v>
      </c>
      <c r="C396" s="612"/>
      <c r="D396" s="613" t="s">
        <v>1102</v>
      </c>
      <c r="E396" s="613"/>
      <c r="F396" s="316" t="s">
        <v>518</v>
      </c>
      <c r="G396" s="308">
        <v>15</v>
      </c>
      <c r="H396" s="308">
        <v>33.457146000000002</v>
      </c>
      <c r="I396" s="309">
        <f t="shared" si="18"/>
        <v>501.85719</v>
      </c>
      <c r="J396" s="310">
        <f t="shared" si="19"/>
        <v>9.3076983215616496E-5</v>
      </c>
      <c r="K396" s="311">
        <f t="shared" si="17"/>
        <v>0.99502763942476469</v>
      </c>
      <c r="L396" s="624"/>
    </row>
    <row r="397" spans="2:12" ht="30" customHeight="1">
      <c r="B397" s="611" t="s">
        <v>4068</v>
      </c>
      <c r="C397" s="612"/>
      <c r="D397" s="613" t="s">
        <v>1373</v>
      </c>
      <c r="E397" s="613"/>
      <c r="F397" s="316" t="s">
        <v>518</v>
      </c>
      <c r="G397" s="308">
        <v>2</v>
      </c>
      <c r="H397" s="308">
        <v>247.58921938560002</v>
      </c>
      <c r="I397" s="309">
        <f t="shared" si="18"/>
        <v>495.17843877120004</v>
      </c>
      <c r="J397" s="310">
        <f t="shared" si="19"/>
        <v>9.1838308093667383E-5</v>
      </c>
      <c r="K397" s="311">
        <f t="shared" ref="K397:K460" si="20">+J397+K396</f>
        <v>0.99511947773285836</v>
      </c>
      <c r="L397" s="624"/>
    </row>
    <row r="398" spans="2:12" ht="30" customHeight="1">
      <c r="B398" s="611" t="s">
        <v>4072</v>
      </c>
      <c r="C398" s="612"/>
      <c r="D398" s="613" t="s">
        <v>1377</v>
      </c>
      <c r="E398" s="613"/>
      <c r="F398" s="316" t="s">
        <v>518</v>
      </c>
      <c r="G398" s="308">
        <v>5</v>
      </c>
      <c r="H398" s="308">
        <v>98.45169145860001</v>
      </c>
      <c r="I398" s="309">
        <f t="shared" si="18"/>
        <v>492.25845729300005</v>
      </c>
      <c r="J398" s="310">
        <f t="shared" si="19"/>
        <v>9.1296753499149497E-5</v>
      </c>
      <c r="K398" s="311">
        <f t="shared" si="20"/>
        <v>0.99521077448635753</v>
      </c>
      <c r="L398" s="624"/>
    </row>
    <row r="399" spans="2:12" ht="45" customHeight="1">
      <c r="B399" s="611" t="s">
        <v>3847</v>
      </c>
      <c r="C399" s="612"/>
      <c r="D399" s="613" t="s">
        <v>1101</v>
      </c>
      <c r="E399" s="613"/>
      <c r="F399" s="316" t="s">
        <v>518</v>
      </c>
      <c r="G399" s="308">
        <v>15</v>
      </c>
      <c r="H399" s="308">
        <v>32.469804000000003</v>
      </c>
      <c r="I399" s="309">
        <f t="shared" si="18"/>
        <v>487.04706000000004</v>
      </c>
      <c r="J399" s="310">
        <f t="shared" si="19"/>
        <v>9.0330221290314412E-5</v>
      </c>
      <c r="K399" s="311">
        <f t="shared" si="20"/>
        <v>0.99530110470764788</v>
      </c>
      <c r="L399" s="624"/>
    </row>
    <row r="400" spans="2:12" ht="30" customHeight="1">
      <c r="B400" s="611" t="s">
        <v>4004</v>
      </c>
      <c r="C400" s="612"/>
      <c r="D400" s="613" t="s">
        <v>1309</v>
      </c>
      <c r="E400" s="613"/>
      <c r="F400" s="316" t="s">
        <v>518</v>
      </c>
      <c r="G400" s="308">
        <v>10</v>
      </c>
      <c r="H400" s="308">
        <v>48.542231999999998</v>
      </c>
      <c r="I400" s="309">
        <f t="shared" si="18"/>
        <v>485.42232000000001</v>
      </c>
      <c r="J400" s="310">
        <f t="shared" si="19"/>
        <v>9.0028888758424724E-5</v>
      </c>
      <c r="K400" s="311">
        <f t="shared" si="20"/>
        <v>0.9953911335964063</v>
      </c>
      <c r="L400" s="624"/>
    </row>
    <row r="401" spans="2:12" ht="30" customHeight="1">
      <c r="B401" s="611" t="s">
        <v>4058</v>
      </c>
      <c r="C401" s="612"/>
      <c r="D401" s="613" t="s">
        <v>1363</v>
      </c>
      <c r="E401" s="613"/>
      <c r="F401" s="316" t="s">
        <v>518</v>
      </c>
      <c r="G401" s="308">
        <v>5</v>
      </c>
      <c r="H401" s="308">
        <v>94.696561125599985</v>
      </c>
      <c r="I401" s="309">
        <f t="shared" si="18"/>
        <v>473.48280562799994</v>
      </c>
      <c r="J401" s="310">
        <f t="shared" si="19"/>
        <v>8.7814525786350408E-5</v>
      </c>
      <c r="K401" s="311">
        <f t="shared" si="20"/>
        <v>0.99547894812219262</v>
      </c>
      <c r="L401" s="624"/>
    </row>
    <row r="402" spans="2:12" ht="30" customHeight="1">
      <c r="B402" s="611" t="s">
        <v>4015</v>
      </c>
      <c r="C402" s="612"/>
      <c r="D402" s="613" t="s">
        <v>1320</v>
      </c>
      <c r="E402" s="613"/>
      <c r="F402" s="316" t="s">
        <v>518</v>
      </c>
      <c r="G402" s="308">
        <v>5</v>
      </c>
      <c r="H402" s="308">
        <v>93.160091999999992</v>
      </c>
      <c r="I402" s="309">
        <f t="shared" si="18"/>
        <v>465.80045999999993</v>
      </c>
      <c r="J402" s="310">
        <f t="shared" si="19"/>
        <v>8.6389718950218562E-5</v>
      </c>
      <c r="K402" s="311">
        <f t="shared" si="20"/>
        <v>0.99556533784114287</v>
      </c>
      <c r="L402" s="624"/>
    </row>
    <row r="403" spans="2:12" ht="30" customHeight="1">
      <c r="B403" s="611" t="s">
        <v>4001</v>
      </c>
      <c r="C403" s="612"/>
      <c r="D403" s="613" t="s">
        <v>1306</v>
      </c>
      <c r="E403" s="613"/>
      <c r="F403" s="316" t="s">
        <v>518</v>
      </c>
      <c r="G403" s="308">
        <v>5</v>
      </c>
      <c r="H403" s="308">
        <v>92.122758000000005</v>
      </c>
      <c r="I403" s="309">
        <f t="shared" si="18"/>
        <v>460.61378999999999</v>
      </c>
      <c r="J403" s="310">
        <f t="shared" si="19"/>
        <v>8.5427772790724595E-5</v>
      </c>
      <c r="K403" s="311">
        <f t="shared" si="20"/>
        <v>0.99565076561393362</v>
      </c>
      <c r="L403" s="624"/>
    </row>
    <row r="404" spans="2:12" ht="30" customHeight="1">
      <c r="B404" s="611" t="s">
        <v>510</v>
      </c>
      <c r="C404" s="612"/>
      <c r="D404" s="613" t="s">
        <v>1006</v>
      </c>
      <c r="E404" s="613"/>
      <c r="F404" s="316" t="s">
        <v>515</v>
      </c>
      <c r="G404" s="308">
        <v>56.25</v>
      </c>
      <c r="H404" s="308">
        <v>8.156294784</v>
      </c>
      <c r="I404" s="309">
        <f t="shared" si="18"/>
        <v>458.79158159999997</v>
      </c>
      <c r="J404" s="310">
        <f t="shared" si="19"/>
        <v>8.5089816766497546E-5</v>
      </c>
      <c r="K404" s="311">
        <f t="shared" si="20"/>
        <v>0.99573585543070009</v>
      </c>
      <c r="L404" s="624"/>
    </row>
    <row r="405" spans="2:12">
      <c r="B405" s="611" t="s">
        <v>3779</v>
      </c>
      <c r="C405" s="612"/>
      <c r="D405" s="613" t="s">
        <v>1037</v>
      </c>
      <c r="E405" s="613"/>
      <c r="F405" s="316" t="s">
        <v>491</v>
      </c>
      <c r="G405" s="308">
        <v>30</v>
      </c>
      <c r="H405" s="308">
        <v>15.2700564</v>
      </c>
      <c r="I405" s="309">
        <f t="shared" si="18"/>
        <v>458.10169200000001</v>
      </c>
      <c r="J405" s="310">
        <f t="shared" si="19"/>
        <v>8.496186633757209E-5</v>
      </c>
      <c r="K405" s="311">
        <f t="shared" si="20"/>
        <v>0.99582081729703764</v>
      </c>
      <c r="L405" s="624"/>
    </row>
    <row r="406" spans="2:12" ht="45" customHeight="1">
      <c r="B406" s="611" t="s">
        <v>3878</v>
      </c>
      <c r="C406" s="612"/>
      <c r="D406" s="613" t="s">
        <v>1131</v>
      </c>
      <c r="E406" s="613"/>
      <c r="F406" s="316" t="s">
        <v>518</v>
      </c>
      <c r="G406" s="308">
        <v>20</v>
      </c>
      <c r="H406" s="308">
        <v>22.646376</v>
      </c>
      <c r="I406" s="309">
        <f t="shared" si="18"/>
        <v>452.92752000000002</v>
      </c>
      <c r="J406" s="310">
        <f t="shared" si="19"/>
        <v>8.4002238120631109E-5</v>
      </c>
      <c r="K406" s="311">
        <f t="shared" si="20"/>
        <v>0.9959048195351583</v>
      </c>
      <c r="L406" s="624"/>
    </row>
    <row r="407" spans="2:12" ht="45" customHeight="1">
      <c r="B407" s="611" t="s">
        <v>3834</v>
      </c>
      <c r="C407" s="612"/>
      <c r="D407" s="613" t="s">
        <v>1089</v>
      </c>
      <c r="E407" s="613"/>
      <c r="F407" s="316" t="s">
        <v>518</v>
      </c>
      <c r="G407" s="308">
        <v>15</v>
      </c>
      <c r="H407" s="308">
        <v>30.182669999999998</v>
      </c>
      <c r="I407" s="309">
        <f t="shared" si="18"/>
        <v>452.74005</v>
      </c>
      <c r="J407" s="310">
        <f t="shared" si="19"/>
        <v>8.3967468982336138E-5</v>
      </c>
      <c r="K407" s="311">
        <f t="shared" si="20"/>
        <v>0.99598878700414062</v>
      </c>
      <c r="L407" s="624"/>
    </row>
    <row r="408" spans="2:12" ht="30" customHeight="1">
      <c r="B408" s="611" t="s">
        <v>4091</v>
      </c>
      <c r="C408" s="612"/>
      <c r="D408" s="613" t="s">
        <v>1396</v>
      </c>
      <c r="E408" s="613"/>
      <c r="F408" s="316" t="s">
        <v>518</v>
      </c>
      <c r="G408" s="308">
        <v>10</v>
      </c>
      <c r="H408" s="308">
        <v>45.068522882399996</v>
      </c>
      <c r="I408" s="309">
        <f t="shared" si="18"/>
        <v>450.68522882399998</v>
      </c>
      <c r="J408" s="310">
        <f t="shared" si="19"/>
        <v>8.3586371411312698E-5</v>
      </c>
      <c r="K408" s="311">
        <f t="shared" si="20"/>
        <v>0.99607237337555188</v>
      </c>
      <c r="L408" s="624"/>
    </row>
    <row r="409" spans="2:12" ht="45" customHeight="1">
      <c r="B409" s="611" t="s">
        <v>4002</v>
      </c>
      <c r="C409" s="612"/>
      <c r="D409" s="613" t="s">
        <v>1307</v>
      </c>
      <c r="E409" s="613"/>
      <c r="F409" s="316" t="s">
        <v>518</v>
      </c>
      <c r="G409" s="308">
        <v>10</v>
      </c>
      <c r="H409" s="308">
        <v>45.048241127999994</v>
      </c>
      <c r="I409" s="309">
        <f t="shared" si="18"/>
        <v>450.48241127999995</v>
      </c>
      <c r="J409" s="310">
        <f t="shared" si="19"/>
        <v>8.3548755839562658E-5</v>
      </c>
      <c r="K409" s="311">
        <f t="shared" si="20"/>
        <v>0.99615592213139148</v>
      </c>
      <c r="L409" s="624"/>
    </row>
    <row r="410" spans="2:12" ht="45" customHeight="1">
      <c r="B410" s="611" t="s">
        <v>3817</v>
      </c>
      <c r="C410" s="612"/>
      <c r="D410" s="613" t="s">
        <v>1078</v>
      </c>
      <c r="E410" s="613"/>
      <c r="F410" s="316" t="s">
        <v>518</v>
      </c>
      <c r="G410" s="308">
        <v>15</v>
      </c>
      <c r="H410" s="308">
        <v>29.232821999999999</v>
      </c>
      <c r="I410" s="309">
        <f t="shared" si="18"/>
        <v>438.49232999999998</v>
      </c>
      <c r="J410" s="310">
        <f t="shared" si="19"/>
        <v>8.1325014471918928E-5</v>
      </c>
      <c r="K410" s="311">
        <f t="shared" si="20"/>
        <v>0.99623724714586337</v>
      </c>
      <c r="L410" s="624"/>
    </row>
    <row r="411" spans="2:12" ht="45" customHeight="1">
      <c r="B411" s="611" t="s">
        <v>3790</v>
      </c>
      <c r="C411" s="612"/>
      <c r="D411" s="613" t="s">
        <v>1055</v>
      </c>
      <c r="E411" s="613"/>
      <c r="F411" s="316" t="s">
        <v>518</v>
      </c>
      <c r="G411" s="308">
        <v>25</v>
      </c>
      <c r="H411" s="308">
        <v>17.450997393599998</v>
      </c>
      <c r="I411" s="309">
        <f t="shared" si="18"/>
        <v>436.27493483999996</v>
      </c>
      <c r="J411" s="310">
        <f t="shared" si="19"/>
        <v>8.0913765104166101E-5</v>
      </c>
      <c r="K411" s="311">
        <f t="shared" si="20"/>
        <v>0.99631816091096759</v>
      </c>
      <c r="L411" s="624"/>
    </row>
    <row r="412" spans="2:12" ht="30" customHeight="1">
      <c r="B412" s="611" t="s">
        <v>3987</v>
      </c>
      <c r="C412" s="612"/>
      <c r="D412" s="613" t="s">
        <v>1292</v>
      </c>
      <c r="E412" s="613"/>
      <c r="F412" s="316" t="s">
        <v>518</v>
      </c>
      <c r="G412" s="308">
        <v>30</v>
      </c>
      <c r="H412" s="308">
        <v>14.5354664532</v>
      </c>
      <c r="I412" s="309">
        <f t="shared" si="18"/>
        <v>436.06399359599999</v>
      </c>
      <c r="J412" s="310">
        <f t="shared" si="19"/>
        <v>8.0874642869756613E-5</v>
      </c>
      <c r="K412" s="311">
        <f t="shared" si="20"/>
        <v>0.99639903555383735</v>
      </c>
      <c r="L412" s="624"/>
    </row>
    <row r="413" spans="2:12" ht="30" customHeight="1">
      <c r="B413" s="611" t="s">
        <v>4014</v>
      </c>
      <c r="C413" s="612"/>
      <c r="D413" s="613" t="s">
        <v>1319</v>
      </c>
      <c r="E413" s="613"/>
      <c r="F413" s="316" t="s">
        <v>518</v>
      </c>
      <c r="G413" s="308">
        <v>5</v>
      </c>
      <c r="H413" s="308">
        <v>84.761435999999989</v>
      </c>
      <c r="I413" s="309">
        <f t="shared" si="18"/>
        <v>423.80717999999996</v>
      </c>
      <c r="J413" s="310">
        <f t="shared" si="19"/>
        <v>7.8601431972146816E-5</v>
      </c>
      <c r="K413" s="311">
        <f t="shared" si="20"/>
        <v>0.99647763698580949</v>
      </c>
      <c r="L413" s="624"/>
    </row>
    <row r="414" spans="2:12" ht="30" customHeight="1">
      <c r="B414" s="611" t="s">
        <v>509</v>
      </c>
      <c r="C414" s="612"/>
      <c r="D414" s="613" t="s">
        <v>1005</v>
      </c>
      <c r="E414" s="613"/>
      <c r="F414" s="316" t="s">
        <v>515</v>
      </c>
      <c r="G414" s="308">
        <v>56.25</v>
      </c>
      <c r="H414" s="308">
        <v>7.4086344288000001</v>
      </c>
      <c r="I414" s="309">
        <f t="shared" si="18"/>
        <v>416.73568662000002</v>
      </c>
      <c r="J414" s="310">
        <f t="shared" si="19"/>
        <v>7.7289916896235286E-5</v>
      </c>
      <c r="K414" s="311">
        <f t="shared" si="20"/>
        <v>0.99655492690270575</v>
      </c>
      <c r="L414" s="624"/>
    </row>
    <row r="415" spans="2:12" ht="75" customHeight="1">
      <c r="B415" s="611" t="s">
        <v>4092</v>
      </c>
      <c r="C415" s="612"/>
      <c r="D415" s="613" t="s">
        <v>1398</v>
      </c>
      <c r="E415" s="613"/>
      <c r="F415" s="316" t="s">
        <v>518</v>
      </c>
      <c r="G415" s="308">
        <v>10</v>
      </c>
      <c r="H415" s="308">
        <v>41.454466224000001</v>
      </c>
      <c r="I415" s="309">
        <f t="shared" si="18"/>
        <v>414.54466223999998</v>
      </c>
      <c r="J415" s="310">
        <f t="shared" si="19"/>
        <v>7.6883558387269273E-5</v>
      </c>
      <c r="K415" s="311">
        <f t="shared" si="20"/>
        <v>0.99663181046109306</v>
      </c>
      <c r="L415" s="624"/>
    </row>
    <row r="416" spans="2:12" ht="30" customHeight="1">
      <c r="B416" s="611" t="s">
        <v>4090</v>
      </c>
      <c r="C416" s="612"/>
      <c r="D416" s="613" t="s">
        <v>1395</v>
      </c>
      <c r="E416" s="613"/>
      <c r="F416" s="316" t="s">
        <v>518</v>
      </c>
      <c r="G416" s="308">
        <v>10</v>
      </c>
      <c r="H416" s="308">
        <v>41.134914860399995</v>
      </c>
      <c r="I416" s="309">
        <f t="shared" si="18"/>
        <v>411.34914860399994</v>
      </c>
      <c r="J416" s="310">
        <f t="shared" si="19"/>
        <v>7.6290902199433749E-5</v>
      </c>
      <c r="K416" s="311">
        <f t="shared" si="20"/>
        <v>0.99670810136329246</v>
      </c>
      <c r="L416" s="624"/>
    </row>
    <row r="417" spans="2:12" ht="45" customHeight="1">
      <c r="B417" s="611" t="s">
        <v>3833</v>
      </c>
      <c r="C417" s="612"/>
      <c r="D417" s="613" t="s">
        <v>1088</v>
      </c>
      <c r="E417" s="613"/>
      <c r="F417" s="316" t="s">
        <v>518</v>
      </c>
      <c r="G417" s="308">
        <v>15</v>
      </c>
      <c r="H417" s="308">
        <v>27.420612000000002</v>
      </c>
      <c r="I417" s="309">
        <f t="shared" si="18"/>
        <v>411.30918000000003</v>
      </c>
      <c r="J417" s="310">
        <f t="shared" si="19"/>
        <v>7.6283489419149279E-5</v>
      </c>
      <c r="K417" s="311">
        <f t="shared" si="20"/>
        <v>0.99678438485271159</v>
      </c>
      <c r="L417" s="624"/>
    </row>
    <row r="418" spans="2:12" ht="45" customHeight="1">
      <c r="B418" s="611" t="s">
        <v>3819</v>
      </c>
      <c r="C418" s="612"/>
      <c r="D418" s="613" t="s">
        <v>1080</v>
      </c>
      <c r="E418" s="613"/>
      <c r="F418" s="316" t="s">
        <v>518</v>
      </c>
      <c r="G418" s="308">
        <v>15</v>
      </c>
      <c r="H418" s="308">
        <v>26.870699999999999</v>
      </c>
      <c r="I418" s="309">
        <f t="shared" si="18"/>
        <v>403.06049999999999</v>
      </c>
      <c r="J418" s="310">
        <f t="shared" si="19"/>
        <v>7.4753647334170893E-5</v>
      </c>
      <c r="K418" s="311">
        <f t="shared" si="20"/>
        <v>0.99685913850004582</v>
      </c>
      <c r="L418" s="624"/>
    </row>
    <row r="419" spans="2:12" ht="45" customHeight="1">
      <c r="B419" s="611" t="s">
        <v>3816</v>
      </c>
      <c r="C419" s="612"/>
      <c r="D419" s="613" t="s">
        <v>1077</v>
      </c>
      <c r="E419" s="613"/>
      <c r="F419" s="316" t="s">
        <v>518</v>
      </c>
      <c r="G419" s="308">
        <v>15</v>
      </c>
      <c r="H419" s="308">
        <v>26.658233999999997</v>
      </c>
      <c r="I419" s="309">
        <f t="shared" si="18"/>
        <v>399.87350999999995</v>
      </c>
      <c r="J419" s="310">
        <f t="shared" si="19"/>
        <v>7.4162571983156503E-5</v>
      </c>
      <c r="K419" s="311">
        <f t="shared" si="20"/>
        <v>0.99693330107202893</v>
      </c>
      <c r="L419" s="624"/>
    </row>
    <row r="420" spans="2:12" ht="45" customHeight="1">
      <c r="B420" s="611" t="s">
        <v>3808</v>
      </c>
      <c r="C420" s="612"/>
      <c r="D420" s="613" t="s">
        <v>1782</v>
      </c>
      <c r="E420" s="613"/>
      <c r="F420" s="316" t="s">
        <v>518</v>
      </c>
      <c r="G420" s="308">
        <v>15</v>
      </c>
      <c r="H420" s="308">
        <v>26.087942761200001</v>
      </c>
      <c r="I420" s="309">
        <f t="shared" si="18"/>
        <v>391.31914141800002</v>
      </c>
      <c r="J420" s="310">
        <f t="shared" si="19"/>
        <v>7.2576035341274372E-5</v>
      </c>
      <c r="K420" s="311">
        <f t="shared" si="20"/>
        <v>0.99700587710737021</v>
      </c>
      <c r="L420" s="624"/>
    </row>
    <row r="421" spans="2:12" ht="45" customHeight="1">
      <c r="B421" s="611" t="s">
        <v>3818</v>
      </c>
      <c r="C421" s="612"/>
      <c r="D421" s="613" t="s">
        <v>1079</v>
      </c>
      <c r="E421" s="613"/>
      <c r="F421" s="316" t="s">
        <v>518</v>
      </c>
      <c r="G421" s="308">
        <v>15</v>
      </c>
      <c r="H421" s="308">
        <v>25.720883999999998</v>
      </c>
      <c r="I421" s="309">
        <f t="shared" si="18"/>
        <v>385.81325999999996</v>
      </c>
      <c r="J421" s="310">
        <f t="shared" si="19"/>
        <v>7.1554886611034264E-5</v>
      </c>
      <c r="K421" s="311">
        <f t="shared" si="20"/>
        <v>0.99707743199398124</v>
      </c>
      <c r="L421" s="624"/>
    </row>
    <row r="422" spans="2:12" ht="45" customHeight="1">
      <c r="B422" s="611" t="s">
        <v>4052</v>
      </c>
      <c r="C422" s="612"/>
      <c r="D422" s="613" t="s">
        <v>1357</v>
      </c>
      <c r="E422" s="613"/>
      <c r="F422" s="316" t="s">
        <v>518</v>
      </c>
      <c r="G422" s="308">
        <v>15</v>
      </c>
      <c r="H422" s="308">
        <v>25.279149688799993</v>
      </c>
      <c r="I422" s="309">
        <f t="shared" si="18"/>
        <v>379.18724533199992</v>
      </c>
      <c r="J422" s="310">
        <f t="shared" si="19"/>
        <v>7.0325992279481769E-5</v>
      </c>
      <c r="K422" s="311">
        <f t="shared" si="20"/>
        <v>0.99714775798626076</v>
      </c>
      <c r="L422" s="624"/>
    </row>
    <row r="423" spans="2:12" ht="45" customHeight="1">
      <c r="B423" s="611" t="s">
        <v>3844</v>
      </c>
      <c r="C423" s="612"/>
      <c r="D423" s="613" t="s">
        <v>1098</v>
      </c>
      <c r="E423" s="613"/>
      <c r="F423" s="316" t="s">
        <v>518</v>
      </c>
      <c r="G423" s="308">
        <v>15</v>
      </c>
      <c r="H423" s="308">
        <v>24.983501999999998</v>
      </c>
      <c r="I423" s="309">
        <f t="shared" si="18"/>
        <v>374.75252999999998</v>
      </c>
      <c r="J423" s="310">
        <f t="shared" si="19"/>
        <v>6.9503507451631444E-5</v>
      </c>
      <c r="K423" s="311">
        <f t="shared" si="20"/>
        <v>0.99721726149371237</v>
      </c>
      <c r="L423" s="624"/>
    </row>
    <row r="424" spans="2:12" ht="30" customHeight="1">
      <c r="B424" s="611" t="s">
        <v>4089</v>
      </c>
      <c r="C424" s="612"/>
      <c r="D424" s="613" t="s">
        <v>1394</v>
      </c>
      <c r="E424" s="613"/>
      <c r="F424" s="316" t="s">
        <v>518</v>
      </c>
      <c r="G424" s="308">
        <v>10</v>
      </c>
      <c r="H424" s="308">
        <v>37.232276882400001</v>
      </c>
      <c r="I424" s="309">
        <f t="shared" si="18"/>
        <v>372.32276882400004</v>
      </c>
      <c r="J424" s="310">
        <f t="shared" si="19"/>
        <v>6.9052871604018088E-5</v>
      </c>
      <c r="K424" s="311">
        <f t="shared" si="20"/>
        <v>0.99728631436531634</v>
      </c>
      <c r="L424" s="624"/>
    </row>
    <row r="425" spans="2:12" ht="45" customHeight="1">
      <c r="B425" s="611" t="s">
        <v>3842</v>
      </c>
      <c r="C425" s="612"/>
      <c r="D425" s="613" t="s">
        <v>1096</v>
      </c>
      <c r="E425" s="613"/>
      <c r="F425" s="316" t="s">
        <v>518</v>
      </c>
      <c r="G425" s="308">
        <v>15</v>
      </c>
      <c r="H425" s="308">
        <v>24.283614</v>
      </c>
      <c r="I425" s="309">
        <f t="shared" si="18"/>
        <v>364.25421</v>
      </c>
      <c r="J425" s="310">
        <f t="shared" si="19"/>
        <v>6.7556435707113511E-5</v>
      </c>
      <c r="K425" s="311">
        <f t="shared" si="20"/>
        <v>0.99735387080102345</v>
      </c>
      <c r="L425" s="624"/>
    </row>
    <row r="426" spans="2:12" ht="45" customHeight="1">
      <c r="B426" s="611" t="s">
        <v>3828</v>
      </c>
      <c r="C426" s="612"/>
      <c r="D426" s="613" t="s">
        <v>864</v>
      </c>
      <c r="E426" s="613"/>
      <c r="F426" s="316" t="s">
        <v>518</v>
      </c>
      <c r="G426" s="308">
        <v>15</v>
      </c>
      <c r="H426" s="308">
        <v>24.183630000000001</v>
      </c>
      <c r="I426" s="309">
        <f t="shared" si="18"/>
        <v>362.75445000000002</v>
      </c>
      <c r="J426" s="310">
        <f t="shared" si="19"/>
        <v>6.7278282600753808E-5</v>
      </c>
      <c r="K426" s="311">
        <f t="shared" si="20"/>
        <v>0.99742114908362423</v>
      </c>
      <c r="L426" s="624"/>
    </row>
    <row r="427" spans="2:12" ht="56.45" customHeight="1" thickBot="1">
      <c r="B427" s="611" t="s">
        <v>3843</v>
      </c>
      <c r="C427" s="612"/>
      <c r="D427" s="613" t="s">
        <v>1097</v>
      </c>
      <c r="E427" s="613"/>
      <c r="F427" s="316" t="s">
        <v>518</v>
      </c>
      <c r="G427" s="308">
        <v>15</v>
      </c>
      <c r="H427" s="308">
        <v>23.833686</v>
      </c>
      <c r="I427" s="309">
        <f t="shared" si="18"/>
        <v>357.50529</v>
      </c>
      <c r="J427" s="310">
        <f t="shared" si="19"/>
        <v>6.6304746728494828E-5</v>
      </c>
      <c r="K427" s="311">
        <f t="shared" si="20"/>
        <v>0.99748745383035275</v>
      </c>
      <c r="L427" s="624"/>
    </row>
    <row r="428" spans="2:12" ht="30" customHeight="1">
      <c r="B428" s="611" t="s">
        <v>4076</v>
      </c>
      <c r="C428" s="612"/>
      <c r="D428" s="613" t="s">
        <v>1381</v>
      </c>
      <c r="E428" s="613"/>
      <c r="F428" s="316" t="s">
        <v>518</v>
      </c>
      <c r="G428" s="308">
        <v>5</v>
      </c>
      <c r="H428" s="308">
        <v>71.364391120200011</v>
      </c>
      <c r="I428" s="309">
        <f t="shared" si="18"/>
        <v>356.82195560100007</v>
      </c>
      <c r="J428" s="310">
        <f t="shared" si="19"/>
        <v>6.6178012060438425E-5</v>
      </c>
      <c r="K428" s="311">
        <f t="shared" si="20"/>
        <v>0.99755363184241319</v>
      </c>
      <c r="L428" s="634" t="s">
        <v>737</v>
      </c>
    </row>
    <row r="429" spans="2:12" ht="45" customHeight="1">
      <c r="B429" s="611" t="s">
        <v>4011</v>
      </c>
      <c r="C429" s="612"/>
      <c r="D429" s="613" t="s">
        <v>1316</v>
      </c>
      <c r="E429" s="613"/>
      <c r="F429" s="316" t="s">
        <v>518</v>
      </c>
      <c r="G429" s="308">
        <v>10</v>
      </c>
      <c r="H429" s="308">
        <v>35.30235072</v>
      </c>
      <c r="I429" s="309">
        <f t="shared" si="18"/>
        <v>353.02350719999998</v>
      </c>
      <c r="J429" s="310">
        <f t="shared" si="19"/>
        <v>6.5473532528989914E-5</v>
      </c>
      <c r="K429" s="311">
        <f t="shared" si="20"/>
        <v>0.99761910537494214</v>
      </c>
      <c r="L429" s="624"/>
    </row>
    <row r="430" spans="2:12" ht="30" customHeight="1">
      <c r="B430" s="611" t="s">
        <v>4064</v>
      </c>
      <c r="C430" s="612"/>
      <c r="D430" s="613" t="s">
        <v>1369</v>
      </c>
      <c r="E430" s="613"/>
      <c r="F430" s="316" t="s">
        <v>518</v>
      </c>
      <c r="G430" s="308">
        <v>5</v>
      </c>
      <c r="H430" s="308">
        <v>70.352053120199997</v>
      </c>
      <c r="I430" s="309">
        <f t="shared" si="18"/>
        <v>351.76026560100001</v>
      </c>
      <c r="J430" s="310">
        <f t="shared" si="19"/>
        <v>6.5239245326474416E-5</v>
      </c>
      <c r="K430" s="311">
        <f t="shared" si="20"/>
        <v>0.99768434462026856</v>
      </c>
      <c r="L430" s="624"/>
    </row>
    <row r="431" spans="2:12" ht="30" customHeight="1">
      <c r="B431" s="611" t="s">
        <v>3989</v>
      </c>
      <c r="C431" s="612"/>
      <c r="D431" s="613" t="s">
        <v>1294</v>
      </c>
      <c r="E431" s="613"/>
      <c r="F431" s="316" t="s">
        <v>518</v>
      </c>
      <c r="G431" s="308">
        <v>15</v>
      </c>
      <c r="H431" s="308">
        <v>23.155714492799998</v>
      </c>
      <c r="I431" s="309">
        <f t="shared" si="18"/>
        <v>347.33571739199999</v>
      </c>
      <c r="J431" s="310">
        <f t="shared" si="19"/>
        <v>6.4418646144890935E-5</v>
      </c>
      <c r="K431" s="311">
        <f t="shared" si="20"/>
        <v>0.99774876326641349</v>
      </c>
      <c r="L431" s="624"/>
    </row>
    <row r="432" spans="2:12" ht="45" customHeight="1">
      <c r="B432" s="611" t="s">
        <v>3922</v>
      </c>
      <c r="C432" s="612"/>
      <c r="D432" s="613" t="s">
        <v>1227</v>
      </c>
      <c r="E432" s="613"/>
      <c r="F432" s="316" t="s">
        <v>518</v>
      </c>
      <c r="G432" s="308">
        <v>10</v>
      </c>
      <c r="H432" s="308">
        <v>34.590577122000006</v>
      </c>
      <c r="I432" s="309">
        <f t="shared" si="18"/>
        <v>345.90577122000008</v>
      </c>
      <c r="J432" s="310">
        <f t="shared" si="19"/>
        <v>6.4153441065632294E-5</v>
      </c>
      <c r="K432" s="311">
        <f t="shared" si="20"/>
        <v>0.99781291670747907</v>
      </c>
      <c r="L432" s="624"/>
    </row>
    <row r="433" spans="2:12" ht="30" customHeight="1">
      <c r="B433" s="611" t="s">
        <v>4046</v>
      </c>
      <c r="C433" s="612"/>
      <c r="D433" s="613" t="s">
        <v>1351</v>
      </c>
      <c r="E433" s="613"/>
      <c r="F433" s="316" t="s">
        <v>518</v>
      </c>
      <c r="G433" s="308">
        <v>15</v>
      </c>
      <c r="H433" s="308">
        <v>22.101463200000001</v>
      </c>
      <c r="I433" s="309">
        <f t="shared" si="18"/>
        <v>331.52194800000001</v>
      </c>
      <c r="J433" s="310">
        <f t="shared" si="19"/>
        <v>6.1485744160812939E-5</v>
      </c>
      <c r="K433" s="311">
        <f t="shared" si="20"/>
        <v>0.99787440245163983</v>
      </c>
      <c r="L433" s="624"/>
    </row>
    <row r="434" spans="2:12" ht="30" customHeight="1">
      <c r="B434" s="611" t="s">
        <v>4027</v>
      </c>
      <c r="C434" s="612"/>
      <c r="D434" s="613" t="s">
        <v>1334</v>
      </c>
      <c r="E434" s="613"/>
      <c r="F434" s="316" t="s">
        <v>518</v>
      </c>
      <c r="G434" s="308">
        <v>15</v>
      </c>
      <c r="H434" s="308">
        <v>21.983981999999997</v>
      </c>
      <c r="I434" s="309">
        <f t="shared" si="18"/>
        <v>329.75972999999999</v>
      </c>
      <c r="J434" s="310">
        <f t="shared" si="19"/>
        <v>6.1158914260840279E-5</v>
      </c>
      <c r="K434" s="311">
        <f t="shared" si="20"/>
        <v>0.99793556136590067</v>
      </c>
      <c r="L434" s="624"/>
    </row>
    <row r="435" spans="2:12" ht="45" customHeight="1">
      <c r="B435" s="611" t="s">
        <v>4053</v>
      </c>
      <c r="C435" s="612"/>
      <c r="D435" s="613" t="s">
        <v>1358</v>
      </c>
      <c r="E435" s="613"/>
      <c r="F435" s="316" t="s">
        <v>518</v>
      </c>
      <c r="G435" s="308">
        <v>15</v>
      </c>
      <c r="H435" s="308">
        <v>21.754713688799999</v>
      </c>
      <c r="I435" s="309">
        <f t="shared" si="18"/>
        <v>326.32070533199999</v>
      </c>
      <c r="J435" s="310">
        <f t="shared" si="19"/>
        <v>6.0521095280302154E-5</v>
      </c>
      <c r="K435" s="311">
        <f t="shared" si="20"/>
        <v>0.99799608246118099</v>
      </c>
      <c r="L435" s="624"/>
    </row>
    <row r="436" spans="2:12" ht="45" customHeight="1">
      <c r="B436" s="611" t="s">
        <v>3841</v>
      </c>
      <c r="C436" s="612"/>
      <c r="D436" s="613" t="s">
        <v>1095</v>
      </c>
      <c r="E436" s="613"/>
      <c r="F436" s="316" t="s">
        <v>518</v>
      </c>
      <c r="G436" s="308">
        <v>15</v>
      </c>
      <c r="H436" s="308">
        <v>21.709026000000001</v>
      </c>
      <c r="I436" s="309">
        <f t="shared" si="18"/>
        <v>325.63539000000003</v>
      </c>
      <c r="J436" s="310">
        <f t="shared" si="19"/>
        <v>6.0393993218351093E-5</v>
      </c>
      <c r="K436" s="311">
        <f t="shared" si="20"/>
        <v>0.99805647645439932</v>
      </c>
      <c r="L436" s="624"/>
    </row>
    <row r="437" spans="2:12" ht="30" customHeight="1">
      <c r="B437" s="611" t="s">
        <v>4051</v>
      </c>
      <c r="C437" s="612"/>
      <c r="D437" s="613" t="s">
        <v>1356</v>
      </c>
      <c r="E437" s="613"/>
      <c r="F437" s="316" t="s">
        <v>518</v>
      </c>
      <c r="G437" s="308">
        <v>10</v>
      </c>
      <c r="H437" s="308">
        <v>32.509797599999999</v>
      </c>
      <c r="I437" s="309">
        <f t="shared" si="18"/>
        <v>325.09797600000002</v>
      </c>
      <c r="J437" s="310">
        <f t="shared" si="19"/>
        <v>6.0294321688572192E-5</v>
      </c>
      <c r="K437" s="311">
        <f t="shared" si="20"/>
        <v>0.99811677077608785</v>
      </c>
      <c r="L437" s="624"/>
    </row>
    <row r="438" spans="2:12" ht="30" customHeight="1">
      <c r="B438" s="611" t="s">
        <v>4063</v>
      </c>
      <c r="C438" s="612"/>
      <c r="D438" s="613" t="s">
        <v>1368</v>
      </c>
      <c r="E438" s="613"/>
      <c r="F438" s="316" t="s">
        <v>518</v>
      </c>
      <c r="G438" s="308">
        <v>5</v>
      </c>
      <c r="H438" s="308">
        <v>64.727953120199999</v>
      </c>
      <c r="I438" s="309">
        <f t="shared" si="18"/>
        <v>323.63976560100002</v>
      </c>
      <c r="J438" s="310">
        <f t="shared" si="19"/>
        <v>6.0023874582229931E-5</v>
      </c>
      <c r="K438" s="311">
        <f t="shared" si="20"/>
        <v>0.99817679465067011</v>
      </c>
      <c r="L438" s="624"/>
    </row>
    <row r="439" spans="2:12" ht="30" customHeight="1">
      <c r="B439" s="611" t="s">
        <v>4050</v>
      </c>
      <c r="C439" s="612"/>
      <c r="D439" s="613" t="s">
        <v>1355</v>
      </c>
      <c r="E439" s="613"/>
      <c r="F439" s="316" t="s">
        <v>518</v>
      </c>
      <c r="G439" s="308">
        <v>10</v>
      </c>
      <c r="H439" s="308">
        <v>32.147355599999997</v>
      </c>
      <c r="I439" s="309">
        <f t="shared" si="18"/>
        <v>321.47355599999997</v>
      </c>
      <c r="J439" s="310">
        <f t="shared" si="19"/>
        <v>5.96221183482029E-5</v>
      </c>
      <c r="K439" s="311">
        <f t="shared" si="20"/>
        <v>0.99823641676901831</v>
      </c>
      <c r="L439" s="624"/>
    </row>
    <row r="440" spans="2:12" ht="30" customHeight="1">
      <c r="B440" s="611" t="s">
        <v>4026</v>
      </c>
      <c r="C440" s="612"/>
      <c r="D440" s="613" t="s">
        <v>1333</v>
      </c>
      <c r="E440" s="613"/>
      <c r="F440" s="316" t="s">
        <v>518</v>
      </c>
      <c r="G440" s="308">
        <v>25</v>
      </c>
      <c r="H440" s="308">
        <v>12.173051999999998</v>
      </c>
      <c r="I440" s="309">
        <f t="shared" si="18"/>
        <v>304.32629999999995</v>
      </c>
      <c r="J440" s="310">
        <f t="shared" si="19"/>
        <v>5.6441901165490257E-5</v>
      </c>
      <c r="K440" s="311">
        <f t="shared" si="20"/>
        <v>0.9982928586701838</v>
      </c>
      <c r="L440" s="624"/>
    </row>
    <row r="441" spans="2:12" ht="30" customHeight="1">
      <c r="B441" s="611" t="s">
        <v>4088</v>
      </c>
      <c r="C441" s="612"/>
      <c r="D441" s="613" t="s">
        <v>1393</v>
      </c>
      <c r="E441" s="613"/>
      <c r="F441" s="316" t="s">
        <v>518</v>
      </c>
      <c r="G441" s="308">
        <v>10</v>
      </c>
      <c r="H441" s="308">
        <v>30.199164860399996</v>
      </c>
      <c r="I441" s="309">
        <f t="shared" si="18"/>
        <v>301.99164860399998</v>
      </c>
      <c r="J441" s="310">
        <f t="shared" si="19"/>
        <v>5.600890486070522E-5</v>
      </c>
      <c r="K441" s="311">
        <f t="shared" si="20"/>
        <v>0.99834886757504449</v>
      </c>
      <c r="L441" s="624"/>
    </row>
    <row r="442" spans="2:12" ht="30" customHeight="1">
      <c r="B442" s="611" t="s">
        <v>3778</v>
      </c>
      <c r="C442" s="612"/>
      <c r="D442" s="613" t="s">
        <v>1036</v>
      </c>
      <c r="E442" s="613"/>
      <c r="F442" s="316" t="s">
        <v>489</v>
      </c>
      <c r="G442" s="308">
        <v>30</v>
      </c>
      <c r="H442" s="308">
        <v>9.5634695999999995</v>
      </c>
      <c r="I442" s="309">
        <f t="shared" si="18"/>
        <v>286.904088</v>
      </c>
      <c r="J442" s="310">
        <f t="shared" si="19"/>
        <v>5.321068924661169E-5</v>
      </c>
      <c r="K442" s="311">
        <f t="shared" si="20"/>
        <v>0.99840207826429106</v>
      </c>
      <c r="L442" s="624"/>
    </row>
    <row r="443" spans="2:12" ht="45" customHeight="1">
      <c r="B443" s="611" t="s">
        <v>3789</v>
      </c>
      <c r="C443" s="612"/>
      <c r="D443" s="613" t="s">
        <v>1054</v>
      </c>
      <c r="E443" s="613"/>
      <c r="F443" s="316" t="s">
        <v>518</v>
      </c>
      <c r="G443" s="308">
        <v>25</v>
      </c>
      <c r="H443" s="308">
        <v>11.368915682400001</v>
      </c>
      <c r="I443" s="309">
        <f t="shared" si="18"/>
        <v>284.22289206000005</v>
      </c>
      <c r="J443" s="310">
        <f t="shared" si="19"/>
        <v>5.2713421030717135E-5</v>
      </c>
      <c r="K443" s="311">
        <f t="shared" si="20"/>
        <v>0.99845479168532181</v>
      </c>
      <c r="L443" s="624"/>
    </row>
    <row r="444" spans="2:12" ht="45" customHeight="1">
      <c r="B444" s="611" t="s">
        <v>3829</v>
      </c>
      <c r="C444" s="612"/>
      <c r="D444" s="613" t="s">
        <v>1085</v>
      </c>
      <c r="E444" s="613"/>
      <c r="F444" s="316" t="s">
        <v>518</v>
      </c>
      <c r="G444" s="308">
        <v>15</v>
      </c>
      <c r="H444" s="308">
        <v>18.547032000000002</v>
      </c>
      <c r="I444" s="309">
        <f t="shared" si="18"/>
        <v>278.20548000000002</v>
      </c>
      <c r="J444" s="310">
        <f t="shared" si="19"/>
        <v>5.1597401229725403E-5</v>
      </c>
      <c r="K444" s="311">
        <f t="shared" si="20"/>
        <v>0.99850638908655154</v>
      </c>
      <c r="L444" s="624"/>
    </row>
    <row r="445" spans="2:12" ht="45" customHeight="1">
      <c r="B445" s="611" t="s">
        <v>3852</v>
      </c>
      <c r="C445" s="612"/>
      <c r="D445" s="613" t="s">
        <v>1108</v>
      </c>
      <c r="E445" s="613"/>
      <c r="F445" s="316" t="s">
        <v>518</v>
      </c>
      <c r="G445" s="308">
        <v>10</v>
      </c>
      <c r="H445" s="308">
        <v>26.920691999999999</v>
      </c>
      <c r="I445" s="309">
        <f t="shared" si="18"/>
        <v>269.20691999999997</v>
      </c>
      <c r="J445" s="310">
        <f t="shared" si="19"/>
        <v>4.9928482591567159E-5</v>
      </c>
      <c r="K445" s="311">
        <f t="shared" si="20"/>
        <v>0.99855631756914309</v>
      </c>
      <c r="L445" s="624"/>
    </row>
    <row r="446" spans="2:12" ht="30" customHeight="1">
      <c r="B446" s="611" t="s">
        <v>4060</v>
      </c>
      <c r="C446" s="612"/>
      <c r="D446" s="613" t="s">
        <v>1365</v>
      </c>
      <c r="E446" s="613"/>
      <c r="F446" s="316" t="s">
        <v>518</v>
      </c>
      <c r="G446" s="308">
        <v>10</v>
      </c>
      <c r="H446" s="308">
        <v>26.347802426999998</v>
      </c>
      <c r="I446" s="309">
        <f t="shared" si="18"/>
        <v>263.47802426999999</v>
      </c>
      <c r="J446" s="310">
        <f t="shared" si="19"/>
        <v>4.8865972494411382E-5</v>
      </c>
      <c r="K446" s="311">
        <f t="shared" si="20"/>
        <v>0.99860518354163752</v>
      </c>
      <c r="L446" s="624"/>
    </row>
    <row r="447" spans="2:12" ht="45" customHeight="1">
      <c r="B447" s="611" t="s">
        <v>3815</v>
      </c>
      <c r="C447" s="612"/>
      <c r="D447" s="613" t="s">
        <v>537</v>
      </c>
      <c r="E447" s="613"/>
      <c r="F447" s="316" t="s">
        <v>518</v>
      </c>
      <c r="G447" s="308">
        <v>15</v>
      </c>
      <c r="H447" s="308">
        <v>17.55969</v>
      </c>
      <c r="I447" s="309">
        <f t="shared" si="18"/>
        <v>263.39535000000001</v>
      </c>
      <c r="J447" s="310">
        <f t="shared" si="19"/>
        <v>4.8850639304423305E-5</v>
      </c>
      <c r="K447" s="311">
        <f t="shared" si="20"/>
        <v>0.9986540341809419</v>
      </c>
      <c r="L447" s="624"/>
    </row>
    <row r="448" spans="2:12" ht="45" customHeight="1">
      <c r="B448" s="611" t="s">
        <v>3799</v>
      </c>
      <c r="C448" s="612"/>
      <c r="D448" s="613" t="s">
        <v>1064</v>
      </c>
      <c r="E448" s="613"/>
      <c r="F448" s="316" t="s">
        <v>518</v>
      </c>
      <c r="G448" s="308">
        <v>15</v>
      </c>
      <c r="H448" s="308">
        <v>17.289618218399998</v>
      </c>
      <c r="I448" s="309">
        <f t="shared" si="18"/>
        <v>259.34427327599997</v>
      </c>
      <c r="J448" s="310">
        <f t="shared" si="19"/>
        <v>4.8099306041179779E-5</v>
      </c>
      <c r="K448" s="311">
        <f t="shared" si="20"/>
        <v>0.99870213348698311</v>
      </c>
      <c r="L448" s="624"/>
    </row>
    <row r="449" spans="2:12" ht="45" customHeight="1">
      <c r="B449" s="611" t="s">
        <v>3814</v>
      </c>
      <c r="C449" s="612"/>
      <c r="D449" s="613" t="s">
        <v>539</v>
      </c>
      <c r="E449" s="613"/>
      <c r="F449" s="316" t="s">
        <v>518</v>
      </c>
      <c r="G449" s="308">
        <v>15</v>
      </c>
      <c r="H449" s="308">
        <v>16.697327999999999</v>
      </c>
      <c r="I449" s="309">
        <f t="shared" si="18"/>
        <v>250.45991999999998</v>
      </c>
      <c r="J449" s="310">
        <f t="shared" si="19"/>
        <v>4.645156876207084E-5</v>
      </c>
      <c r="K449" s="311">
        <f t="shared" si="20"/>
        <v>0.99874858505574515</v>
      </c>
      <c r="L449" s="624"/>
    </row>
    <row r="450" spans="2:12" ht="45" customHeight="1">
      <c r="B450" s="611" t="s">
        <v>3813</v>
      </c>
      <c r="C450" s="612"/>
      <c r="D450" s="613" t="s">
        <v>1076</v>
      </c>
      <c r="E450" s="613"/>
      <c r="F450" s="316" t="s">
        <v>518</v>
      </c>
      <c r="G450" s="308">
        <v>15</v>
      </c>
      <c r="H450" s="308">
        <v>16.047432000000001</v>
      </c>
      <c r="I450" s="309">
        <f t="shared" si="18"/>
        <v>240.71147999999999</v>
      </c>
      <c r="J450" s="310">
        <f t="shared" si="19"/>
        <v>4.4643573570732752E-5</v>
      </c>
      <c r="K450" s="311">
        <f t="shared" si="20"/>
        <v>0.99879322862931585</v>
      </c>
      <c r="L450" s="624"/>
    </row>
    <row r="451" spans="2:12" ht="30" customHeight="1">
      <c r="B451" s="611" t="s">
        <v>4048</v>
      </c>
      <c r="C451" s="612"/>
      <c r="D451" s="613" t="s">
        <v>1353</v>
      </c>
      <c r="E451" s="613"/>
      <c r="F451" s="316" t="s">
        <v>518</v>
      </c>
      <c r="G451" s="308">
        <v>10</v>
      </c>
      <c r="H451" s="308">
        <v>23.863681200000002</v>
      </c>
      <c r="I451" s="309">
        <f t="shared" si="18"/>
        <v>238.63681200000002</v>
      </c>
      <c r="J451" s="310">
        <f t="shared" si="19"/>
        <v>4.4258795106935169E-5</v>
      </c>
      <c r="K451" s="311">
        <f t="shared" si="20"/>
        <v>0.9988374874244228</v>
      </c>
      <c r="L451" s="624"/>
    </row>
    <row r="452" spans="2:12" ht="30" customHeight="1">
      <c r="B452" s="611" t="s">
        <v>4049</v>
      </c>
      <c r="C452" s="612"/>
      <c r="D452" s="613" t="s">
        <v>1354</v>
      </c>
      <c r="E452" s="613"/>
      <c r="F452" s="316" t="s">
        <v>518</v>
      </c>
      <c r="G452" s="308">
        <v>10</v>
      </c>
      <c r="H452" s="308">
        <v>23.863681200000002</v>
      </c>
      <c r="I452" s="309">
        <f t="shared" si="18"/>
        <v>238.63681200000002</v>
      </c>
      <c r="J452" s="310">
        <f t="shared" si="19"/>
        <v>4.4258795106935169E-5</v>
      </c>
      <c r="K452" s="311">
        <f t="shared" si="20"/>
        <v>0.99888174621952974</v>
      </c>
      <c r="L452" s="624"/>
    </row>
    <row r="453" spans="2:12" ht="30" customHeight="1">
      <c r="B453" s="611" t="s">
        <v>4096</v>
      </c>
      <c r="C453" s="612"/>
      <c r="D453" s="613" t="s">
        <v>1402</v>
      </c>
      <c r="E453" s="613"/>
      <c r="F453" s="316" t="s">
        <v>518</v>
      </c>
      <c r="G453" s="308">
        <v>5</v>
      </c>
      <c r="H453" s="308">
        <v>46.782353625600003</v>
      </c>
      <c r="I453" s="309">
        <f t="shared" si="18"/>
        <v>233.91176812800001</v>
      </c>
      <c r="J453" s="310">
        <f t="shared" si="19"/>
        <v>4.3382464473578697E-5</v>
      </c>
      <c r="K453" s="311">
        <f t="shared" si="20"/>
        <v>0.99892512868400329</v>
      </c>
      <c r="L453" s="624"/>
    </row>
    <row r="454" spans="2:12" ht="57" customHeight="1">
      <c r="B454" s="611" t="s">
        <v>3832</v>
      </c>
      <c r="C454" s="612"/>
      <c r="D454" s="613" t="s">
        <v>1087</v>
      </c>
      <c r="E454" s="613"/>
      <c r="F454" s="316" t="s">
        <v>518</v>
      </c>
      <c r="G454" s="308">
        <v>15</v>
      </c>
      <c r="H454" s="308">
        <v>15.260058000000001</v>
      </c>
      <c r="I454" s="309">
        <f t="shared" si="18"/>
        <v>228.90087</v>
      </c>
      <c r="J454" s="310">
        <f t="shared" si="19"/>
        <v>4.2453117858150073E-5</v>
      </c>
      <c r="K454" s="311">
        <f t="shared" si="20"/>
        <v>0.9989675818018614</v>
      </c>
      <c r="L454" s="624"/>
    </row>
    <row r="455" spans="2:12" ht="57" customHeight="1">
      <c r="B455" s="611" t="s">
        <v>3792</v>
      </c>
      <c r="C455" s="612"/>
      <c r="D455" s="613" t="s">
        <v>1057</v>
      </c>
      <c r="E455" s="613"/>
      <c r="F455" s="316" t="s">
        <v>518</v>
      </c>
      <c r="G455" s="308">
        <v>15</v>
      </c>
      <c r="H455" s="308">
        <v>15.2005087794</v>
      </c>
      <c r="I455" s="309">
        <f t="shared" si="18"/>
        <v>228.007631691</v>
      </c>
      <c r="J455" s="310">
        <f t="shared" si="19"/>
        <v>4.2287453344916061E-5</v>
      </c>
      <c r="K455" s="311">
        <f t="shared" si="20"/>
        <v>0.9990098692552063</v>
      </c>
      <c r="L455" s="624"/>
    </row>
    <row r="456" spans="2:12" ht="54.6" customHeight="1">
      <c r="B456" s="611" t="s">
        <v>3831</v>
      </c>
      <c r="C456" s="612"/>
      <c r="D456" s="613" t="s">
        <v>1086</v>
      </c>
      <c r="E456" s="613"/>
      <c r="F456" s="316" t="s">
        <v>518</v>
      </c>
      <c r="G456" s="308">
        <v>15</v>
      </c>
      <c r="H456" s="308">
        <v>15.135078</v>
      </c>
      <c r="I456" s="309">
        <f t="shared" si="18"/>
        <v>227.02617000000001</v>
      </c>
      <c r="J456" s="310">
        <f t="shared" si="19"/>
        <v>4.2105426475200442E-5</v>
      </c>
      <c r="K456" s="311">
        <f t="shared" si="20"/>
        <v>0.9990519746816815</v>
      </c>
      <c r="L456" s="624"/>
    </row>
    <row r="457" spans="2:12" ht="30" customHeight="1">
      <c r="B457" s="611" t="s">
        <v>4047</v>
      </c>
      <c r="C457" s="612"/>
      <c r="D457" s="613" t="s">
        <v>1352</v>
      </c>
      <c r="E457" s="613"/>
      <c r="F457" s="316" t="s">
        <v>518</v>
      </c>
      <c r="G457" s="308">
        <v>10</v>
      </c>
      <c r="H457" s="308">
        <v>22.101463200000001</v>
      </c>
      <c r="I457" s="309">
        <f t="shared" si="18"/>
        <v>221.01463200000001</v>
      </c>
      <c r="J457" s="310">
        <f t="shared" si="19"/>
        <v>4.0990496107208624E-5</v>
      </c>
      <c r="K457" s="311">
        <f t="shared" si="20"/>
        <v>0.99909296517778867</v>
      </c>
      <c r="L457" s="624"/>
    </row>
    <row r="458" spans="2:12" ht="45" customHeight="1">
      <c r="B458" s="611" t="s">
        <v>3797</v>
      </c>
      <c r="C458" s="612"/>
      <c r="D458" s="613" t="s">
        <v>1062</v>
      </c>
      <c r="E458" s="613"/>
      <c r="F458" s="316" t="s">
        <v>518</v>
      </c>
      <c r="G458" s="308">
        <v>15</v>
      </c>
      <c r="H458" s="308">
        <v>14.665015722</v>
      </c>
      <c r="I458" s="309">
        <f t="shared" si="18"/>
        <v>219.97523583</v>
      </c>
      <c r="J458" s="310">
        <f t="shared" si="19"/>
        <v>4.0797724414788581E-5</v>
      </c>
      <c r="K458" s="311">
        <f t="shared" si="20"/>
        <v>0.99913376290220346</v>
      </c>
      <c r="L458" s="624"/>
    </row>
    <row r="459" spans="2:12" ht="30" customHeight="1">
      <c r="B459" s="611" t="s">
        <v>4025</v>
      </c>
      <c r="C459" s="612"/>
      <c r="D459" s="613" t="s">
        <v>1332</v>
      </c>
      <c r="E459" s="613"/>
      <c r="F459" s="316" t="s">
        <v>518</v>
      </c>
      <c r="G459" s="308">
        <v>20</v>
      </c>
      <c r="H459" s="308">
        <v>10.873260000000002</v>
      </c>
      <c r="I459" s="309">
        <f t="shared" ref="I459:I491" si="21">+G459*H459</f>
        <v>217.46520000000004</v>
      </c>
      <c r="J459" s="310">
        <f t="shared" ref="J459:J491" si="22">I459/$O$11</f>
        <v>4.0332200422157324E-5</v>
      </c>
      <c r="K459" s="311">
        <f t="shared" si="20"/>
        <v>0.99917409510262567</v>
      </c>
      <c r="L459" s="624"/>
    </row>
    <row r="460" spans="2:12" ht="45" customHeight="1">
      <c r="B460" s="611" t="s">
        <v>3809</v>
      </c>
      <c r="C460" s="612"/>
      <c r="D460" s="613" t="s">
        <v>1074</v>
      </c>
      <c r="E460" s="613"/>
      <c r="F460" s="316" t="s">
        <v>518</v>
      </c>
      <c r="G460" s="308">
        <v>15</v>
      </c>
      <c r="H460" s="308">
        <v>14.160601441200001</v>
      </c>
      <c r="I460" s="309">
        <f t="shared" si="21"/>
        <v>212.409021618</v>
      </c>
      <c r="J460" s="310">
        <f t="shared" si="22"/>
        <v>3.9394455900859181E-5</v>
      </c>
      <c r="K460" s="311">
        <f t="shared" si="20"/>
        <v>0.99921348955852651</v>
      </c>
      <c r="L460" s="624"/>
    </row>
    <row r="461" spans="2:12" ht="45" customHeight="1">
      <c r="B461" s="611" t="s">
        <v>3812</v>
      </c>
      <c r="C461" s="612"/>
      <c r="D461" s="613" t="s">
        <v>860</v>
      </c>
      <c r="E461" s="613"/>
      <c r="F461" s="316" t="s">
        <v>518</v>
      </c>
      <c r="G461" s="308">
        <v>15</v>
      </c>
      <c r="H461" s="308">
        <v>13.81029</v>
      </c>
      <c r="I461" s="309">
        <f t="shared" si="21"/>
        <v>207.15434999999999</v>
      </c>
      <c r="J461" s="310">
        <f t="shared" si="22"/>
        <v>3.8419897815934342E-5</v>
      </c>
      <c r="K461" s="311">
        <f t="shared" ref="K461:K491" si="23">+J461+K460</f>
        <v>0.99925190945634246</v>
      </c>
      <c r="L461" s="624"/>
    </row>
    <row r="462" spans="2:12" ht="30" customHeight="1">
      <c r="B462" s="611" t="s">
        <v>4095</v>
      </c>
      <c r="C462" s="612"/>
      <c r="D462" s="613" t="s">
        <v>1401</v>
      </c>
      <c r="E462" s="613"/>
      <c r="F462" s="316" t="s">
        <v>518</v>
      </c>
      <c r="G462" s="308">
        <v>5</v>
      </c>
      <c r="H462" s="308">
        <v>40.809774391200001</v>
      </c>
      <c r="I462" s="309">
        <f t="shared" si="21"/>
        <v>204.048871956</v>
      </c>
      <c r="J462" s="310">
        <f t="shared" si="22"/>
        <v>3.7843940086250615E-5</v>
      </c>
      <c r="K462" s="311">
        <f t="shared" si="23"/>
        <v>0.99928975339642867</v>
      </c>
      <c r="L462" s="624"/>
    </row>
    <row r="463" spans="2:12" ht="45" customHeight="1">
      <c r="B463" s="611" t="s">
        <v>3793</v>
      </c>
      <c r="C463" s="612"/>
      <c r="D463" s="613" t="s">
        <v>1058</v>
      </c>
      <c r="E463" s="613"/>
      <c r="F463" s="316" t="s">
        <v>518</v>
      </c>
      <c r="G463" s="308">
        <v>20</v>
      </c>
      <c r="H463" s="308">
        <v>9.9595674641999992</v>
      </c>
      <c r="I463" s="309">
        <f t="shared" si="21"/>
        <v>199.19134928399998</v>
      </c>
      <c r="J463" s="310">
        <f t="shared" si="22"/>
        <v>3.6943039261832374E-5</v>
      </c>
      <c r="K463" s="311">
        <f t="shared" si="23"/>
        <v>0.9993266964356905</v>
      </c>
      <c r="L463" s="624"/>
    </row>
    <row r="464" spans="2:12" ht="45" customHeight="1">
      <c r="B464" s="611" t="s">
        <v>3791</v>
      </c>
      <c r="C464" s="612"/>
      <c r="D464" s="613" t="s">
        <v>1056</v>
      </c>
      <c r="E464" s="613"/>
      <c r="F464" s="316" t="s">
        <v>518</v>
      </c>
      <c r="G464" s="308">
        <v>15</v>
      </c>
      <c r="H464" s="308">
        <v>13.1383387794</v>
      </c>
      <c r="I464" s="309">
        <f t="shared" si="21"/>
        <v>197.07508169100001</v>
      </c>
      <c r="J464" s="310">
        <f t="shared" si="22"/>
        <v>3.6550545526247135E-5</v>
      </c>
      <c r="K464" s="311">
        <f t="shared" si="23"/>
        <v>0.9993632469812167</v>
      </c>
      <c r="L464" s="624"/>
    </row>
    <row r="465" spans="2:12" ht="30" customHeight="1">
      <c r="B465" s="611" t="s">
        <v>4097</v>
      </c>
      <c r="C465" s="612"/>
      <c r="D465" s="613" t="s">
        <v>1403</v>
      </c>
      <c r="E465" s="613"/>
      <c r="F465" s="316" t="s">
        <v>518</v>
      </c>
      <c r="G465" s="308">
        <v>2</v>
      </c>
      <c r="H465" s="308">
        <v>96.934220542800006</v>
      </c>
      <c r="I465" s="309">
        <f t="shared" si="21"/>
        <v>193.86844108560001</v>
      </c>
      <c r="J465" s="310">
        <f t="shared" si="22"/>
        <v>3.5955825674156681E-5</v>
      </c>
      <c r="K465" s="311">
        <f t="shared" si="23"/>
        <v>0.99939920280689087</v>
      </c>
      <c r="L465" s="624"/>
    </row>
    <row r="466" spans="2:12" ht="45" customHeight="1">
      <c r="B466" s="611" t="s">
        <v>3840</v>
      </c>
      <c r="C466" s="612"/>
      <c r="D466" s="613" t="s">
        <v>1094</v>
      </c>
      <c r="E466" s="613"/>
      <c r="F466" s="316" t="s">
        <v>518</v>
      </c>
      <c r="G466" s="308">
        <v>15</v>
      </c>
      <c r="H466" s="308">
        <v>12.610481999999999</v>
      </c>
      <c r="I466" s="309">
        <f t="shared" si="21"/>
        <v>189.15723</v>
      </c>
      <c r="J466" s="310">
        <f t="shared" si="22"/>
        <v>3.5082060539617875E-5</v>
      </c>
      <c r="K466" s="311">
        <f t="shared" si="23"/>
        <v>0.99943428486743047</v>
      </c>
      <c r="L466" s="624"/>
    </row>
    <row r="467" spans="2:12" ht="45" customHeight="1">
      <c r="B467" s="611" t="s">
        <v>3794</v>
      </c>
      <c r="C467" s="612"/>
      <c r="D467" s="613" t="s">
        <v>1059</v>
      </c>
      <c r="E467" s="613"/>
      <c r="F467" s="316" t="s">
        <v>518</v>
      </c>
      <c r="G467" s="308">
        <v>15</v>
      </c>
      <c r="H467" s="308">
        <v>12.215407721999998</v>
      </c>
      <c r="I467" s="309">
        <f t="shared" si="21"/>
        <v>183.23111582999996</v>
      </c>
      <c r="J467" s="310">
        <f t="shared" si="22"/>
        <v>3.3982973308975789E-5</v>
      </c>
      <c r="K467" s="311">
        <f t="shared" si="23"/>
        <v>0.99946826784073939</v>
      </c>
      <c r="L467" s="624"/>
    </row>
    <row r="468" spans="2:12" ht="30" customHeight="1">
      <c r="B468" s="611" t="s">
        <v>3775</v>
      </c>
      <c r="C468" s="612"/>
      <c r="D468" s="613" t="s">
        <v>1033</v>
      </c>
      <c r="E468" s="613"/>
      <c r="F468" s="316" t="s">
        <v>518</v>
      </c>
      <c r="G468" s="308">
        <v>15</v>
      </c>
      <c r="H468" s="308">
        <v>11.954336999999999</v>
      </c>
      <c r="I468" s="309">
        <f t="shared" si="21"/>
        <v>179.31505499999997</v>
      </c>
      <c r="J468" s="310">
        <f t="shared" si="22"/>
        <v>3.3256680779132301E-5</v>
      </c>
      <c r="K468" s="311">
        <f t="shared" si="23"/>
        <v>0.99950152452151853</v>
      </c>
      <c r="L468" s="624"/>
    </row>
    <row r="469" spans="2:12" ht="45" customHeight="1">
      <c r="B469" s="611" t="s">
        <v>3807</v>
      </c>
      <c r="C469" s="612"/>
      <c r="D469" s="613" t="s">
        <v>1072</v>
      </c>
      <c r="E469" s="613"/>
      <c r="F469" s="316" t="s">
        <v>518</v>
      </c>
      <c r="G469" s="308">
        <v>15</v>
      </c>
      <c r="H469" s="308">
        <v>11.831800358999999</v>
      </c>
      <c r="I469" s="309">
        <f t="shared" si="21"/>
        <v>177.47700538499998</v>
      </c>
      <c r="J469" s="310">
        <f t="shared" si="22"/>
        <v>3.2915786762719338E-5</v>
      </c>
      <c r="K469" s="311">
        <f t="shared" si="23"/>
        <v>0.9995344403082812</v>
      </c>
      <c r="L469" s="624"/>
    </row>
    <row r="470" spans="2:12" ht="45" customHeight="1">
      <c r="B470" s="611" t="s">
        <v>3839</v>
      </c>
      <c r="C470" s="612"/>
      <c r="D470" s="613" t="s">
        <v>1093</v>
      </c>
      <c r="E470" s="613"/>
      <c r="F470" s="316" t="s">
        <v>518</v>
      </c>
      <c r="G470" s="308">
        <v>15</v>
      </c>
      <c r="H470" s="308">
        <v>11.74812</v>
      </c>
      <c r="I470" s="309">
        <f t="shared" si="21"/>
        <v>176.2218</v>
      </c>
      <c r="J470" s="310">
        <f t="shared" si="22"/>
        <v>3.268298999726541E-5</v>
      </c>
      <c r="K470" s="311">
        <f t="shared" si="23"/>
        <v>0.99956712329827846</v>
      </c>
      <c r="L470" s="624"/>
    </row>
    <row r="471" spans="2:12" ht="45" customHeight="1">
      <c r="B471" s="611" t="s">
        <v>3796</v>
      </c>
      <c r="C471" s="612"/>
      <c r="D471" s="613" t="s">
        <v>1061</v>
      </c>
      <c r="E471" s="613"/>
      <c r="F471" s="316" t="s">
        <v>518</v>
      </c>
      <c r="G471" s="308">
        <v>10</v>
      </c>
      <c r="H471" s="308">
        <v>17.052133721999997</v>
      </c>
      <c r="I471" s="309">
        <f t="shared" si="21"/>
        <v>170.52133721999996</v>
      </c>
      <c r="J471" s="310">
        <f t="shared" si="22"/>
        <v>3.1625753219417694E-5</v>
      </c>
      <c r="K471" s="311">
        <f t="shared" si="23"/>
        <v>0.99959874905149793</v>
      </c>
      <c r="L471" s="624"/>
    </row>
    <row r="472" spans="2:12" ht="60" customHeight="1">
      <c r="B472" s="611" t="s">
        <v>4094</v>
      </c>
      <c r="C472" s="612"/>
      <c r="D472" s="613" t="s">
        <v>1400</v>
      </c>
      <c r="E472" s="613"/>
      <c r="F472" s="316" t="s">
        <v>518</v>
      </c>
      <c r="G472" s="308">
        <v>2</v>
      </c>
      <c r="H472" s="308">
        <v>84.897459232800003</v>
      </c>
      <c r="I472" s="309">
        <f t="shared" si="21"/>
        <v>169.79491846560001</v>
      </c>
      <c r="J472" s="310">
        <f t="shared" si="22"/>
        <v>3.1491027907998334E-5</v>
      </c>
      <c r="K472" s="311">
        <f t="shared" si="23"/>
        <v>0.99963024007940593</v>
      </c>
      <c r="L472" s="624"/>
    </row>
    <row r="473" spans="2:12" ht="45" customHeight="1">
      <c r="B473" s="611" t="s">
        <v>3811</v>
      </c>
      <c r="C473" s="612"/>
      <c r="D473" s="613" t="s">
        <v>859</v>
      </c>
      <c r="E473" s="613"/>
      <c r="F473" s="316" t="s">
        <v>518</v>
      </c>
      <c r="G473" s="308">
        <v>15</v>
      </c>
      <c r="H473" s="308">
        <v>10.635797999999999</v>
      </c>
      <c r="I473" s="309">
        <f t="shared" si="21"/>
        <v>159.53697</v>
      </c>
      <c r="J473" s="310">
        <f t="shared" si="22"/>
        <v>2.9588536689013687E-5</v>
      </c>
      <c r="K473" s="311">
        <f t="shared" si="23"/>
        <v>0.99965982861609493</v>
      </c>
      <c r="L473" s="624"/>
    </row>
    <row r="474" spans="2:12" ht="45" customHeight="1">
      <c r="B474" s="611" t="s">
        <v>3810</v>
      </c>
      <c r="C474" s="612"/>
      <c r="D474" s="613" t="s">
        <v>1075</v>
      </c>
      <c r="E474" s="613"/>
      <c r="F474" s="316" t="s">
        <v>518</v>
      </c>
      <c r="G474" s="308">
        <v>15</v>
      </c>
      <c r="H474" s="308">
        <v>10.360841999999998</v>
      </c>
      <c r="I474" s="309">
        <f t="shared" si="21"/>
        <v>155.41262999999998</v>
      </c>
      <c r="J474" s="310">
        <f t="shared" si="22"/>
        <v>2.8823615646524494E-5</v>
      </c>
      <c r="K474" s="311">
        <f t="shared" si="23"/>
        <v>0.99968865223174141</v>
      </c>
      <c r="L474" s="624"/>
    </row>
    <row r="475" spans="2:12" ht="45" customHeight="1">
      <c r="B475" s="611" t="s">
        <v>3806</v>
      </c>
      <c r="C475" s="612"/>
      <c r="D475" s="613" t="s">
        <v>1071</v>
      </c>
      <c r="E475" s="613"/>
      <c r="F475" s="316" t="s">
        <v>518</v>
      </c>
      <c r="G475" s="308">
        <v>15</v>
      </c>
      <c r="H475" s="308">
        <v>10.000192213199998</v>
      </c>
      <c r="I475" s="309">
        <f t="shared" si="21"/>
        <v>150.00288319799998</v>
      </c>
      <c r="J475" s="310">
        <f t="shared" si="22"/>
        <v>2.7820296530402058E-5</v>
      </c>
      <c r="K475" s="311">
        <f t="shared" si="23"/>
        <v>0.99971647252827178</v>
      </c>
      <c r="L475" s="624"/>
    </row>
    <row r="476" spans="2:12" ht="30" customHeight="1">
      <c r="B476" s="611" t="s">
        <v>3916</v>
      </c>
      <c r="C476" s="612"/>
      <c r="D476" s="613" t="s">
        <v>1185</v>
      </c>
      <c r="E476" s="613"/>
      <c r="F476" s="316" t="s">
        <v>489</v>
      </c>
      <c r="G476" s="308">
        <v>26.003999999999998</v>
      </c>
      <c r="H476" s="308">
        <v>5.7475052519999998</v>
      </c>
      <c r="I476" s="309">
        <f t="shared" si="21"/>
        <v>149.45812657300797</v>
      </c>
      <c r="J476" s="310">
        <f t="shared" si="22"/>
        <v>2.7719263200101504E-5</v>
      </c>
      <c r="K476" s="311">
        <f t="shared" si="23"/>
        <v>0.99974419179147189</v>
      </c>
      <c r="L476" s="624"/>
    </row>
    <row r="477" spans="2:12" ht="45" customHeight="1">
      <c r="B477" s="611" t="s">
        <v>3827</v>
      </c>
      <c r="C477" s="612"/>
      <c r="D477" s="613" t="s">
        <v>540</v>
      </c>
      <c r="E477" s="613"/>
      <c r="F477" s="316" t="s">
        <v>518</v>
      </c>
      <c r="G477" s="308">
        <v>15</v>
      </c>
      <c r="H477" s="308">
        <v>9.6859500000000001</v>
      </c>
      <c r="I477" s="309">
        <f t="shared" si="21"/>
        <v>145.28925000000001</v>
      </c>
      <c r="J477" s="310">
        <f t="shared" si="22"/>
        <v>2.6946082178596487E-5</v>
      </c>
      <c r="K477" s="311">
        <f t="shared" si="23"/>
        <v>0.99977113787365046</v>
      </c>
      <c r="L477" s="624"/>
    </row>
    <row r="478" spans="2:12" ht="30" customHeight="1">
      <c r="B478" s="611" t="s">
        <v>3777</v>
      </c>
      <c r="C478" s="612"/>
      <c r="D478" s="613" t="s">
        <v>1035</v>
      </c>
      <c r="E478" s="613"/>
      <c r="F478" s="316" t="s">
        <v>489</v>
      </c>
      <c r="G478" s="308">
        <v>30</v>
      </c>
      <c r="H478" s="308">
        <v>4.7857341599999987</v>
      </c>
      <c r="I478" s="309">
        <f t="shared" si="21"/>
        <v>143.57202479999995</v>
      </c>
      <c r="J478" s="310">
        <f t="shared" si="22"/>
        <v>2.6627596871814612E-5</v>
      </c>
      <c r="K478" s="311">
        <f t="shared" si="23"/>
        <v>0.99979776547052224</v>
      </c>
      <c r="L478" s="624"/>
    </row>
    <row r="479" spans="2:12" ht="45" customHeight="1">
      <c r="B479" s="611" t="s">
        <v>3795</v>
      </c>
      <c r="C479" s="612"/>
      <c r="D479" s="613" t="s">
        <v>1060</v>
      </c>
      <c r="E479" s="613"/>
      <c r="F479" s="316" t="s">
        <v>518</v>
      </c>
      <c r="G479" s="308">
        <v>10</v>
      </c>
      <c r="H479" s="308">
        <v>14.277577722</v>
      </c>
      <c r="I479" s="309">
        <f t="shared" si="21"/>
        <v>142.77577722000001</v>
      </c>
      <c r="J479" s="310">
        <f t="shared" si="22"/>
        <v>2.6479920751763149E-5</v>
      </c>
      <c r="K479" s="311">
        <f t="shared" si="23"/>
        <v>0.99982424539127401</v>
      </c>
      <c r="L479" s="624"/>
    </row>
    <row r="480" spans="2:12" ht="30" customHeight="1">
      <c r="B480" s="611" t="s">
        <v>4061</v>
      </c>
      <c r="C480" s="612"/>
      <c r="D480" s="613" t="s">
        <v>1366</v>
      </c>
      <c r="E480" s="613"/>
      <c r="F480" s="316" t="s">
        <v>518</v>
      </c>
      <c r="G480" s="308">
        <v>10</v>
      </c>
      <c r="H480" s="308">
        <v>14.227903171200001</v>
      </c>
      <c r="I480" s="309">
        <f t="shared" si="21"/>
        <v>142.27903171200001</v>
      </c>
      <c r="J480" s="310">
        <f t="shared" si="22"/>
        <v>2.6387791807051708E-5</v>
      </c>
      <c r="K480" s="311">
        <f t="shared" si="23"/>
        <v>0.99985063318308109</v>
      </c>
      <c r="L480" s="624"/>
    </row>
    <row r="481" spans="2:12" ht="75" customHeight="1">
      <c r="B481" s="611" t="s">
        <v>3851</v>
      </c>
      <c r="C481" s="612"/>
      <c r="D481" s="613" t="s">
        <v>1107</v>
      </c>
      <c r="E481" s="613"/>
      <c r="F481" s="316" t="s">
        <v>518</v>
      </c>
      <c r="G481" s="308">
        <v>10</v>
      </c>
      <c r="H481" s="308">
        <v>14.009170674</v>
      </c>
      <c r="I481" s="309">
        <f t="shared" si="21"/>
        <v>140.09170674000001</v>
      </c>
      <c r="J481" s="310">
        <f t="shared" si="22"/>
        <v>2.5982119409081394E-5</v>
      </c>
      <c r="K481" s="311">
        <f t="shared" si="23"/>
        <v>0.99987661530249017</v>
      </c>
      <c r="L481" s="624"/>
    </row>
    <row r="482" spans="2:12" ht="45" customHeight="1">
      <c r="B482" s="611" t="s">
        <v>3826</v>
      </c>
      <c r="C482" s="612"/>
      <c r="D482" s="613" t="s">
        <v>1084</v>
      </c>
      <c r="E482" s="613"/>
      <c r="F482" s="316" t="s">
        <v>518</v>
      </c>
      <c r="G482" s="308">
        <v>15</v>
      </c>
      <c r="H482" s="308">
        <v>7.736262</v>
      </c>
      <c r="I482" s="309">
        <f t="shared" si="21"/>
        <v>116.04393</v>
      </c>
      <c r="J482" s="310">
        <f t="shared" si="22"/>
        <v>2.1522096604582225E-5</v>
      </c>
      <c r="K482" s="311">
        <f t="shared" si="23"/>
        <v>0.99989813739909472</v>
      </c>
      <c r="L482" s="624"/>
    </row>
    <row r="483" spans="2:12" ht="45" customHeight="1">
      <c r="B483" s="611" t="s">
        <v>3800</v>
      </c>
      <c r="C483" s="612"/>
      <c r="D483" s="613" t="s">
        <v>1065</v>
      </c>
      <c r="E483" s="613"/>
      <c r="F483" s="316" t="s">
        <v>518</v>
      </c>
      <c r="G483" s="308">
        <v>15</v>
      </c>
      <c r="H483" s="308">
        <v>6.7168713785999996</v>
      </c>
      <c r="I483" s="309">
        <f t="shared" si="21"/>
        <v>100.75307067899999</v>
      </c>
      <c r="J483" s="310">
        <f t="shared" si="22"/>
        <v>1.8686176177950355E-5</v>
      </c>
      <c r="K483" s="311">
        <f t="shared" si="23"/>
        <v>0.99991682357527267</v>
      </c>
      <c r="L483" s="624"/>
    </row>
    <row r="484" spans="2:12" ht="45" customHeight="1">
      <c r="B484" s="611" t="s">
        <v>3798</v>
      </c>
      <c r="C484" s="612"/>
      <c r="D484" s="613" t="s">
        <v>1063</v>
      </c>
      <c r="E484" s="613"/>
      <c r="F484" s="316" t="s">
        <v>518</v>
      </c>
      <c r="G484" s="308">
        <v>15</v>
      </c>
      <c r="H484" s="308">
        <v>5.4915062183999996</v>
      </c>
      <c r="I484" s="309">
        <f t="shared" si="21"/>
        <v>82.372593275999989</v>
      </c>
      <c r="J484" s="310">
        <f t="shared" si="22"/>
        <v>1.5277239490734518E-5</v>
      </c>
      <c r="K484" s="311">
        <f t="shared" si="23"/>
        <v>0.99993210081476336</v>
      </c>
      <c r="L484" s="624"/>
    </row>
    <row r="485" spans="2:12" ht="30" customHeight="1">
      <c r="B485" s="611" t="s">
        <v>4062</v>
      </c>
      <c r="C485" s="612"/>
      <c r="D485" s="613" t="s">
        <v>1367</v>
      </c>
      <c r="E485" s="613"/>
      <c r="F485" s="316" t="s">
        <v>518</v>
      </c>
      <c r="G485" s="308">
        <v>5</v>
      </c>
      <c r="H485" s="308">
        <v>13.7611091202</v>
      </c>
      <c r="I485" s="309">
        <f t="shared" si="21"/>
        <v>68.805545601000006</v>
      </c>
      <c r="J485" s="310">
        <f t="shared" si="22"/>
        <v>1.2761025926609945E-5</v>
      </c>
      <c r="K485" s="311">
        <f t="shared" si="23"/>
        <v>0.99994486184068998</v>
      </c>
      <c r="L485" s="624"/>
    </row>
    <row r="486" spans="2:12" ht="45" customHeight="1">
      <c r="B486" s="611" t="s">
        <v>3801</v>
      </c>
      <c r="C486" s="612"/>
      <c r="D486" s="613" t="s">
        <v>1751</v>
      </c>
      <c r="E486" s="613"/>
      <c r="F486" s="316" t="s">
        <v>518</v>
      </c>
      <c r="G486" s="308">
        <v>10</v>
      </c>
      <c r="H486" s="308">
        <v>6.7168713785999996</v>
      </c>
      <c r="I486" s="309">
        <f t="shared" si="21"/>
        <v>67.168713785999998</v>
      </c>
      <c r="J486" s="310">
        <f t="shared" si="22"/>
        <v>1.2457450785300238E-5</v>
      </c>
      <c r="K486" s="311">
        <f t="shared" si="23"/>
        <v>0.99995731929147524</v>
      </c>
      <c r="L486" s="624"/>
    </row>
    <row r="487" spans="2:12" ht="45" customHeight="1">
      <c r="B487" s="611" t="s">
        <v>3802</v>
      </c>
      <c r="C487" s="612"/>
      <c r="D487" s="613" t="s">
        <v>1067</v>
      </c>
      <c r="E487" s="613"/>
      <c r="F487" s="316" t="s">
        <v>518</v>
      </c>
      <c r="G487" s="308">
        <v>5</v>
      </c>
      <c r="H487" s="308">
        <v>12.527880218399998</v>
      </c>
      <c r="I487" s="309">
        <f t="shared" si="21"/>
        <v>62.639401091999993</v>
      </c>
      <c r="J487" s="310">
        <f t="shared" si="22"/>
        <v>1.1617421450266266E-5</v>
      </c>
      <c r="K487" s="311">
        <f t="shared" si="23"/>
        <v>0.99996893671292553</v>
      </c>
      <c r="L487" s="624"/>
    </row>
    <row r="488" spans="2:12" ht="30" customHeight="1">
      <c r="B488" s="611" t="s">
        <v>4059</v>
      </c>
      <c r="C488" s="612"/>
      <c r="D488" s="613" t="s">
        <v>1364</v>
      </c>
      <c r="E488" s="613"/>
      <c r="F488" s="316" t="s">
        <v>518</v>
      </c>
      <c r="G488" s="308">
        <v>5</v>
      </c>
      <c r="H488" s="308">
        <v>10.881128740799999</v>
      </c>
      <c r="I488" s="309">
        <f t="shared" si="21"/>
        <v>54.405643703999999</v>
      </c>
      <c r="J488" s="310">
        <f t="shared" si="22"/>
        <v>1.0090346988696165E-5</v>
      </c>
      <c r="K488" s="311">
        <f t="shared" si="23"/>
        <v>0.99997902705991426</v>
      </c>
      <c r="L488" s="624"/>
    </row>
    <row r="489" spans="2:12" ht="45" customHeight="1">
      <c r="B489" s="611" t="s">
        <v>3804</v>
      </c>
      <c r="C489" s="612"/>
      <c r="D489" s="613" t="s">
        <v>1069</v>
      </c>
      <c r="E489" s="613"/>
      <c r="F489" s="316" t="s">
        <v>518</v>
      </c>
      <c r="G489" s="308">
        <v>5</v>
      </c>
      <c r="H489" s="308">
        <v>10.478208218400001</v>
      </c>
      <c r="I489" s="309">
        <f t="shared" si="21"/>
        <v>52.391041092000002</v>
      </c>
      <c r="J489" s="310">
        <f t="shared" si="22"/>
        <v>9.7167085568082801E-6</v>
      </c>
      <c r="K489" s="311">
        <f t="shared" si="23"/>
        <v>0.99998874376847102</v>
      </c>
      <c r="L489" s="624"/>
    </row>
    <row r="490" spans="2:12" ht="45" customHeight="1">
      <c r="B490" s="611" t="s">
        <v>3805</v>
      </c>
      <c r="C490" s="612"/>
      <c r="D490" s="613" t="s">
        <v>1070</v>
      </c>
      <c r="E490" s="613"/>
      <c r="F490" s="316" t="s">
        <v>518</v>
      </c>
      <c r="G490" s="308">
        <v>5</v>
      </c>
      <c r="H490" s="308">
        <v>6.4751888040000001</v>
      </c>
      <c r="I490" s="309">
        <f t="shared" si="21"/>
        <v>32.375944019999999</v>
      </c>
      <c r="J490" s="310">
        <f t="shared" si="22"/>
        <v>6.0046070041146151E-6</v>
      </c>
      <c r="K490" s="311">
        <f t="shared" si="23"/>
        <v>0.99999474837547508</v>
      </c>
      <c r="L490" s="624"/>
    </row>
    <row r="491" spans="2:12" ht="45" customHeight="1" thickBot="1">
      <c r="B491" s="625" t="s">
        <v>3803</v>
      </c>
      <c r="C491" s="626"/>
      <c r="D491" s="633" t="s">
        <v>1756</v>
      </c>
      <c r="E491" s="633"/>
      <c r="F491" s="317" t="s">
        <v>518</v>
      </c>
      <c r="G491" s="312">
        <v>5</v>
      </c>
      <c r="H491" s="312">
        <v>5.6631949938000004</v>
      </c>
      <c r="I491" s="313">
        <f t="shared" si="21"/>
        <v>28.315974969000003</v>
      </c>
      <c r="J491" s="314">
        <f t="shared" si="22"/>
        <v>5.2516245247446396E-6</v>
      </c>
      <c r="K491" s="315">
        <f t="shared" si="23"/>
        <v>0.99999999999999978</v>
      </c>
      <c r="L491" s="627"/>
    </row>
  </sheetData>
  <sortState ref="B10:K490">
    <sortCondition descending="1" ref="I10:I490"/>
  </sortState>
  <mergeCells count="973">
    <mergeCell ref="B2:C8"/>
    <mergeCell ref="J2:L8"/>
    <mergeCell ref="D485:E485"/>
    <mergeCell ref="D486:E486"/>
    <mergeCell ref="D487:E487"/>
    <mergeCell ref="D488:E488"/>
    <mergeCell ref="D489:E489"/>
    <mergeCell ref="D490:E490"/>
    <mergeCell ref="D491:E491"/>
    <mergeCell ref="L315:L427"/>
    <mergeCell ref="L428:L491"/>
    <mergeCell ref="D484:E484"/>
    <mergeCell ref="D464:E464"/>
    <mergeCell ref="D465:E465"/>
    <mergeCell ref="D466:E466"/>
    <mergeCell ref="D449:E449"/>
    <mergeCell ref="D450:E450"/>
    <mergeCell ref="D451:E451"/>
    <mergeCell ref="D452:E452"/>
    <mergeCell ref="D453:E453"/>
    <mergeCell ref="D454:E454"/>
    <mergeCell ref="D455:E455"/>
    <mergeCell ref="D456:E456"/>
    <mergeCell ref="D457:E457"/>
    <mergeCell ref="D440:E440"/>
    <mergeCell ref="D441:E441"/>
    <mergeCell ref="L171:L314"/>
    <mergeCell ref="D476:E476"/>
    <mergeCell ref="D477:E477"/>
    <mergeCell ref="D478:E478"/>
    <mergeCell ref="D479:E479"/>
    <mergeCell ref="D480:E480"/>
    <mergeCell ref="D481:E481"/>
    <mergeCell ref="D458:E458"/>
    <mergeCell ref="D459:E459"/>
    <mergeCell ref="D460:E460"/>
    <mergeCell ref="D461:E461"/>
    <mergeCell ref="D462:E462"/>
    <mergeCell ref="D463:E463"/>
    <mergeCell ref="D442:E442"/>
    <mergeCell ref="D443:E443"/>
    <mergeCell ref="D444:E444"/>
    <mergeCell ref="D445:E445"/>
    <mergeCell ref="D446:E446"/>
    <mergeCell ref="D447:E447"/>
    <mergeCell ref="D448:E448"/>
    <mergeCell ref="D431:E431"/>
    <mergeCell ref="D432:E432"/>
    <mergeCell ref="D482:E482"/>
    <mergeCell ref="D483:E483"/>
    <mergeCell ref="D467:E467"/>
    <mergeCell ref="D468:E468"/>
    <mergeCell ref="D469:E469"/>
    <mergeCell ref="D470:E470"/>
    <mergeCell ref="D471:E471"/>
    <mergeCell ref="D472:E472"/>
    <mergeCell ref="D473:E473"/>
    <mergeCell ref="D474:E474"/>
    <mergeCell ref="D475:E475"/>
    <mergeCell ref="D433:E433"/>
    <mergeCell ref="D434:E434"/>
    <mergeCell ref="D435:E435"/>
    <mergeCell ref="D436:E436"/>
    <mergeCell ref="D437:E437"/>
    <mergeCell ref="D438:E438"/>
    <mergeCell ref="D439:E439"/>
    <mergeCell ref="D422:E422"/>
    <mergeCell ref="D423:E423"/>
    <mergeCell ref="D424:E424"/>
    <mergeCell ref="D425:E425"/>
    <mergeCell ref="D426:E426"/>
    <mergeCell ref="D427:E427"/>
    <mergeCell ref="D428:E428"/>
    <mergeCell ref="D429:E429"/>
    <mergeCell ref="D430:E430"/>
    <mergeCell ref="D413:E413"/>
    <mergeCell ref="D414:E414"/>
    <mergeCell ref="D415:E415"/>
    <mergeCell ref="D416:E416"/>
    <mergeCell ref="D417:E417"/>
    <mergeCell ref="D418:E418"/>
    <mergeCell ref="D419:E419"/>
    <mergeCell ref="D420:E420"/>
    <mergeCell ref="D421:E421"/>
    <mergeCell ref="D404:E404"/>
    <mergeCell ref="D405:E405"/>
    <mergeCell ref="D406:E406"/>
    <mergeCell ref="D407:E407"/>
    <mergeCell ref="D408:E408"/>
    <mergeCell ref="D409:E409"/>
    <mergeCell ref="D410:E410"/>
    <mergeCell ref="D411:E411"/>
    <mergeCell ref="D412:E412"/>
    <mergeCell ref="D395:E395"/>
    <mergeCell ref="D396:E396"/>
    <mergeCell ref="D397:E397"/>
    <mergeCell ref="D398:E398"/>
    <mergeCell ref="D399:E399"/>
    <mergeCell ref="D400:E400"/>
    <mergeCell ref="D401:E401"/>
    <mergeCell ref="D402:E402"/>
    <mergeCell ref="D403:E403"/>
    <mergeCell ref="D386:E386"/>
    <mergeCell ref="D387:E387"/>
    <mergeCell ref="D388:E388"/>
    <mergeCell ref="D389:E389"/>
    <mergeCell ref="D390:E390"/>
    <mergeCell ref="D391:E391"/>
    <mergeCell ref="D392:E392"/>
    <mergeCell ref="D393:E393"/>
    <mergeCell ref="D394:E394"/>
    <mergeCell ref="D377:E377"/>
    <mergeCell ref="D378:E378"/>
    <mergeCell ref="D379:E379"/>
    <mergeCell ref="D380:E380"/>
    <mergeCell ref="D381:E381"/>
    <mergeCell ref="D382:E382"/>
    <mergeCell ref="D383:E383"/>
    <mergeCell ref="D384:E384"/>
    <mergeCell ref="D385:E385"/>
    <mergeCell ref="D368:E368"/>
    <mergeCell ref="D369:E369"/>
    <mergeCell ref="D370:E370"/>
    <mergeCell ref="D371:E371"/>
    <mergeCell ref="D372:E372"/>
    <mergeCell ref="D373:E373"/>
    <mergeCell ref="D374:E374"/>
    <mergeCell ref="D375:E375"/>
    <mergeCell ref="D376:E376"/>
    <mergeCell ref="D359:E359"/>
    <mergeCell ref="D360:E360"/>
    <mergeCell ref="D361:E361"/>
    <mergeCell ref="D362:E362"/>
    <mergeCell ref="D363:E363"/>
    <mergeCell ref="D364:E364"/>
    <mergeCell ref="D365:E365"/>
    <mergeCell ref="D366:E366"/>
    <mergeCell ref="D367:E367"/>
    <mergeCell ref="D350:E350"/>
    <mergeCell ref="D351:E351"/>
    <mergeCell ref="D352:E352"/>
    <mergeCell ref="D353:E353"/>
    <mergeCell ref="D354:E354"/>
    <mergeCell ref="D355:E355"/>
    <mergeCell ref="D356:E356"/>
    <mergeCell ref="D357:E357"/>
    <mergeCell ref="D358:E358"/>
    <mergeCell ref="D341:E341"/>
    <mergeCell ref="D342:E342"/>
    <mergeCell ref="D343:E343"/>
    <mergeCell ref="D344:E344"/>
    <mergeCell ref="D345:E345"/>
    <mergeCell ref="D346:E346"/>
    <mergeCell ref="D347:E347"/>
    <mergeCell ref="D348:E348"/>
    <mergeCell ref="D349:E349"/>
    <mergeCell ref="D332:E332"/>
    <mergeCell ref="D333:E333"/>
    <mergeCell ref="D334:E334"/>
    <mergeCell ref="D335:E335"/>
    <mergeCell ref="D336:E336"/>
    <mergeCell ref="D337:E337"/>
    <mergeCell ref="D338:E338"/>
    <mergeCell ref="D339:E339"/>
    <mergeCell ref="D340:E340"/>
    <mergeCell ref="D323:E323"/>
    <mergeCell ref="D324:E324"/>
    <mergeCell ref="D325:E325"/>
    <mergeCell ref="D326:E326"/>
    <mergeCell ref="D327:E327"/>
    <mergeCell ref="D328:E328"/>
    <mergeCell ref="D329:E329"/>
    <mergeCell ref="D330:E330"/>
    <mergeCell ref="D331:E331"/>
    <mergeCell ref="D314:E314"/>
    <mergeCell ref="D315:E315"/>
    <mergeCell ref="D316:E316"/>
    <mergeCell ref="D317:E317"/>
    <mergeCell ref="D318:E318"/>
    <mergeCell ref="D319:E319"/>
    <mergeCell ref="D320:E320"/>
    <mergeCell ref="D321:E321"/>
    <mergeCell ref="D322:E322"/>
    <mergeCell ref="D305:E305"/>
    <mergeCell ref="D306:E306"/>
    <mergeCell ref="D307:E307"/>
    <mergeCell ref="D308:E308"/>
    <mergeCell ref="D309:E309"/>
    <mergeCell ref="D310:E310"/>
    <mergeCell ref="D311:E311"/>
    <mergeCell ref="D312:E312"/>
    <mergeCell ref="D313:E313"/>
    <mergeCell ref="D296:E296"/>
    <mergeCell ref="D297:E297"/>
    <mergeCell ref="D298:E298"/>
    <mergeCell ref="D299:E299"/>
    <mergeCell ref="D300:E300"/>
    <mergeCell ref="D301:E301"/>
    <mergeCell ref="D302:E302"/>
    <mergeCell ref="D303:E303"/>
    <mergeCell ref="D304:E304"/>
    <mergeCell ref="D287:E287"/>
    <mergeCell ref="D288:E288"/>
    <mergeCell ref="D289:E289"/>
    <mergeCell ref="D290:E290"/>
    <mergeCell ref="D291:E291"/>
    <mergeCell ref="D292:E292"/>
    <mergeCell ref="D293:E293"/>
    <mergeCell ref="D294:E294"/>
    <mergeCell ref="D295:E295"/>
    <mergeCell ref="D278:E278"/>
    <mergeCell ref="D279:E279"/>
    <mergeCell ref="D280:E280"/>
    <mergeCell ref="D281:E281"/>
    <mergeCell ref="D282:E282"/>
    <mergeCell ref="D283:E283"/>
    <mergeCell ref="D284:E284"/>
    <mergeCell ref="D285:E285"/>
    <mergeCell ref="D286:E286"/>
    <mergeCell ref="D269:E269"/>
    <mergeCell ref="D270:E270"/>
    <mergeCell ref="D271:E271"/>
    <mergeCell ref="D272:E272"/>
    <mergeCell ref="D273:E273"/>
    <mergeCell ref="D274:E274"/>
    <mergeCell ref="D275:E275"/>
    <mergeCell ref="D276:E276"/>
    <mergeCell ref="D277:E277"/>
    <mergeCell ref="D260:E260"/>
    <mergeCell ref="D261:E261"/>
    <mergeCell ref="D262:E262"/>
    <mergeCell ref="D263:E263"/>
    <mergeCell ref="D264:E264"/>
    <mergeCell ref="D265:E265"/>
    <mergeCell ref="D266:E266"/>
    <mergeCell ref="D267:E267"/>
    <mergeCell ref="D268:E268"/>
    <mergeCell ref="D251:E251"/>
    <mergeCell ref="D252:E252"/>
    <mergeCell ref="D253:E253"/>
    <mergeCell ref="D254:E254"/>
    <mergeCell ref="D255:E255"/>
    <mergeCell ref="D256:E256"/>
    <mergeCell ref="D257:E257"/>
    <mergeCell ref="D258:E258"/>
    <mergeCell ref="D259:E259"/>
    <mergeCell ref="D242:E242"/>
    <mergeCell ref="D243:E243"/>
    <mergeCell ref="D244:E244"/>
    <mergeCell ref="D245:E245"/>
    <mergeCell ref="D246:E246"/>
    <mergeCell ref="D247:E247"/>
    <mergeCell ref="D248:E248"/>
    <mergeCell ref="D249:E249"/>
    <mergeCell ref="D250:E250"/>
    <mergeCell ref="D233:E233"/>
    <mergeCell ref="D234:E234"/>
    <mergeCell ref="D235:E235"/>
    <mergeCell ref="D236:E236"/>
    <mergeCell ref="D237:E237"/>
    <mergeCell ref="D238:E238"/>
    <mergeCell ref="D239:E239"/>
    <mergeCell ref="D240:E240"/>
    <mergeCell ref="D241:E241"/>
    <mergeCell ref="D224:E224"/>
    <mergeCell ref="D225:E225"/>
    <mergeCell ref="D226:E226"/>
    <mergeCell ref="D227:E227"/>
    <mergeCell ref="D228:E228"/>
    <mergeCell ref="D229:E229"/>
    <mergeCell ref="D230:E230"/>
    <mergeCell ref="D231:E231"/>
    <mergeCell ref="D232:E232"/>
    <mergeCell ref="B490:C490"/>
    <mergeCell ref="B491:C49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D210:E210"/>
    <mergeCell ref="D211:E211"/>
    <mergeCell ref="D212:E212"/>
    <mergeCell ref="D213:E213"/>
    <mergeCell ref="D214:E214"/>
    <mergeCell ref="D215:E215"/>
    <mergeCell ref="D216:E216"/>
    <mergeCell ref="D217:E217"/>
    <mergeCell ref="D218:E218"/>
    <mergeCell ref="D219:E219"/>
    <mergeCell ref="D220:E220"/>
    <mergeCell ref="D221:E221"/>
    <mergeCell ref="D222:E222"/>
    <mergeCell ref="D223:E223"/>
    <mergeCell ref="B481:C481"/>
    <mergeCell ref="B482:C482"/>
    <mergeCell ref="B483:C483"/>
    <mergeCell ref="B484:C484"/>
    <mergeCell ref="B485:C485"/>
    <mergeCell ref="B486:C486"/>
    <mergeCell ref="B487:C487"/>
    <mergeCell ref="B488:C488"/>
    <mergeCell ref="B489:C489"/>
    <mergeCell ref="B472:C472"/>
    <mergeCell ref="B473:C473"/>
    <mergeCell ref="B474:C474"/>
    <mergeCell ref="B475:C475"/>
    <mergeCell ref="B476:C476"/>
    <mergeCell ref="B477:C477"/>
    <mergeCell ref="B478:C478"/>
    <mergeCell ref="B479:C479"/>
    <mergeCell ref="B480:C480"/>
    <mergeCell ref="B463:C463"/>
    <mergeCell ref="B464:C464"/>
    <mergeCell ref="B465:C465"/>
    <mergeCell ref="B466:C466"/>
    <mergeCell ref="B467:C467"/>
    <mergeCell ref="B468:C468"/>
    <mergeCell ref="B469:C469"/>
    <mergeCell ref="B470:C470"/>
    <mergeCell ref="B471:C471"/>
    <mergeCell ref="B454:C454"/>
    <mergeCell ref="B455:C455"/>
    <mergeCell ref="B456:C456"/>
    <mergeCell ref="B457:C457"/>
    <mergeCell ref="B458:C458"/>
    <mergeCell ref="B459:C459"/>
    <mergeCell ref="B460:C460"/>
    <mergeCell ref="B461:C461"/>
    <mergeCell ref="B462:C462"/>
    <mergeCell ref="B445:C445"/>
    <mergeCell ref="B446:C446"/>
    <mergeCell ref="B447:C447"/>
    <mergeCell ref="B448:C448"/>
    <mergeCell ref="B449:C449"/>
    <mergeCell ref="B450:C450"/>
    <mergeCell ref="B451:C451"/>
    <mergeCell ref="B452:C452"/>
    <mergeCell ref="B453:C453"/>
    <mergeCell ref="B436:C436"/>
    <mergeCell ref="B437:C437"/>
    <mergeCell ref="B438:C438"/>
    <mergeCell ref="B439:C439"/>
    <mergeCell ref="B440:C440"/>
    <mergeCell ref="B441:C441"/>
    <mergeCell ref="B442:C442"/>
    <mergeCell ref="B443:C443"/>
    <mergeCell ref="B444:C444"/>
    <mergeCell ref="B427:C427"/>
    <mergeCell ref="B428:C428"/>
    <mergeCell ref="B429:C429"/>
    <mergeCell ref="B430:C430"/>
    <mergeCell ref="B431:C431"/>
    <mergeCell ref="B432:C432"/>
    <mergeCell ref="B433:C433"/>
    <mergeCell ref="B434:C434"/>
    <mergeCell ref="B435:C435"/>
    <mergeCell ref="B418:C418"/>
    <mergeCell ref="B419:C419"/>
    <mergeCell ref="B420:C420"/>
    <mergeCell ref="B421:C421"/>
    <mergeCell ref="B422:C422"/>
    <mergeCell ref="B423:C423"/>
    <mergeCell ref="B424:C424"/>
    <mergeCell ref="B425:C425"/>
    <mergeCell ref="B426:C426"/>
    <mergeCell ref="B409:C409"/>
    <mergeCell ref="B410:C410"/>
    <mergeCell ref="B411:C411"/>
    <mergeCell ref="B412:C412"/>
    <mergeCell ref="B413:C413"/>
    <mergeCell ref="B414:C414"/>
    <mergeCell ref="B415:C415"/>
    <mergeCell ref="B416:C416"/>
    <mergeCell ref="B417:C417"/>
    <mergeCell ref="B400:C400"/>
    <mergeCell ref="B401:C401"/>
    <mergeCell ref="B402:C402"/>
    <mergeCell ref="B403:C403"/>
    <mergeCell ref="B404:C404"/>
    <mergeCell ref="B405:C405"/>
    <mergeCell ref="B406:C406"/>
    <mergeCell ref="B407:C407"/>
    <mergeCell ref="B408:C408"/>
    <mergeCell ref="B391:C391"/>
    <mergeCell ref="B392:C392"/>
    <mergeCell ref="B393:C393"/>
    <mergeCell ref="B394:C394"/>
    <mergeCell ref="B395:C395"/>
    <mergeCell ref="B396:C396"/>
    <mergeCell ref="B397:C397"/>
    <mergeCell ref="B398:C398"/>
    <mergeCell ref="B399:C399"/>
    <mergeCell ref="B382:C382"/>
    <mergeCell ref="B383:C383"/>
    <mergeCell ref="B384:C384"/>
    <mergeCell ref="B385:C385"/>
    <mergeCell ref="B386:C386"/>
    <mergeCell ref="B387:C387"/>
    <mergeCell ref="B388:C388"/>
    <mergeCell ref="B389:C389"/>
    <mergeCell ref="B390:C390"/>
    <mergeCell ref="B373:C373"/>
    <mergeCell ref="B374:C374"/>
    <mergeCell ref="B375:C375"/>
    <mergeCell ref="B376:C376"/>
    <mergeCell ref="B377:C377"/>
    <mergeCell ref="B378:C378"/>
    <mergeCell ref="B379:C379"/>
    <mergeCell ref="B380:C380"/>
    <mergeCell ref="B381:C381"/>
    <mergeCell ref="B364:C364"/>
    <mergeCell ref="B365:C365"/>
    <mergeCell ref="B366:C366"/>
    <mergeCell ref="B367:C367"/>
    <mergeCell ref="B368:C368"/>
    <mergeCell ref="B369:C369"/>
    <mergeCell ref="B370:C370"/>
    <mergeCell ref="B371:C371"/>
    <mergeCell ref="B372:C372"/>
    <mergeCell ref="B355:C355"/>
    <mergeCell ref="B356:C356"/>
    <mergeCell ref="B357:C357"/>
    <mergeCell ref="B358:C358"/>
    <mergeCell ref="B359:C359"/>
    <mergeCell ref="B360:C360"/>
    <mergeCell ref="B361:C361"/>
    <mergeCell ref="B362:C362"/>
    <mergeCell ref="B363:C363"/>
    <mergeCell ref="B346:C346"/>
    <mergeCell ref="B347:C347"/>
    <mergeCell ref="B348:C348"/>
    <mergeCell ref="B349:C349"/>
    <mergeCell ref="B350:C350"/>
    <mergeCell ref="B351:C351"/>
    <mergeCell ref="B352:C352"/>
    <mergeCell ref="B353:C353"/>
    <mergeCell ref="B354:C354"/>
    <mergeCell ref="B337:C337"/>
    <mergeCell ref="B338:C338"/>
    <mergeCell ref="B339:C339"/>
    <mergeCell ref="B340:C340"/>
    <mergeCell ref="B341:C341"/>
    <mergeCell ref="B342:C342"/>
    <mergeCell ref="B343:C343"/>
    <mergeCell ref="B344:C344"/>
    <mergeCell ref="B345:C345"/>
    <mergeCell ref="B328:C328"/>
    <mergeCell ref="B329:C329"/>
    <mergeCell ref="B330:C330"/>
    <mergeCell ref="B331:C331"/>
    <mergeCell ref="B332:C332"/>
    <mergeCell ref="B333:C333"/>
    <mergeCell ref="B334:C334"/>
    <mergeCell ref="B335:C335"/>
    <mergeCell ref="B336:C336"/>
    <mergeCell ref="B319:C319"/>
    <mergeCell ref="B320:C320"/>
    <mergeCell ref="B321:C321"/>
    <mergeCell ref="B322:C322"/>
    <mergeCell ref="B323:C323"/>
    <mergeCell ref="B324:C324"/>
    <mergeCell ref="B325:C325"/>
    <mergeCell ref="B326:C326"/>
    <mergeCell ref="B327:C327"/>
    <mergeCell ref="B310:C310"/>
    <mergeCell ref="B311:C311"/>
    <mergeCell ref="B312:C312"/>
    <mergeCell ref="B313:C313"/>
    <mergeCell ref="B314:C314"/>
    <mergeCell ref="B315:C315"/>
    <mergeCell ref="B316:C316"/>
    <mergeCell ref="B317:C317"/>
    <mergeCell ref="B318:C318"/>
    <mergeCell ref="B301:C301"/>
    <mergeCell ref="B302:C302"/>
    <mergeCell ref="B303:C303"/>
    <mergeCell ref="B304:C304"/>
    <mergeCell ref="B305:C305"/>
    <mergeCell ref="B306:C306"/>
    <mergeCell ref="B307:C307"/>
    <mergeCell ref="B308:C308"/>
    <mergeCell ref="B309:C309"/>
    <mergeCell ref="B292:C292"/>
    <mergeCell ref="B293:C293"/>
    <mergeCell ref="B294:C294"/>
    <mergeCell ref="B295:C295"/>
    <mergeCell ref="B296:C296"/>
    <mergeCell ref="B297:C297"/>
    <mergeCell ref="B298:C298"/>
    <mergeCell ref="B299:C299"/>
    <mergeCell ref="B300:C300"/>
    <mergeCell ref="B283:C283"/>
    <mergeCell ref="B284:C284"/>
    <mergeCell ref="B285:C285"/>
    <mergeCell ref="B286:C286"/>
    <mergeCell ref="B287:C287"/>
    <mergeCell ref="B288:C288"/>
    <mergeCell ref="B289:C289"/>
    <mergeCell ref="B290:C290"/>
    <mergeCell ref="B291:C291"/>
    <mergeCell ref="B274:C274"/>
    <mergeCell ref="B275:C275"/>
    <mergeCell ref="B276:C276"/>
    <mergeCell ref="B277:C277"/>
    <mergeCell ref="B278:C278"/>
    <mergeCell ref="B279:C279"/>
    <mergeCell ref="B280:C280"/>
    <mergeCell ref="B281:C281"/>
    <mergeCell ref="B282:C282"/>
    <mergeCell ref="B265:C265"/>
    <mergeCell ref="B266:C266"/>
    <mergeCell ref="B267:C267"/>
    <mergeCell ref="B268:C268"/>
    <mergeCell ref="B269:C269"/>
    <mergeCell ref="B270:C270"/>
    <mergeCell ref="B271:C271"/>
    <mergeCell ref="B272:C272"/>
    <mergeCell ref="B273:C273"/>
    <mergeCell ref="B256:C256"/>
    <mergeCell ref="B257:C257"/>
    <mergeCell ref="B258:C258"/>
    <mergeCell ref="B259:C259"/>
    <mergeCell ref="B260:C260"/>
    <mergeCell ref="B261:C261"/>
    <mergeCell ref="B262:C262"/>
    <mergeCell ref="B263:C263"/>
    <mergeCell ref="B264:C264"/>
    <mergeCell ref="B247:C247"/>
    <mergeCell ref="B248:C248"/>
    <mergeCell ref="B249:C249"/>
    <mergeCell ref="B250:C250"/>
    <mergeCell ref="B251:C251"/>
    <mergeCell ref="B252:C252"/>
    <mergeCell ref="B253:C253"/>
    <mergeCell ref="B254:C254"/>
    <mergeCell ref="B255:C255"/>
    <mergeCell ref="B238:C238"/>
    <mergeCell ref="B239:C239"/>
    <mergeCell ref="B240:C240"/>
    <mergeCell ref="B241:C241"/>
    <mergeCell ref="B242:C242"/>
    <mergeCell ref="B243:C243"/>
    <mergeCell ref="B244:C244"/>
    <mergeCell ref="B245:C245"/>
    <mergeCell ref="B246:C246"/>
    <mergeCell ref="B229:C229"/>
    <mergeCell ref="B230:C230"/>
    <mergeCell ref="B231:C231"/>
    <mergeCell ref="B232:C232"/>
    <mergeCell ref="B233:C233"/>
    <mergeCell ref="B234:C234"/>
    <mergeCell ref="B235:C235"/>
    <mergeCell ref="B236:C236"/>
    <mergeCell ref="B237:C237"/>
    <mergeCell ref="B220:C220"/>
    <mergeCell ref="B221:C221"/>
    <mergeCell ref="B222:C222"/>
    <mergeCell ref="B223:C223"/>
    <mergeCell ref="B224:C224"/>
    <mergeCell ref="B225:C225"/>
    <mergeCell ref="B226:C226"/>
    <mergeCell ref="B227:C227"/>
    <mergeCell ref="B228:C228"/>
    <mergeCell ref="B211:C211"/>
    <mergeCell ref="B212:C212"/>
    <mergeCell ref="B213:C213"/>
    <mergeCell ref="B214:C214"/>
    <mergeCell ref="B215:C215"/>
    <mergeCell ref="B216:C216"/>
    <mergeCell ref="B217:C217"/>
    <mergeCell ref="B218:C218"/>
    <mergeCell ref="B219:C219"/>
    <mergeCell ref="B202:C202"/>
    <mergeCell ref="B203:C203"/>
    <mergeCell ref="B204:C204"/>
    <mergeCell ref="B205:C205"/>
    <mergeCell ref="B206:C206"/>
    <mergeCell ref="B207:C207"/>
    <mergeCell ref="B208:C208"/>
    <mergeCell ref="B209:C209"/>
    <mergeCell ref="B210:C210"/>
    <mergeCell ref="B16:C16"/>
    <mergeCell ref="D16:E16"/>
    <mergeCell ref="B13:C13"/>
    <mergeCell ref="D13:E13"/>
    <mergeCell ref="B14:C14"/>
    <mergeCell ref="D14:E14"/>
    <mergeCell ref="B15:C15"/>
    <mergeCell ref="D15:E15"/>
    <mergeCell ref="B17:C17"/>
    <mergeCell ref="D17:E17"/>
    <mergeCell ref="B18:C18"/>
    <mergeCell ref="D18:E18"/>
    <mergeCell ref="B25:C25"/>
    <mergeCell ref="D25:E25"/>
    <mergeCell ref="B26:C26"/>
    <mergeCell ref="D26:E26"/>
    <mergeCell ref="B27:C27"/>
    <mergeCell ref="D27:E27"/>
    <mergeCell ref="B22:C22"/>
    <mergeCell ref="D22:E22"/>
    <mergeCell ref="B23:C23"/>
    <mergeCell ref="D2:I4"/>
    <mergeCell ref="E8:F8"/>
    <mergeCell ref="B9:L9"/>
    <mergeCell ref="B10:C10"/>
    <mergeCell ref="B11:C11"/>
    <mergeCell ref="D11:E11"/>
    <mergeCell ref="B12:C12"/>
    <mergeCell ref="D12:E12"/>
    <mergeCell ref="D10:E10"/>
    <mergeCell ref="L11:L170"/>
    <mergeCell ref="D23:E23"/>
    <mergeCell ref="B24:C24"/>
    <mergeCell ref="D24:E24"/>
    <mergeCell ref="B19:C19"/>
    <mergeCell ref="D19:E19"/>
    <mergeCell ref="B20:C20"/>
    <mergeCell ref="D20:E20"/>
    <mergeCell ref="B21:C21"/>
    <mergeCell ref="D21:E21"/>
    <mergeCell ref="B31:C31"/>
    <mergeCell ref="D31:E31"/>
    <mergeCell ref="B32:C32"/>
    <mergeCell ref="D32:E32"/>
    <mergeCell ref="B33:C33"/>
    <mergeCell ref="D33:E33"/>
    <mergeCell ref="B28:C28"/>
    <mergeCell ref="D28:E28"/>
    <mergeCell ref="B29:C29"/>
    <mergeCell ref="D29:E29"/>
    <mergeCell ref="B30:C30"/>
    <mergeCell ref="D30:E30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49:C49"/>
    <mergeCell ref="D49:E49"/>
    <mergeCell ref="B50:C50"/>
    <mergeCell ref="D50:E50"/>
    <mergeCell ref="B51:C51"/>
    <mergeCell ref="D51:E51"/>
    <mergeCell ref="B46:C46"/>
    <mergeCell ref="D46:E46"/>
    <mergeCell ref="B47:C47"/>
    <mergeCell ref="D47:E47"/>
    <mergeCell ref="B48:C48"/>
    <mergeCell ref="D48:E48"/>
    <mergeCell ref="B55:C55"/>
    <mergeCell ref="D55:E55"/>
    <mergeCell ref="B56:C56"/>
    <mergeCell ref="D56:E56"/>
    <mergeCell ref="B57:C57"/>
    <mergeCell ref="D57:E57"/>
    <mergeCell ref="B52:C52"/>
    <mergeCell ref="D52:E52"/>
    <mergeCell ref="B53:C53"/>
    <mergeCell ref="D53:E53"/>
    <mergeCell ref="B54:C54"/>
    <mergeCell ref="D54:E54"/>
    <mergeCell ref="D62:E62"/>
    <mergeCell ref="B63:C63"/>
    <mergeCell ref="D63:E63"/>
    <mergeCell ref="B64:C64"/>
    <mergeCell ref="D64:E64"/>
    <mergeCell ref="B65:C65"/>
    <mergeCell ref="D65:E65"/>
    <mergeCell ref="B58:C58"/>
    <mergeCell ref="D58:E58"/>
    <mergeCell ref="B59:C59"/>
    <mergeCell ref="D59:E59"/>
    <mergeCell ref="B60:C60"/>
    <mergeCell ref="D60:E60"/>
    <mergeCell ref="B61:C61"/>
    <mergeCell ref="D61:E61"/>
    <mergeCell ref="B62:C62"/>
    <mergeCell ref="D66:E66"/>
    <mergeCell ref="B67:C67"/>
    <mergeCell ref="D67:E67"/>
    <mergeCell ref="B68:C68"/>
    <mergeCell ref="D68:E68"/>
    <mergeCell ref="B75:C75"/>
    <mergeCell ref="D75:E75"/>
    <mergeCell ref="B76:C76"/>
    <mergeCell ref="D76:E76"/>
    <mergeCell ref="B69:C69"/>
    <mergeCell ref="D69:E69"/>
    <mergeCell ref="B70:C70"/>
    <mergeCell ref="D70:E70"/>
    <mergeCell ref="B71:C71"/>
    <mergeCell ref="D71:E71"/>
    <mergeCell ref="B66:C66"/>
    <mergeCell ref="B77:C77"/>
    <mergeCell ref="D77:E77"/>
    <mergeCell ref="B72:C72"/>
    <mergeCell ref="D72:E72"/>
    <mergeCell ref="B73:C73"/>
    <mergeCell ref="D73:E73"/>
    <mergeCell ref="B74:C74"/>
    <mergeCell ref="D74:E74"/>
    <mergeCell ref="B81:C81"/>
    <mergeCell ref="D81:E81"/>
    <mergeCell ref="B82:C82"/>
    <mergeCell ref="D82:E82"/>
    <mergeCell ref="B83:C83"/>
    <mergeCell ref="D83:E83"/>
    <mergeCell ref="B78:C78"/>
    <mergeCell ref="D78:E78"/>
    <mergeCell ref="B79:C79"/>
    <mergeCell ref="D79:E79"/>
    <mergeCell ref="B80:C80"/>
    <mergeCell ref="D80:E80"/>
    <mergeCell ref="B87:C87"/>
    <mergeCell ref="D87:E87"/>
    <mergeCell ref="B88:C88"/>
    <mergeCell ref="D88:E88"/>
    <mergeCell ref="B89:C89"/>
    <mergeCell ref="D89:E89"/>
    <mergeCell ref="B84:C84"/>
    <mergeCell ref="D84:E84"/>
    <mergeCell ref="B85:C85"/>
    <mergeCell ref="D85:E85"/>
    <mergeCell ref="B86:C86"/>
    <mergeCell ref="D86:E86"/>
    <mergeCell ref="B98:C98"/>
    <mergeCell ref="D98:E98"/>
    <mergeCell ref="B99:C99"/>
    <mergeCell ref="D99:E99"/>
    <mergeCell ref="B100:C100"/>
    <mergeCell ref="D100:E100"/>
    <mergeCell ref="D94:E94"/>
    <mergeCell ref="B95:C95"/>
    <mergeCell ref="D95:E95"/>
    <mergeCell ref="B96:C96"/>
    <mergeCell ref="D96:E96"/>
    <mergeCell ref="B97:C97"/>
    <mergeCell ref="D97:E97"/>
    <mergeCell ref="B90:C90"/>
    <mergeCell ref="D90:E90"/>
    <mergeCell ref="B91:C91"/>
    <mergeCell ref="D91:E91"/>
    <mergeCell ref="B92:C92"/>
    <mergeCell ref="D92:E92"/>
    <mergeCell ref="B93:C93"/>
    <mergeCell ref="D93:E93"/>
    <mergeCell ref="B94:C94"/>
    <mergeCell ref="D104:E104"/>
    <mergeCell ref="B105:C105"/>
    <mergeCell ref="D105:E105"/>
    <mergeCell ref="B106:C106"/>
    <mergeCell ref="D106:E106"/>
    <mergeCell ref="B101:C101"/>
    <mergeCell ref="D101:E101"/>
    <mergeCell ref="B102:C102"/>
    <mergeCell ref="D102:E102"/>
    <mergeCell ref="B103:C103"/>
    <mergeCell ref="D103:E103"/>
    <mergeCell ref="B104:C104"/>
    <mergeCell ref="B110:C110"/>
    <mergeCell ref="D110:E110"/>
    <mergeCell ref="B111:C111"/>
    <mergeCell ref="D111:E111"/>
    <mergeCell ref="B112:C112"/>
    <mergeCell ref="D112:E112"/>
    <mergeCell ref="B107:C107"/>
    <mergeCell ref="D107:E107"/>
    <mergeCell ref="B108:C108"/>
    <mergeCell ref="D108:E108"/>
    <mergeCell ref="B109:C109"/>
    <mergeCell ref="D109:E109"/>
    <mergeCell ref="B116:C116"/>
    <mergeCell ref="D116:E116"/>
    <mergeCell ref="B117:C117"/>
    <mergeCell ref="D117:E117"/>
    <mergeCell ref="B118:C118"/>
    <mergeCell ref="D118:E118"/>
    <mergeCell ref="B113:C113"/>
    <mergeCell ref="D113:E113"/>
    <mergeCell ref="B114:C114"/>
    <mergeCell ref="D114:E114"/>
    <mergeCell ref="B115:C115"/>
    <mergeCell ref="D115:E115"/>
    <mergeCell ref="B122:C122"/>
    <mergeCell ref="D122:E122"/>
    <mergeCell ref="B123:C123"/>
    <mergeCell ref="D123:E123"/>
    <mergeCell ref="B124:C124"/>
    <mergeCell ref="D124:E124"/>
    <mergeCell ref="B119:C119"/>
    <mergeCell ref="D119:E119"/>
    <mergeCell ref="B120:C120"/>
    <mergeCell ref="D120:E120"/>
    <mergeCell ref="B121:C121"/>
    <mergeCell ref="D121:E121"/>
    <mergeCell ref="B128:C128"/>
    <mergeCell ref="D128:E128"/>
    <mergeCell ref="B129:C129"/>
    <mergeCell ref="D129:E129"/>
    <mergeCell ref="B130:C130"/>
    <mergeCell ref="D130:E130"/>
    <mergeCell ref="B125:C125"/>
    <mergeCell ref="D125:E125"/>
    <mergeCell ref="B126:C126"/>
    <mergeCell ref="D126:E126"/>
    <mergeCell ref="B127:C127"/>
    <mergeCell ref="D127:E127"/>
    <mergeCell ref="B134:C134"/>
    <mergeCell ref="D134:E134"/>
    <mergeCell ref="B135:C135"/>
    <mergeCell ref="D135:E135"/>
    <mergeCell ref="B136:C136"/>
    <mergeCell ref="D136:E136"/>
    <mergeCell ref="B131:C131"/>
    <mergeCell ref="D131:E131"/>
    <mergeCell ref="B132:C132"/>
    <mergeCell ref="D132:E132"/>
    <mergeCell ref="B133:C133"/>
    <mergeCell ref="D133:E133"/>
    <mergeCell ref="B140:C140"/>
    <mergeCell ref="D140:E140"/>
    <mergeCell ref="B141:C141"/>
    <mergeCell ref="D141:E141"/>
    <mergeCell ref="B142:C142"/>
    <mergeCell ref="D142:E142"/>
    <mergeCell ref="B137:C137"/>
    <mergeCell ref="D137:E137"/>
    <mergeCell ref="B138:C138"/>
    <mergeCell ref="D138:E138"/>
    <mergeCell ref="B139:C139"/>
    <mergeCell ref="D139:E139"/>
    <mergeCell ref="B145:C145"/>
    <mergeCell ref="D145:E145"/>
    <mergeCell ref="B146:C146"/>
    <mergeCell ref="D146:E146"/>
    <mergeCell ref="B147:C147"/>
    <mergeCell ref="D147:E147"/>
    <mergeCell ref="B143:C143"/>
    <mergeCell ref="D143:E143"/>
    <mergeCell ref="B144:C144"/>
    <mergeCell ref="D144:E144"/>
    <mergeCell ref="B151:C151"/>
    <mergeCell ref="D151:E151"/>
    <mergeCell ref="B152:C152"/>
    <mergeCell ref="D152:E152"/>
    <mergeCell ref="B153:C153"/>
    <mergeCell ref="D153:E153"/>
    <mergeCell ref="B148:C148"/>
    <mergeCell ref="D148:E148"/>
    <mergeCell ref="B149:C149"/>
    <mergeCell ref="D149:E149"/>
    <mergeCell ref="B150:C150"/>
    <mergeCell ref="D150:E150"/>
    <mergeCell ref="B157:C157"/>
    <mergeCell ref="D157:E157"/>
    <mergeCell ref="B158:C158"/>
    <mergeCell ref="D158:E158"/>
    <mergeCell ref="B159:C159"/>
    <mergeCell ref="D159:E159"/>
    <mergeCell ref="B154:C154"/>
    <mergeCell ref="D154:E154"/>
    <mergeCell ref="B155:C155"/>
    <mergeCell ref="D155:E155"/>
    <mergeCell ref="B156:C156"/>
    <mergeCell ref="D156:E156"/>
    <mergeCell ref="B163:C163"/>
    <mergeCell ref="D163:E163"/>
    <mergeCell ref="B164:C164"/>
    <mergeCell ref="D164:E164"/>
    <mergeCell ref="B165:C165"/>
    <mergeCell ref="D165:E165"/>
    <mergeCell ref="B160:C160"/>
    <mergeCell ref="D160:E160"/>
    <mergeCell ref="B161:C161"/>
    <mergeCell ref="D161:E161"/>
    <mergeCell ref="B162:C162"/>
    <mergeCell ref="D162:E162"/>
    <mergeCell ref="B169:C169"/>
    <mergeCell ref="D169:E169"/>
    <mergeCell ref="B170:C170"/>
    <mergeCell ref="D170:E170"/>
    <mergeCell ref="B171:C171"/>
    <mergeCell ref="D171:E171"/>
    <mergeCell ref="B166:C166"/>
    <mergeCell ref="D166:E166"/>
    <mergeCell ref="B167:C167"/>
    <mergeCell ref="D167:E167"/>
    <mergeCell ref="B168:C168"/>
    <mergeCell ref="D168:E168"/>
    <mergeCell ref="B175:C175"/>
    <mergeCell ref="D175:E175"/>
    <mergeCell ref="B176:C176"/>
    <mergeCell ref="D176:E176"/>
    <mergeCell ref="B177:C177"/>
    <mergeCell ref="D177:E177"/>
    <mergeCell ref="B172:C172"/>
    <mergeCell ref="D172:E172"/>
    <mergeCell ref="B173:C173"/>
    <mergeCell ref="D173:E173"/>
    <mergeCell ref="B174:C174"/>
    <mergeCell ref="D174:E174"/>
    <mergeCell ref="B181:C181"/>
    <mergeCell ref="D181:E181"/>
    <mergeCell ref="B182:C182"/>
    <mergeCell ref="D182:E182"/>
    <mergeCell ref="B183:C183"/>
    <mergeCell ref="D183:E183"/>
    <mergeCell ref="B178:C178"/>
    <mergeCell ref="D178:E178"/>
    <mergeCell ref="B179:C179"/>
    <mergeCell ref="D179:E179"/>
    <mergeCell ref="B180:C180"/>
    <mergeCell ref="D180:E180"/>
    <mergeCell ref="B187:C187"/>
    <mergeCell ref="D187:E187"/>
    <mergeCell ref="B188:C188"/>
    <mergeCell ref="D188:E188"/>
    <mergeCell ref="B189:C189"/>
    <mergeCell ref="D189:E189"/>
    <mergeCell ref="B184:C184"/>
    <mergeCell ref="D184:E184"/>
    <mergeCell ref="B185:C185"/>
    <mergeCell ref="D185:E185"/>
    <mergeCell ref="B186:C186"/>
    <mergeCell ref="D186:E186"/>
    <mergeCell ref="B199:C199"/>
    <mergeCell ref="D199:E199"/>
    <mergeCell ref="B200:C200"/>
    <mergeCell ref="D200:E200"/>
    <mergeCell ref="B201:C201"/>
    <mergeCell ref="D201:E201"/>
    <mergeCell ref="B196:C196"/>
    <mergeCell ref="D196:E196"/>
    <mergeCell ref="B197:C197"/>
    <mergeCell ref="D197:E197"/>
    <mergeCell ref="B198:C198"/>
    <mergeCell ref="D198:E198"/>
    <mergeCell ref="B193:C193"/>
    <mergeCell ref="D193:E193"/>
    <mergeCell ref="B194:C194"/>
    <mergeCell ref="D194:E194"/>
    <mergeCell ref="B195:C195"/>
    <mergeCell ref="D195:E195"/>
    <mergeCell ref="B190:C190"/>
    <mergeCell ref="D190:E190"/>
    <mergeCell ref="B191:C191"/>
    <mergeCell ref="D191:E191"/>
    <mergeCell ref="B192:C192"/>
    <mergeCell ref="D192:E192"/>
  </mergeCells>
  <pageMargins left="0.51181102362204722" right="0.31496062992125984" top="0.78740157480314965" bottom="0.78740157480314965" header="0.31496062992125984" footer="0.31496062992125984"/>
  <pageSetup paperSize="9" scale="49" fitToHeight="0" orientation="portrait" r:id="rId1"/>
  <headerFooter>
    <oddFooter>Página &amp;P de &amp;N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81"/>
  <sheetViews>
    <sheetView topLeftCell="A476" workbookViewId="0">
      <selection activeCell="A12" sqref="A12"/>
    </sheetView>
  </sheetViews>
  <sheetFormatPr defaultRowHeight="15"/>
  <sheetData>
    <row r="1" spans="1:6">
      <c r="A1" t="s">
        <v>482</v>
      </c>
      <c r="B1" t="s">
        <v>849</v>
      </c>
      <c r="D1" t="s">
        <v>596</v>
      </c>
      <c r="E1" s="100">
        <v>1056</v>
      </c>
      <c r="F1" s="100">
        <v>120.218262</v>
      </c>
    </row>
    <row r="2" spans="1:6">
      <c r="A2" t="s">
        <v>484</v>
      </c>
      <c r="B2" t="s">
        <v>980</v>
      </c>
      <c r="D2" t="s">
        <v>596</v>
      </c>
      <c r="E2" s="100">
        <v>4224</v>
      </c>
      <c r="F2" s="100">
        <v>35.431830000000005</v>
      </c>
    </row>
    <row r="3" spans="1:6">
      <c r="A3" t="s">
        <v>485</v>
      </c>
      <c r="B3" t="s">
        <v>981</v>
      </c>
      <c r="D3" t="s">
        <v>596</v>
      </c>
      <c r="E3" s="100">
        <v>2112</v>
      </c>
      <c r="F3" s="100">
        <v>26.008337999999998</v>
      </c>
    </row>
    <row r="4" spans="1:6">
      <c r="A4" t="s">
        <v>488</v>
      </c>
      <c r="B4" t="s">
        <v>982</v>
      </c>
      <c r="D4" t="s">
        <v>596</v>
      </c>
      <c r="E4" s="100">
        <v>1056</v>
      </c>
      <c r="F4" s="100">
        <v>34.082045999999998</v>
      </c>
    </row>
    <row r="5" spans="1:6">
      <c r="A5" t="s">
        <v>1482</v>
      </c>
      <c r="B5" t="s">
        <v>983</v>
      </c>
      <c r="D5" t="s">
        <v>596</v>
      </c>
      <c r="E5" s="100">
        <v>2112</v>
      </c>
      <c r="F5" s="100">
        <v>28.695408</v>
      </c>
    </row>
    <row r="6" spans="1:6">
      <c r="A6" t="s">
        <v>494</v>
      </c>
      <c r="B6" t="s">
        <v>490</v>
      </c>
      <c r="D6" t="s">
        <v>491</v>
      </c>
      <c r="E6" s="100">
        <v>220.00000000000003</v>
      </c>
      <c r="F6" s="100">
        <v>186.35159194892401</v>
      </c>
    </row>
    <row r="7" spans="1:6">
      <c r="A7" t="s">
        <v>496</v>
      </c>
      <c r="B7" t="s">
        <v>1506</v>
      </c>
      <c r="D7" t="s">
        <v>491</v>
      </c>
      <c r="E7" s="100">
        <v>275</v>
      </c>
      <c r="F7" s="100">
        <v>26.490429603000003</v>
      </c>
    </row>
    <row r="8" spans="1:6">
      <c r="A8" t="s">
        <v>497</v>
      </c>
      <c r="B8" t="s">
        <v>986</v>
      </c>
      <c r="D8" t="s">
        <v>491</v>
      </c>
      <c r="E8" s="100">
        <v>50</v>
      </c>
      <c r="F8" s="100">
        <v>1445.4061979999999</v>
      </c>
    </row>
    <row r="9" spans="1:6">
      <c r="A9" t="s">
        <v>873</v>
      </c>
      <c r="B9" t="s">
        <v>987</v>
      </c>
      <c r="D9" t="s">
        <v>491</v>
      </c>
      <c r="E9" s="100">
        <v>12</v>
      </c>
      <c r="F9" s="100">
        <v>1179.2612879999999</v>
      </c>
    </row>
    <row r="10" spans="1:6">
      <c r="A10" t="s">
        <v>874</v>
      </c>
      <c r="B10" t="s">
        <v>988</v>
      </c>
      <c r="D10" t="s">
        <v>491</v>
      </c>
      <c r="E10" s="100">
        <v>25</v>
      </c>
      <c r="F10" s="100">
        <v>758.49112200000002</v>
      </c>
    </row>
    <row r="11" spans="1:6">
      <c r="A11" t="s">
        <v>875</v>
      </c>
      <c r="B11" t="s">
        <v>989</v>
      </c>
      <c r="D11" t="s">
        <v>491</v>
      </c>
      <c r="E11" s="100">
        <v>12.504200000000001</v>
      </c>
      <c r="F11" s="100">
        <v>1256.2364700000001</v>
      </c>
    </row>
    <row r="12" spans="1:6">
      <c r="A12" t="s">
        <v>876</v>
      </c>
      <c r="B12" t="s">
        <v>990</v>
      </c>
      <c r="D12" t="s">
        <v>518</v>
      </c>
      <c r="E12" s="100">
        <v>10</v>
      </c>
      <c r="F12" s="100">
        <v>7941.5916419999994</v>
      </c>
    </row>
    <row r="13" spans="1:6">
      <c r="A13" t="s">
        <v>879</v>
      </c>
      <c r="B13" t="s">
        <v>991</v>
      </c>
      <c r="D13" t="s">
        <v>491</v>
      </c>
      <c r="E13" s="100">
        <v>25</v>
      </c>
      <c r="F13" s="100">
        <v>1183.1356679999999</v>
      </c>
    </row>
    <row r="14" spans="1:6">
      <c r="A14" t="s">
        <v>947</v>
      </c>
      <c r="B14" t="s">
        <v>872</v>
      </c>
      <c r="D14" t="s">
        <v>850</v>
      </c>
      <c r="E14" s="100">
        <v>12</v>
      </c>
      <c r="F14" s="100">
        <v>1999.68</v>
      </c>
    </row>
    <row r="15" spans="1:6">
      <c r="A15" t="s">
        <v>3738</v>
      </c>
      <c r="B15" t="s">
        <v>812</v>
      </c>
      <c r="D15" t="s">
        <v>491</v>
      </c>
      <c r="E15" s="100">
        <v>20</v>
      </c>
      <c r="F15" s="100">
        <v>448.51885049999999</v>
      </c>
    </row>
    <row r="16" spans="1:6">
      <c r="A16" t="s">
        <v>582</v>
      </c>
      <c r="B16" t="s">
        <v>1540</v>
      </c>
      <c r="D16" t="s">
        <v>491</v>
      </c>
      <c r="E16" s="100">
        <v>480</v>
      </c>
      <c r="F16" s="100">
        <v>7.5161722199999996</v>
      </c>
    </row>
    <row r="17" spans="1:6">
      <c r="A17" t="s">
        <v>583</v>
      </c>
      <c r="B17" t="s">
        <v>1544</v>
      </c>
      <c r="D17" t="s">
        <v>491</v>
      </c>
      <c r="E17" s="100">
        <v>240</v>
      </c>
      <c r="F17" s="100">
        <v>11.7426008832</v>
      </c>
    </row>
    <row r="18" spans="1:6">
      <c r="A18" t="s">
        <v>584</v>
      </c>
      <c r="B18" t="s">
        <v>994</v>
      </c>
      <c r="D18" t="s">
        <v>491</v>
      </c>
      <c r="E18" s="100">
        <v>108</v>
      </c>
      <c r="F18" s="100">
        <v>7.6893944999999997</v>
      </c>
    </row>
    <row r="19" spans="1:6">
      <c r="A19" t="s">
        <v>3739</v>
      </c>
      <c r="B19" t="s">
        <v>995</v>
      </c>
      <c r="D19" t="s">
        <v>491</v>
      </c>
      <c r="E19" s="100">
        <v>240</v>
      </c>
      <c r="F19" s="100">
        <v>30.869085155999997</v>
      </c>
    </row>
    <row r="20" spans="1:6">
      <c r="A20" t="s">
        <v>3740</v>
      </c>
      <c r="B20" t="s">
        <v>996</v>
      </c>
      <c r="D20" t="s">
        <v>997</v>
      </c>
      <c r="E20" s="100">
        <v>1440</v>
      </c>
      <c r="F20" s="100">
        <v>35.800520999999996</v>
      </c>
    </row>
    <row r="21" spans="1:6">
      <c r="A21" t="s">
        <v>500</v>
      </c>
      <c r="B21" t="s">
        <v>998</v>
      </c>
      <c r="D21" t="s">
        <v>515</v>
      </c>
      <c r="E21" s="100">
        <v>72</v>
      </c>
      <c r="F21" s="100">
        <v>85.485370151999987</v>
      </c>
    </row>
    <row r="22" spans="1:6">
      <c r="A22" t="s">
        <v>501</v>
      </c>
      <c r="B22" t="s">
        <v>1000</v>
      </c>
      <c r="D22" t="s">
        <v>515</v>
      </c>
      <c r="E22" s="100">
        <v>43.199999999999996</v>
      </c>
      <c r="F22" s="100">
        <v>64.827125999999993</v>
      </c>
    </row>
    <row r="23" spans="1:6">
      <c r="A23" t="s">
        <v>503</v>
      </c>
      <c r="B23" t="s">
        <v>1001</v>
      </c>
      <c r="D23" t="s">
        <v>515</v>
      </c>
      <c r="E23" s="100">
        <v>18.72</v>
      </c>
      <c r="F23" s="100">
        <v>75.631647000000001</v>
      </c>
    </row>
    <row r="24" spans="1:6">
      <c r="A24" t="s">
        <v>507</v>
      </c>
      <c r="B24" t="s">
        <v>1003</v>
      </c>
      <c r="D24" t="s">
        <v>1010</v>
      </c>
      <c r="E24" s="100">
        <v>12700.8</v>
      </c>
      <c r="F24" s="100">
        <v>1.6213080492</v>
      </c>
    </row>
    <row r="25" spans="1:6">
      <c r="A25" t="s">
        <v>508</v>
      </c>
      <c r="B25" t="s">
        <v>1004</v>
      </c>
      <c r="D25" t="s">
        <v>1011</v>
      </c>
      <c r="E25" s="100">
        <v>846.72</v>
      </c>
      <c r="F25" s="100">
        <v>6.3664412064000002</v>
      </c>
    </row>
    <row r="26" spans="1:6">
      <c r="A26" t="s">
        <v>509</v>
      </c>
      <c r="B26" t="s">
        <v>1005</v>
      </c>
      <c r="D26" t="s">
        <v>515</v>
      </c>
      <c r="E26" s="100">
        <v>56.25</v>
      </c>
      <c r="F26" s="100">
        <v>7.4086344288000001</v>
      </c>
    </row>
    <row r="27" spans="1:6">
      <c r="A27" t="s">
        <v>510</v>
      </c>
      <c r="B27" t="s">
        <v>1006</v>
      </c>
      <c r="D27" t="s">
        <v>515</v>
      </c>
      <c r="E27" s="100">
        <v>56.25</v>
      </c>
      <c r="F27" s="100">
        <v>8.156294784</v>
      </c>
    </row>
    <row r="28" spans="1:6">
      <c r="A28" t="s">
        <v>3759</v>
      </c>
      <c r="B28" t="s">
        <v>1007</v>
      </c>
      <c r="D28" t="s">
        <v>515</v>
      </c>
      <c r="E28" s="100">
        <v>112.5</v>
      </c>
      <c r="F28" s="100">
        <v>71.767265399999999</v>
      </c>
    </row>
    <row r="29" spans="1:6">
      <c r="A29" t="s">
        <v>3760</v>
      </c>
      <c r="B29" t="s">
        <v>1008</v>
      </c>
      <c r="D29" t="s">
        <v>502</v>
      </c>
      <c r="E29" s="100">
        <v>739.19999999999993</v>
      </c>
      <c r="F29" s="100">
        <v>241.986276</v>
      </c>
    </row>
    <row r="30" spans="1:6">
      <c r="A30" t="s">
        <v>3761</v>
      </c>
      <c r="B30" t="s">
        <v>1009</v>
      </c>
      <c r="D30" t="s">
        <v>604</v>
      </c>
      <c r="E30" s="100">
        <v>316.8</v>
      </c>
      <c r="F30" s="100">
        <v>61.027734000000002</v>
      </c>
    </row>
    <row r="31" spans="1:6">
      <c r="A31" t="s">
        <v>3762</v>
      </c>
      <c r="B31" t="s">
        <v>1573</v>
      </c>
      <c r="C31" t="s">
        <v>502</v>
      </c>
      <c r="D31" t="s">
        <v>502</v>
      </c>
      <c r="E31" s="100">
        <v>1478.3999999999999</v>
      </c>
      <c r="F31" s="100">
        <v>80.762075999999993</v>
      </c>
    </row>
    <row r="32" spans="1:6">
      <c r="A32" t="s">
        <v>3763</v>
      </c>
      <c r="B32" t="s">
        <v>1575</v>
      </c>
      <c r="D32" t="s">
        <v>604</v>
      </c>
      <c r="E32" s="100">
        <v>633.6</v>
      </c>
      <c r="F32" s="100">
        <v>28.070508</v>
      </c>
    </row>
    <row r="33" spans="1:6">
      <c r="A33" t="s">
        <v>512</v>
      </c>
      <c r="B33" t="s">
        <v>1013</v>
      </c>
      <c r="D33" t="s">
        <v>491</v>
      </c>
      <c r="E33" s="100">
        <v>4600</v>
      </c>
      <c r="F33" s="100">
        <v>12.965425199999999</v>
      </c>
    </row>
    <row r="34" spans="1:6">
      <c r="A34" t="s">
        <v>513</v>
      </c>
      <c r="B34" t="s">
        <v>1014</v>
      </c>
      <c r="D34" t="s">
        <v>491</v>
      </c>
      <c r="E34" s="100">
        <v>2600</v>
      </c>
      <c r="F34" s="100">
        <v>14.3152092</v>
      </c>
    </row>
    <row r="35" spans="1:6">
      <c r="A35" t="s">
        <v>514</v>
      </c>
      <c r="B35" t="s">
        <v>1015</v>
      </c>
      <c r="D35" t="s">
        <v>491</v>
      </c>
      <c r="E35" s="100">
        <v>800</v>
      </c>
      <c r="F35" s="100">
        <v>23.858682000000002</v>
      </c>
    </row>
    <row r="36" spans="1:6">
      <c r="A36" t="s">
        <v>516</v>
      </c>
      <c r="B36" t="s">
        <v>1016</v>
      </c>
      <c r="D36" t="s">
        <v>491</v>
      </c>
      <c r="E36" s="100">
        <v>1200</v>
      </c>
      <c r="F36" s="100">
        <v>19.0869456</v>
      </c>
    </row>
    <row r="37" spans="1:6">
      <c r="A37" t="s">
        <v>948</v>
      </c>
      <c r="B37" t="s">
        <v>1017</v>
      </c>
      <c r="D37" t="s">
        <v>491</v>
      </c>
      <c r="E37" s="100">
        <v>2400</v>
      </c>
      <c r="F37" s="100">
        <v>9.5434728</v>
      </c>
    </row>
    <row r="38" spans="1:6">
      <c r="A38" t="s">
        <v>949</v>
      </c>
      <c r="B38" t="s">
        <v>1018</v>
      </c>
      <c r="D38" t="s">
        <v>515</v>
      </c>
      <c r="E38" s="100">
        <v>38</v>
      </c>
      <c r="F38" s="100">
        <v>315.67073459999995</v>
      </c>
    </row>
    <row r="39" spans="1:6">
      <c r="A39" t="s">
        <v>3764</v>
      </c>
      <c r="B39" t="s">
        <v>1020</v>
      </c>
      <c r="D39" t="s">
        <v>491</v>
      </c>
      <c r="E39" s="100">
        <v>3100</v>
      </c>
      <c r="F39" s="100">
        <v>10.804520999999999</v>
      </c>
    </row>
    <row r="40" spans="1:6">
      <c r="A40" t="s">
        <v>3765</v>
      </c>
      <c r="B40" t="s">
        <v>1022</v>
      </c>
      <c r="D40" t="s">
        <v>515</v>
      </c>
      <c r="E40" s="100">
        <v>850</v>
      </c>
      <c r="F40" s="100">
        <v>121.41182099999999</v>
      </c>
    </row>
    <row r="41" spans="1:6">
      <c r="A41" t="s">
        <v>3766</v>
      </c>
      <c r="B41" t="s">
        <v>1024</v>
      </c>
      <c r="D41" t="s">
        <v>515</v>
      </c>
      <c r="E41" s="100">
        <v>850</v>
      </c>
      <c r="F41" s="100">
        <v>97.1294568</v>
      </c>
    </row>
    <row r="42" spans="1:6">
      <c r="A42" t="s">
        <v>3767</v>
      </c>
      <c r="B42" t="s">
        <v>1025</v>
      </c>
      <c r="D42" t="s">
        <v>515</v>
      </c>
      <c r="E42" s="100">
        <v>50</v>
      </c>
      <c r="F42" s="100">
        <v>412.80019140000002</v>
      </c>
    </row>
    <row r="43" spans="1:6">
      <c r="A43" t="s">
        <v>3768</v>
      </c>
      <c r="B43" t="s">
        <v>1026</v>
      </c>
      <c r="D43" t="s">
        <v>518</v>
      </c>
      <c r="E43" s="100">
        <v>150</v>
      </c>
      <c r="F43" s="100">
        <v>7.1176110000000001</v>
      </c>
    </row>
    <row r="44" spans="1:6">
      <c r="A44" t="s">
        <v>3769</v>
      </c>
      <c r="B44" t="s">
        <v>1027</v>
      </c>
      <c r="D44" t="s">
        <v>518</v>
      </c>
      <c r="E44" s="100">
        <v>30</v>
      </c>
      <c r="F44" s="100">
        <v>24.064898999999997</v>
      </c>
    </row>
    <row r="45" spans="1:6">
      <c r="A45" t="s">
        <v>3770</v>
      </c>
      <c r="B45" t="s">
        <v>1028</v>
      </c>
      <c r="D45" t="s">
        <v>491</v>
      </c>
      <c r="E45" s="100">
        <v>45</v>
      </c>
      <c r="F45" s="100">
        <v>21.609041999999999</v>
      </c>
    </row>
    <row r="46" spans="1:6">
      <c r="A46" t="s">
        <v>3771</v>
      </c>
      <c r="B46" t="s">
        <v>1029</v>
      </c>
      <c r="D46" t="s">
        <v>489</v>
      </c>
      <c r="E46" s="100">
        <v>150</v>
      </c>
      <c r="F46" s="100">
        <v>4.3218084000000001</v>
      </c>
    </row>
    <row r="47" spans="1:6">
      <c r="A47" t="s">
        <v>3772</v>
      </c>
      <c r="B47" t="s">
        <v>1030</v>
      </c>
      <c r="D47" t="s">
        <v>491</v>
      </c>
      <c r="E47" s="100">
        <v>140</v>
      </c>
      <c r="F47" s="100">
        <v>60.705910499999995</v>
      </c>
    </row>
    <row r="48" spans="1:6">
      <c r="A48" t="s">
        <v>3773</v>
      </c>
      <c r="B48" t="s">
        <v>1031</v>
      </c>
      <c r="D48" t="s">
        <v>491</v>
      </c>
      <c r="E48" s="100">
        <v>35</v>
      </c>
      <c r="F48" s="100">
        <v>43.708255560000005</v>
      </c>
    </row>
    <row r="49" spans="1:6">
      <c r="A49" t="s">
        <v>3774</v>
      </c>
      <c r="B49" t="s">
        <v>1032</v>
      </c>
      <c r="D49" t="s">
        <v>489</v>
      </c>
      <c r="E49" s="100">
        <v>210</v>
      </c>
      <c r="F49" s="100">
        <v>4.5579581099999995</v>
      </c>
    </row>
    <row r="50" spans="1:6">
      <c r="A50" t="s">
        <v>3775</v>
      </c>
      <c r="B50" t="s">
        <v>1033</v>
      </c>
      <c r="D50" t="s">
        <v>518</v>
      </c>
      <c r="E50" s="100">
        <v>15</v>
      </c>
      <c r="F50" s="100">
        <v>11.954336999999999</v>
      </c>
    </row>
    <row r="51" spans="1:6">
      <c r="A51" t="s">
        <v>3776</v>
      </c>
      <c r="B51" t="s">
        <v>1034</v>
      </c>
      <c r="D51" t="s">
        <v>518</v>
      </c>
      <c r="E51" s="100">
        <v>60</v>
      </c>
      <c r="F51" s="100">
        <v>18.0133674</v>
      </c>
    </row>
    <row r="52" spans="1:6">
      <c r="A52" t="s">
        <v>3777</v>
      </c>
      <c r="B52" t="s">
        <v>1035</v>
      </c>
      <c r="D52" t="s">
        <v>489</v>
      </c>
      <c r="E52" s="100">
        <v>30</v>
      </c>
      <c r="F52" s="100">
        <v>4.7857341599999987</v>
      </c>
    </row>
    <row r="53" spans="1:6">
      <c r="A53" t="s">
        <v>3778</v>
      </c>
      <c r="B53" t="s">
        <v>1036</v>
      </c>
      <c r="D53" t="s">
        <v>489</v>
      </c>
      <c r="E53" s="100">
        <v>30</v>
      </c>
      <c r="F53" s="100">
        <v>9.5634695999999995</v>
      </c>
    </row>
    <row r="54" spans="1:6">
      <c r="A54" t="s">
        <v>3779</v>
      </c>
      <c r="B54" t="s">
        <v>1037</v>
      </c>
      <c r="D54" t="s">
        <v>491</v>
      </c>
      <c r="E54" s="100">
        <v>30</v>
      </c>
      <c r="F54" s="100">
        <v>15.2700564</v>
      </c>
    </row>
    <row r="55" spans="1:6">
      <c r="A55" t="s">
        <v>3780</v>
      </c>
      <c r="B55" t="s">
        <v>1038</v>
      </c>
      <c r="D55" t="s">
        <v>491</v>
      </c>
      <c r="E55" s="100">
        <v>80</v>
      </c>
      <c r="F55" s="100">
        <v>40.688488799999995</v>
      </c>
    </row>
    <row r="56" spans="1:6">
      <c r="A56" t="s">
        <v>3781</v>
      </c>
      <c r="B56" t="s">
        <v>568</v>
      </c>
      <c r="D56" t="s">
        <v>491</v>
      </c>
      <c r="E56" s="100">
        <v>2800</v>
      </c>
      <c r="F56" s="100">
        <v>4.1432119800000002</v>
      </c>
    </row>
    <row r="57" spans="1:6">
      <c r="A57" t="s">
        <v>3782</v>
      </c>
      <c r="B57" t="s">
        <v>1040</v>
      </c>
      <c r="D57" t="s">
        <v>491</v>
      </c>
      <c r="E57" s="100">
        <v>1200</v>
      </c>
      <c r="F57" s="100">
        <v>2.2299581495999998</v>
      </c>
    </row>
    <row r="58" spans="1:6">
      <c r="A58" t="s">
        <v>3783</v>
      </c>
      <c r="B58" t="s">
        <v>1042</v>
      </c>
      <c r="D58" t="s">
        <v>491</v>
      </c>
      <c r="E58" s="100">
        <v>130</v>
      </c>
      <c r="F58" s="100">
        <v>8.9591912999999987</v>
      </c>
    </row>
    <row r="59" spans="1:6">
      <c r="A59" t="s">
        <v>3784</v>
      </c>
      <c r="B59" t="s">
        <v>1044</v>
      </c>
      <c r="D59" t="s">
        <v>491</v>
      </c>
      <c r="E59" s="100">
        <v>45</v>
      </c>
      <c r="F59" s="100">
        <v>17.355847619999999</v>
      </c>
    </row>
    <row r="60" spans="1:6">
      <c r="A60" t="s">
        <v>3785</v>
      </c>
      <c r="B60" t="s">
        <v>1046</v>
      </c>
      <c r="D60" t="s">
        <v>491</v>
      </c>
      <c r="E60" s="100">
        <v>80</v>
      </c>
      <c r="F60" s="100">
        <v>33.265301699999995</v>
      </c>
    </row>
    <row r="61" spans="1:6">
      <c r="A61" t="s">
        <v>3786</v>
      </c>
      <c r="B61" t="s">
        <v>1048</v>
      </c>
      <c r="D61" t="s">
        <v>491</v>
      </c>
      <c r="E61" s="100">
        <v>170</v>
      </c>
      <c r="F61" s="100">
        <v>30.538175609999996</v>
      </c>
    </row>
    <row r="62" spans="1:6">
      <c r="A62" t="s">
        <v>3787</v>
      </c>
      <c r="B62" t="s">
        <v>1050</v>
      </c>
      <c r="D62" t="s">
        <v>491</v>
      </c>
      <c r="E62" s="100">
        <v>1300</v>
      </c>
      <c r="F62" s="100">
        <v>5.4022604999999997</v>
      </c>
    </row>
    <row r="63" spans="1:6">
      <c r="A63" t="s">
        <v>3788</v>
      </c>
      <c r="B63" t="s">
        <v>1052</v>
      </c>
      <c r="D63" t="s">
        <v>518</v>
      </c>
      <c r="E63" s="100">
        <v>25</v>
      </c>
      <c r="F63" s="100">
        <v>38.844408900000005</v>
      </c>
    </row>
    <row r="64" spans="1:6">
      <c r="A64" t="s">
        <v>3789</v>
      </c>
      <c r="B64" t="s">
        <v>1054</v>
      </c>
      <c r="D64" t="s">
        <v>518</v>
      </c>
      <c r="E64" s="100">
        <v>25</v>
      </c>
      <c r="F64" s="100">
        <v>11.368915682400001</v>
      </c>
    </row>
    <row r="65" spans="1:6">
      <c r="A65" t="s">
        <v>3790</v>
      </c>
      <c r="B65" t="s">
        <v>1055</v>
      </c>
      <c r="D65" t="s">
        <v>518</v>
      </c>
      <c r="E65" s="100">
        <v>25</v>
      </c>
      <c r="F65" s="100">
        <v>17.450997393599998</v>
      </c>
    </row>
    <row r="66" spans="1:6">
      <c r="A66" t="s">
        <v>3791</v>
      </c>
      <c r="B66" t="s">
        <v>1056</v>
      </c>
      <c r="D66" t="s">
        <v>518</v>
      </c>
      <c r="E66" s="100">
        <v>15</v>
      </c>
      <c r="F66" s="100">
        <v>13.1383387794</v>
      </c>
    </row>
    <row r="67" spans="1:6">
      <c r="A67" t="s">
        <v>3792</v>
      </c>
      <c r="B67" t="s">
        <v>1057</v>
      </c>
      <c r="D67" t="s">
        <v>518</v>
      </c>
      <c r="E67" s="100">
        <v>15</v>
      </c>
      <c r="F67" s="100">
        <v>15.2005087794</v>
      </c>
    </row>
    <row r="68" spans="1:6">
      <c r="A68" t="s">
        <v>3793</v>
      </c>
      <c r="B68" t="s">
        <v>1058</v>
      </c>
      <c r="D68" t="s">
        <v>518</v>
      </c>
      <c r="E68" s="100">
        <v>20</v>
      </c>
      <c r="F68" s="100">
        <v>9.9595674641999992</v>
      </c>
    </row>
    <row r="69" spans="1:6">
      <c r="A69" t="s">
        <v>3794</v>
      </c>
      <c r="B69" t="s">
        <v>1059</v>
      </c>
      <c r="D69" t="s">
        <v>518</v>
      </c>
      <c r="E69" s="100">
        <v>15</v>
      </c>
      <c r="F69" s="100">
        <v>12.215407721999998</v>
      </c>
    </row>
    <row r="70" spans="1:6">
      <c r="A70" t="s">
        <v>3795</v>
      </c>
      <c r="B70" t="s">
        <v>1060</v>
      </c>
      <c r="D70" t="s">
        <v>518</v>
      </c>
      <c r="E70" s="100">
        <v>10</v>
      </c>
      <c r="F70" s="100">
        <v>14.277577722</v>
      </c>
    </row>
    <row r="71" spans="1:6">
      <c r="A71" t="s">
        <v>3796</v>
      </c>
      <c r="B71" t="s">
        <v>1061</v>
      </c>
      <c r="D71" t="s">
        <v>518</v>
      </c>
      <c r="E71" s="100">
        <v>10</v>
      </c>
      <c r="F71" s="100">
        <v>17.052133721999997</v>
      </c>
    </row>
    <row r="72" spans="1:6">
      <c r="A72" t="s">
        <v>3797</v>
      </c>
      <c r="B72" t="s">
        <v>1062</v>
      </c>
      <c r="D72" t="s">
        <v>518</v>
      </c>
      <c r="E72" s="100">
        <v>15</v>
      </c>
      <c r="F72" s="100">
        <v>14.665015722</v>
      </c>
    </row>
    <row r="73" spans="1:6">
      <c r="A73" t="s">
        <v>3798</v>
      </c>
      <c r="B73" t="s">
        <v>1063</v>
      </c>
      <c r="D73" t="s">
        <v>518</v>
      </c>
      <c r="E73" s="100">
        <v>15</v>
      </c>
      <c r="F73" s="100">
        <v>5.4915062183999996</v>
      </c>
    </row>
    <row r="74" spans="1:6">
      <c r="A74" t="s">
        <v>3799</v>
      </c>
      <c r="B74" t="s">
        <v>1064</v>
      </c>
      <c r="D74" t="s">
        <v>518</v>
      </c>
      <c r="E74" s="100">
        <v>15</v>
      </c>
      <c r="F74" s="100">
        <v>17.289618218399998</v>
      </c>
    </row>
    <row r="75" spans="1:6">
      <c r="A75" t="s">
        <v>3800</v>
      </c>
      <c r="B75" t="s">
        <v>1065</v>
      </c>
      <c r="D75" t="s">
        <v>518</v>
      </c>
      <c r="E75" s="100">
        <v>15</v>
      </c>
      <c r="F75" s="100">
        <v>6.7168713785999996</v>
      </c>
    </row>
    <row r="76" spans="1:6">
      <c r="A76" t="s">
        <v>3801</v>
      </c>
      <c r="B76" t="s">
        <v>1751</v>
      </c>
      <c r="D76" t="s">
        <v>518</v>
      </c>
      <c r="E76" s="100">
        <v>10</v>
      </c>
      <c r="F76" s="100">
        <v>6.7168713785999996</v>
      </c>
    </row>
    <row r="77" spans="1:6">
      <c r="A77" t="s">
        <v>3802</v>
      </c>
      <c r="B77" t="s">
        <v>1067</v>
      </c>
      <c r="D77" t="s">
        <v>518</v>
      </c>
      <c r="E77" s="100">
        <v>5</v>
      </c>
      <c r="F77" s="100">
        <v>12.527880218399998</v>
      </c>
    </row>
    <row r="78" spans="1:6">
      <c r="A78" t="s">
        <v>3803</v>
      </c>
      <c r="B78" t="s">
        <v>1756</v>
      </c>
      <c r="D78" t="s">
        <v>518</v>
      </c>
      <c r="E78" s="100">
        <v>5</v>
      </c>
      <c r="F78" s="100">
        <v>5.6631949938000004</v>
      </c>
    </row>
    <row r="79" spans="1:6">
      <c r="A79" t="s">
        <v>3804</v>
      </c>
      <c r="B79" t="s">
        <v>1069</v>
      </c>
      <c r="D79" t="s">
        <v>518</v>
      </c>
      <c r="E79" s="100">
        <v>5</v>
      </c>
      <c r="F79" s="100">
        <v>10.478208218400001</v>
      </c>
    </row>
    <row r="80" spans="1:6">
      <c r="A80" t="s">
        <v>3805</v>
      </c>
      <c r="B80" t="s">
        <v>1070</v>
      </c>
      <c r="D80" t="s">
        <v>518</v>
      </c>
      <c r="E80" s="100">
        <v>5</v>
      </c>
      <c r="F80" s="100">
        <v>6.4751888040000001</v>
      </c>
    </row>
    <row r="81" spans="1:6">
      <c r="A81" t="s">
        <v>3806</v>
      </c>
      <c r="B81" t="s">
        <v>1071</v>
      </c>
      <c r="D81" t="s">
        <v>518</v>
      </c>
      <c r="E81" s="100">
        <v>15</v>
      </c>
      <c r="F81" s="100">
        <v>10.000192213199998</v>
      </c>
    </row>
    <row r="82" spans="1:6">
      <c r="A82" t="s">
        <v>3807</v>
      </c>
      <c r="B82" t="s">
        <v>1072</v>
      </c>
      <c r="D82" t="s">
        <v>518</v>
      </c>
      <c r="E82" s="100">
        <v>15</v>
      </c>
      <c r="F82" s="100">
        <v>11.831800358999999</v>
      </c>
    </row>
    <row r="83" spans="1:6">
      <c r="A83" t="s">
        <v>3808</v>
      </c>
      <c r="B83" t="s">
        <v>1782</v>
      </c>
      <c r="D83" t="s">
        <v>518</v>
      </c>
      <c r="E83" s="100">
        <v>15</v>
      </c>
      <c r="F83" s="100">
        <v>26.087942761200001</v>
      </c>
    </row>
    <row r="84" spans="1:6">
      <c r="A84" t="s">
        <v>3809</v>
      </c>
      <c r="B84" t="s">
        <v>1074</v>
      </c>
      <c r="D84" t="s">
        <v>518</v>
      </c>
      <c r="E84" s="100">
        <v>15</v>
      </c>
      <c r="F84" s="100">
        <v>14.160601441200001</v>
      </c>
    </row>
    <row r="85" spans="1:6">
      <c r="A85" t="s">
        <v>3810</v>
      </c>
      <c r="B85" t="s">
        <v>1075</v>
      </c>
      <c r="D85" t="s">
        <v>518</v>
      </c>
      <c r="E85" s="100">
        <v>15</v>
      </c>
      <c r="F85" s="100">
        <v>10.360841999999998</v>
      </c>
    </row>
    <row r="86" spans="1:6">
      <c r="A86" t="s">
        <v>3811</v>
      </c>
      <c r="B86" t="s">
        <v>859</v>
      </c>
      <c r="D86" t="s">
        <v>518</v>
      </c>
      <c r="E86" s="100">
        <v>15</v>
      </c>
      <c r="F86" s="100">
        <v>10.635797999999999</v>
      </c>
    </row>
    <row r="87" spans="1:6">
      <c r="A87" t="s">
        <v>3812</v>
      </c>
      <c r="B87" t="s">
        <v>860</v>
      </c>
      <c r="D87" t="s">
        <v>518</v>
      </c>
      <c r="E87" s="100">
        <v>15</v>
      </c>
      <c r="F87" s="100">
        <v>13.81029</v>
      </c>
    </row>
    <row r="88" spans="1:6">
      <c r="A88" t="s">
        <v>3813</v>
      </c>
      <c r="B88" t="s">
        <v>1076</v>
      </c>
      <c r="D88" t="s">
        <v>518</v>
      </c>
      <c r="E88" s="100">
        <v>15</v>
      </c>
      <c r="F88" s="100">
        <v>16.047432000000001</v>
      </c>
    </row>
    <row r="89" spans="1:6">
      <c r="A89" t="s">
        <v>3814</v>
      </c>
      <c r="B89" t="s">
        <v>539</v>
      </c>
      <c r="D89" t="s">
        <v>518</v>
      </c>
      <c r="E89" s="100">
        <v>15</v>
      </c>
      <c r="F89" s="100">
        <v>16.697327999999999</v>
      </c>
    </row>
    <row r="90" spans="1:6">
      <c r="A90" t="s">
        <v>3815</v>
      </c>
      <c r="B90" t="s">
        <v>537</v>
      </c>
      <c r="D90" t="s">
        <v>518</v>
      </c>
      <c r="E90" s="100">
        <v>15</v>
      </c>
      <c r="F90" s="100">
        <v>17.55969</v>
      </c>
    </row>
    <row r="91" spans="1:6">
      <c r="A91" t="s">
        <v>3816</v>
      </c>
      <c r="B91" t="s">
        <v>1077</v>
      </c>
      <c r="D91" t="s">
        <v>518</v>
      </c>
      <c r="E91" s="100">
        <v>15</v>
      </c>
      <c r="F91" s="100">
        <v>26.658233999999997</v>
      </c>
    </row>
    <row r="92" spans="1:6">
      <c r="A92" t="s">
        <v>3817</v>
      </c>
      <c r="B92" t="s">
        <v>1078</v>
      </c>
      <c r="D92" t="s">
        <v>518</v>
      </c>
      <c r="E92" s="100">
        <v>15</v>
      </c>
      <c r="F92" s="100">
        <v>29.232821999999999</v>
      </c>
    </row>
    <row r="93" spans="1:6">
      <c r="A93" t="s">
        <v>3818</v>
      </c>
      <c r="B93" t="s">
        <v>1079</v>
      </c>
      <c r="D93" t="s">
        <v>518</v>
      </c>
      <c r="E93" s="100">
        <v>15</v>
      </c>
      <c r="F93" s="100">
        <v>25.720883999999998</v>
      </c>
    </row>
    <row r="94" spans="1:6">
      <c r="A94" t="s">
        <v>3819</v>
      </c>
      <c r="B94" t="s">
        <v>1080</v>
      </c>
      <c r="D94" t="s">
        <v>518</v>
      </c>
      <c r="E94" s="100">
        <v>15</v>
      </c>
      <c r="F94" s="100">
        <v>26.870699999999999</v>
      </c>
    </row>
    <row r="95" spans="1:6">
      <c r="A95" t="s">
        <v>3820</v>
      </c>
      <c r="B95" t="s">
        <v>1081</v>
      </c>
      <c r="D95" t="s">
        <v>518</v>
      </c>
      <c r="E95" s="100">
        <v>15</v>
      </c>
      <c r="F95" s="100">
        <v>45.830166000000006</v>
      </c>
    </row>
    <row r="96" spans="1:6">
      <c r="A96" t="s">
        <v>3821</v>
      </c>
      <c r="B96" t="s">
        <v>1082</v>
      </c>
      <c r="D96" t="s">
        <v>518</v>
      </c>
      <c r="E96" s="100">
        <v>15</v>
      </c>
      <c r="F96" s="100">
        <v>70.088784000000004</v>
      </c>
    </row>
    <row r="97" spans="1:6">
      <c r="A97" t="s">
        <v>3822</v>
      </c>
      <c r="B97" t="s">
        <v>538</v>
      </c>
      <c r="D97" t="s">
        <v>518</v>
      </c>
      <c r="E97" s="100">
        <v>20</v>
      </c>
      <c r="F97" s="100">
        <v>31.294992000000001</v>
      </c>
    </row>
    <row r="98" spans="1:6">
      <c r="A98" t="s">
        <v>3823</v>
      </c>
      <c r="B98" t="s">
        <v>536</v>
      </c>
      <c r="D98" t="s">
        <v>518</v>
      </c>
      <c r="E98" s="100">
        <v>20</v>
      </c>
      <c r="F98" s="100">
        <v>32.282333999999999</v>
      </c>
    </row>
    <row r="99" spans="1:6">
      <c r="A99" t="s">
        <v>3824</v>
      </c>
      <c r="B99" t="s">
        <v>861</v>
      </c>
      <c r="D99" t="s">
        <v>518</v>
      </c>
      <c r="E99" s="100">
        <v>20</v>
      </c>
      <c r="F99" s="100">
        <v>49.017156</v>
      </c>
    </row>
    <row r="100" spans="1:6">
      <c r="A100" t="s">
        <v>3825</v>
      </c>
      <c r="B100" t="s">
        <v>1083</v>
      </c>
      <c r="D100" t="s">
        <v>518</v>
      </c>
      <c r="E100" s="100">
        <v>20</v>
      </c>
      <c r="F100" s="100">
        <v>90.310548000000011</v>
      </c>
    </row>
    <row r="101" spans="1:6">
      <c r="A101" t="s">
        <v>3826</v>
      </c>
      <c r="B101" t="s">
        <v>1084</v>
      </c>
      <c r="D101" t="s">
        <v>518</v>
      </c>
      <c r="E101" s="100">
        <v>15</v>
      </c>
      <c r="F101" s="100">
        <v>7.736262</v>
      </c>
    </row>
    <row r="102" spans="1:6">
      <c r="A102" t="s">
        <v>3827</v>
      </c>
      <c r="B102" t="s">
        <v>540</v>
      </c>
      <c r="D102" t="s">
        <v>518</v>
      </c>
      <c r="E102" s="100">
        <v>15</v>
      </c>
      <c r="F102" s="100">
        <v>9.6859500000000001</v>
      </c>
    </row>
    <row r="103" spans="1:6">
      <c r="A103" t="s">
        <v>3828</v>
      </c>
      <c r="B103" t="s">
        <v>864</v>
      </c>
      <c r="D103" t="s">
        <v>518</v>
      </c>
      <c r="E103" s="100">
        <v>15</v>
      </c>
      <c r="F103" s="100">
        <v>24.183630000000001</v>
      </c>
    </row>
    <row r="104" spans="1:6">
      <c r="A104" t="s">
        <v>3829</v>
      </c>
      <c r="B104" t="s">
        <v>1085</v>
      </c>
      <c r="D104" t="s">
        <v>518</v>
      </c>
      <c r="E104" s="100">
        <v>15</v>
      </c>
      <c r="F104" s="100">
        <v>18.547032000000002</v>
      </c>
    </row>
    <row r="105" spans="1:6">
      <c r="A105" t="s">
        <v>3830</v>
      </c>
      <c r="B105" t="s">
        <v>865</v>
      </c>
      <c r="D105" t="s">
        <v>518</v>
      </c>
      <c r="E105" s="100">
        <v>15</v>
      </c>
      <c r="F105" s="100">
        <v>40.193567999999999</v>
      </c>
    </row>
    <row r="106" spans="1:6">
      <c r="A106" t="s">
        <v>3831</v>
      </c>
      <c r="B106" t="s">
        <v>1086</v>
      </c>
      <c r="D106" t="s">
        <v>518</v>
      </c>
      <c r="E106" s="100">
        <v>15</v>
      </c>
      <c r="F106" s="100">
        <v>15.135078</v>
      </c>
    </row>
    <row r="107" spans="1:6">
      <c r="A107" t="s">
        <v>3832</v>
      </c>
      <c r="B107" t="s">
        <v>1087</v>
      </c>
      <c r="D107" t="s">
        <v>518</v>
      </c>
      <c r="E107" s="100">
        <v>15</v>
      </c>
      <c r="F107" s="100">
        <v>15.260058000000001</v>
      </c>
    </row>
    <row r="108" spans="1:6">
      <c r="A108" t="s">
        <v>3833</v>
      </c>
      <c r="B108" t="s">
        <v>1088</v>
      </c>
      <c r="D108" t="s">
        <v>518</v>
      </c>
      <c r="E108" s="100">
        <v>15</v>
      </c>
      <c r="F108" s="100">
        <v>27.420612000000002</v>
      </c>
    </row>
    <row r="109" spans="1:6">
      <c r="A109" t="s">
        <v>3834</v>
      </c>
      <c r="B109" t="s">
        <v>1089</v>
      </c>
      <c r="D109" t="s">
        <v>518</v>
      </c>
      <c r="E109" s="100">
        <v>15</v>
      </c>
      <c r="F109" s="100">
        <v>30.182669999999998</v>
      </c>
    </row>
    <row r="110" spans="1:6">
      <c r="A110" t="s">
        <v>3835</v>
      </c>
      <c r="B110" t="s">
        <v>1090</v>
      </c>
      <c r="D110" t="s">
        <v>518</v>
      </c>
      <c r="E110" s="100">
        <v>15</v>
      </c>
      <c r="F110" s="100">
        <v>44.580365999999998</v>
      </c>
    </row>
    <row r="111" spans="1:6">
      <c r="A111" t="s">
        <v>3836</v>
      </c>
      <c r="B111" t="s">
        <v>1091</v>
      </c>
      <c r="D111" t="s">
        <v>518</v>
      </c>
      <c r="E111" s="100">
        <v>15</v>
      </c>
      <c r="F111" s="100">
        <v>47.017475999999995</v>
      </c>
    </row>
    <row r="112" spans="1:6">
      <c r="A112" t="s">
        <v>3837</v>
      </c>
      <c r="B112" t="s">
        <v>1092</v>
      </c>
      <c r="D112" t="s">
        <v>518</v>
      </c>
      <c r="E112" s="100">
        <v>15</v>
      </c>
      <c r="F112" s="100">
        <v>49.579566</v>
      </c>
    </row>
    <row r="113" spans="1:6">
      <c r="A113" t="s">
        <v>3838</v>
      </c>
      <c r="B113" t="s">
        <v>862</v>
      </c>
      <c r="D113" t="s">
        <v>518</v>
      </c>
      <c r="E113" s="100">
        <v>15</v>
      </c>
      <c r="F113" s="100">
        <v>59.053049999999999</v>
      </c>
    </row>
    <row r="114" spans="1:6">
      <c r="A114" t="s">
        <v>3839</v>
      </c>
      <c r="B114" t="s">
        <v>1093</v>
      </c>
      <c r="D114" t="s">
        <v>518</v>
      </c>
      <c r="E114" s="100">
        <v>15</v>
      </c>
      <c r="F114" s="100">
        <v>11.74812</v>
      </c>
    </row>
    <row r="115" spans="1:6">
      <c r="A115" t="s">
        <v>3840</v>
      </c>
      <c r="B115" t="s">
        <v>1094</v>
      </c>
      <c r="D115" t="s">
        <v>518</v>
      </c>
      <c r="E115" s="100">
        <v>15</v>
      </c>
      <c r="F115" s="100">
        <v>12.610481999999999</v>
      </c>
    </row>
    <row r="116" spans="1:6">
      <c r="A116" t="s">
        <v>3841</v>
      </c>
      <c r="B116" t="s">
        <v>1095</v>
      </c>
      <c r="D116" t="s">
        <v>518</v>
      </c>
      <c r="E116" s="100">
        <v>15</v>
      </c>
      <c r="F116" s="100">
        <v>21.709026000000001</v>
      </c>
    </row>
    <row r="117" spans="1:6">
      <c r="A117" t="s">
        <v>3842</v>
      </c>
      <c r="B117" t="s">
        <v>1096</v>
      </c>
      <c r="D117" t="s">
        <v>518</v>
      </c>
      <c r="E117" s="100">
        <v>15</v>
      </c>
      <c r="F117" s="100">
        <v>24.283614</v>
      </c>
    </row>
    <row r="118" spans="1:6">
      <c r="A118" t="s">
        <v>3843</v>
      </c>
      <c r="B118" t="s">
        <v>1097</v>
      </c>
      <c r="D118" t="s">
        <v>518</v>
      </c>
      <c r="E118" s="100">
        <v>15</v>
      </c>
      <c r="F118" s="100">
        <v>23.833686</v>
      </c>
    </row>
    <row r="119" spans="1:6">
      <c r="A119" t="s">
        <v>3844</v>
      </c>
      <c r="B119" t="s">
        <v>1098</v>
      </c>
      <c r="D119" t="s">
        <v>518</v>
      </c>
      <c r="E119" s="100">
        <v>15</v>
      </c>
      <c r="F119" s="100">
        <v>24.983501999999998</v>
      </c>
    </row>
    <row r="120" spans="1:6">
      <c r="A120" t="s">
        <v>3845</v>
      </c>
      <c r="B120" t="s">
        <v>1099</v>
      </c>
      <c r="D120" t="s">
        <v>518</v>
      </c>
      <c r="E120" s="100">
        <v>15</v>
      </c>
      <c r="F120" s="100">
        <v>43.942967999999993</v>
      </c>
    </row>
    <row r="121" spans="1:6">
      <c r="A121" t="s">
        <v>3846</v>
      </c>
      <c r="B121" t="s">
        <v>1100</v>
      </c>
      <c r="D121" t="s">
        <v>518</v>
      </c>
      <c r="E121" s="100">
        <v>15</v>
      </c>
      <c r="F121" s="100">
        <v>68.201586000000006</v>
      </c>
    </row>
    <row r="122" spans="1:6">
      <c r="A122" t="s">
        <v>3847</v>
      </c>
      <c r="B122" t="s">
        <v>1101</v>
      </c>
      <c r="D122" t="s">
        <v>518</v>
      </c>
      <c r="E122" s="100">
        <v>15</v>
      </c>
      <c r="F122" s="100">
        <v>32.469804000000003</v>
      </c>
    </row>
    <row r="123" spans="1:6">
      <c r="A123" t="s">
        <v>3848</v>
      </c>
      <c r="B123" t="s">
        <v>1102</v>
      </c>
      <c r="D123" t="s">
        <v>518</v>
      </c>
      <c r="E123" s="100">
        <v>15</v>
      </c>
      <c r="F123" s="100">
        <v>33.457146000000002</v>
      </c>
    </row>
    <row r="124" spans="1:6">
      <c r="A124" t="s">
        <v>3849</v>
      </c>
      <c r="B124" t="s">
        <v>1103</v>
      </c>
      <c r="D124" t="s">
        <v>518</v>
      </c>
      <c r="E124" s="100">
        <v>15</v>
      </c>
      <c r="F124" s="100">
        <v>50.191967999999996</v>
      </c>
    </row>
    <row r="125" spans="1:6">
      <c r="A125" t="s">
        <v>3850</v>
      </c>
      <c r="B125" t="s">
        <v>1104</v>
      </c>
      <c r="D125" t="s">
        <v>518</v>
      </c>
      <c r="E125" s="100">
        <v>15</v>
      </c>
      <c r="F125" s="100">
        <v>91.48536</v>
      </c>
    </row>
    <row r="126" spans="1:6">
      <c r="A126" t="s">
        <v>3851</v>
      </c>
      <c r="B126" t="s">
        <v>1107</v>
      </c>
      <c r="D126" t="s">
        <v>518</v>
      </c>
      <c r="E126" s="100">
        <v>10</v>
      </c>
      <c r="F126" s="100">
        <v>14.009170674</v>
      </c>
    </row>
    <row r="127" spans="1:6">
      <c r="A127" t="s">
        <v>3852</v>
      </c>
      <c r="B127" t="s">
        <v>1108</v>
      </c>
      <c r="D127" t="s">
        <v>518</v>
      </c>
      <c r="E127" s="100">
        <v>10</v>
      </c>
      <c r="F127" s="100">
        <v>26.920691999999999</v>
      </c>
    </row>
    <row r="128" spans="1:6">
      <c r="A128" t="s">
        <v>3853</v>
      </c>
      <c r="B128" t="s">
        <v>1109</v>
      </c>
      <c r="D128" t="s">
        <v>518</v>
      </c>
      <c r="E128" s="100">
        <v>10</v>
      </c>
      <c r="F128" s="100">
        <v>56.078525999999997</v>
      </c>
    </row>
    <row r="129" spans="1:6">
      <c r="A129" t="s">
        <v>3854</v>
      </c>
      <c r="B129" t="s">
        <v>1110</v>
      </c>
      <c r="D129" t="s">
        <v>518</v>
      </c>
      <c r="E129" s="100">
        <v>10</v>
      </c>
      <c r="F129" s="100">
        <v>61.877597999999999</v>
      </c>
    </row>
    <row r="130" spans="1:6">
      <c r="A130" t="s">
        <v>3855</v>
      </c>
      <c r="B130" t="s">
        <v>1111</v>
      </c>
      <c r="D130" t="s">
        <v>518</v>
      </c>
      <c r="E130" s="100">
        <v>10</v>
      </c>
      <c r="F130" s="100">
        <v>68.776494</v>
      </c>
    </row>
    <row r="131" spans="1:6">
      <c r="A131" t="s">
        <v>3856</v>
      </c>
      <c r="B131" t="s">
        <v>1112</v>
      </c>
      <c r="D131" t="s">
        <v>489</v>
      </c>
      <c r="E131" s="100">
        <v>90</v>
      </c>
      <c r="F131" s="100">
        <v>20.446728</v>
      </c>
    </row>
    <row r="132" spans="1:6">
      <c r="A132" t="s">
        <v>3857</v>
      </c>
      <c r="B132" t="s">
        <v>1113</v>
      </c>
      <c r="D132" t="s">
        <v>489</v>
      </c>
      <c r="E132" s="100">
        <v>90</v>
      </c>
      <c r="F132" s="100">
        <v>23.571227999999998</v>
      </c>
    </row>
    <row r="133" spans="1:6">
      <c r="A133" t="s">
        <v>3858</v>
      </c>
      <c r="B133" t="s">
        <v>1114</v>
      </c>
      <c r="D133" t="s">
        <v>489</v>
      </c>
      <c r="E133" s="100">
        <v>72</v>
      </c>
      <c r="F133" s="100">
        <v>33.157194000000004</v>
      </c>
    </row>
    <row r="134" spans="1:6">
      <c r="A134" t="s">
        <v>3859</v>
      </c>
      <c r="B134" t="s">
        <v>1115</v>
      </c>
      <c r="D134" t="s">
        <v>489</v>
      </c>
      <c r="E134" s="100">
        <v>90</v>
      </c>
      <c r="F134" s="100">
        <v>11.210706000000002</v>
      </c>
    </row>
    <row r="135" spans="1:6">
      <c r="A135" t="s">
        <v>3860</v>
      </c>
      <c r="B135" t="s">
        <v>1116</v>
      </c>
      <c r="D135" t="s">
        <v>489</v>
      </c>
      <c r="E135" s="100">
        <v>90</v>
      </c>
      <c r="F135" s="100">
        <v>12.87294</v>
      </c>
    </row>
    <row r="136" spans="1:6">
      <c r="A136" t="s">
        <v>3861</v>
      </c>
      <c r="B136" t="s">
        <v>1117</v>
      </c>
      <c r="D136" t="s">
        <v>489</v>
      </c>
      <c r="E136" s="100">
        <v>72</v>
      </c>
      <c r="F136" s="100">
        <v>20.409233999999998</v>
      </c>
    </row>
    <row r="137" spans="1:6">
      <c r="A137" t="s">
        <v>3862</v>
      </c>
      <c r="B137" t="s">
        <v>1118</v>
      </c>
      <c r="D137" t="s">
        <v>489</v>
      </c>
      <c r="E137" s="100">
        <v>60</v>
      </c>
      <c r="F137" s="100">
        <v>30.757577999999999</v>
      </c>
    </row>
    <row r="138" spans="1:6">
      <c r="A138" t="s">
        <v>3863</v>
      </c>
      <c r="B138" t="s">
        <v>1119</v>
      </c>
      <c r="D138" t="s">
        <v>489</v>
      </c>
      <c r="E138" s="100">
        <v>72</v>
      </c>
      <c r="F138" s="100">
        <v>37.993919999999996</v>
      </c>
    </row>
    <row r="139" spans="1:6">
      <c r="A139" t="s">
        <v>3864</v>
      </c>
      <c r="B139" t="s">
        <v>1120</v>
      </c>
      <c r="D139" t="s">
        <v>489</v>
      </c>
      <c r="E139" s="100">
        <v>60</v>
      </c>
      <c r="F139" s="100">
        <v>78.874877999999995</v>
      </c>
    </row>
    <row r="140" spans="1:6">
      <c r="A140" t="s">
        <v>3865</v>
      </c>
      <c r="B140" t="s">
        <v>868</v>
      </c>
      <c r="D140" t="s">
        <v>489</v>
      </c>
      <c r="E140" s="100">
        <v>60</v>
      </c>
      <c r="F140" s="100">
        <v>22.121459999999999</v>
      </c>
    </row>
    <row r="141" spans="1:6">
      <c r="A141" t="s">
        <v>3866</v>
      </c>
      <c r="B141" t="s">
        <v>867</v>
      </c>
      <c r="D141" t="s">
        <v>489</v>
      </c>
      <c r="E141" s="100">
        <v>60</v>
      </c>
      <c r="F141" s="100">
        <v>28.632918</v>
      </c>
    </row>
    <row r="142" spans="1:6">
      <c r="A142" t="s">
        <v>3867</v>
      </c>
      <c r="B142" t="s">
        <v>1121</v>
      </c>
      <c r="D142" t="s">
        <v>489</v>
      </c>
      <c r="E142" s="100">
        <v>72</v>
      </c>
      <c r="F142" s="100">
        <v>35.831766000000002</v>
      </c>
    </row>
    <row r="143" spans="1:6">
      <c r="A143" t="s">
        <v>3868</v>
      </c>
      <c r="B143" t="s">
        <v>866</v>
      </c>
      <c r="D143" t="s">
        <v>489</v>
      </c>
      <c r="E143" s="100">
        <v>72</v>
      </c>
      <c r="F143" s="100">
        <v>39.856121999999999</v>
      </c>
    </row>
    <row r="144" spans="1:6">
      <c r="A144" t="s">
        <v>3869</v>
      </c>
      <c r="B144" t="s">
        <v>1122</v>
      </c>
      <c r="D144" t="s">
        <v>489</v>
      </c>
      <c r="E144" s="100">
        <v>36</v>
      </c>
      <c r="F144" s="100">
        <v>15.410034</v>
      </c>
    </row>
    <row r="145" spans="1:6">
      <c r="A145" t="s">
        <v>3870</v>
      </c>
      <c r="B145" t="s">
        <v>1123</v>
      </c>
      <c r="D145" t="s">
        <v>489</v>
      </c>
      <c r="E145" s="100">
        <v>36</v>
      </c>
      <c r="F145" s="100">
        <v>24.858522000000001</v>
      </c>
    </row>
    <row r="146" spans="1:6">
      <c r="A146" t="s">
        <v>3871</v>
      </c>
      <c r="B146" t="s">
        <v>1124</v>
      </c>
      <c r="D146" t="s">
        <v>489</v>
      </c>
      <c r="E146" s="100">
        <v>54</v>
      </c>
      <c r="F146" s="100">
        <v>31.157513999999999</v>
      </c>
    </row>
    <row r="147" spans="1:6">
      <c r="A147" t="s">
        <v>3872</v>
      </c>
      <c r="B147" t="s">
        <v>1893</v>
      </c>
      <c r="D147" t="s">
        <v>518</v>
      </c>
      <c r="E147" s="100">
        <v>20</v>
      </c>
      <c r="F147" s="100">
        <v>716.00319615599994</v>
      </c>
    </row>
    <row r="148" spans="1:6">
      <c r="A148" t="s">
        <v>3873</v>
      </c>
      <c r="B148" t="s">
        <v>1933</v>
      </c>
      <c r="D148" t="s">
        <v>518</v>
      </c>
      <c r="E148" s="100">
        <v>20</v>
      </c>
      <c r="F148" s="100">
        <v>229.21730061300002</v>
      </c>
    </row>
    <row r="149" spans="1:6">
      <c r="A149" t="s">
        <v>3874</v>
      </c>
      <c r="B149" t="s">
        <v>1127</v>
      </c>
      <c r="D149" t="s">
        <v>518</v>
      </c>
      <c r="E149" s="100">
        <v>15</v>
      </c>
      <c r="F149" s="100">
        <v>57.078366000000003</v>
      </c>
    </row>
    <row r="150" spans="1:6">
      <c r="A150" t="s">
        <v>3875</v>
      </c>
      <c r="B150" t="s">
        <v>1128</v>
      </c>
      <c r="D150" t="s">
        <v>518</v>
      </c>
      <c r="E150" s="100">
        <v>20</v>
      </c>
      <c r="F150" s="100">
        <v>128.954364</v>
      </c>
    </row>
    <row r="151" spans="1:6">
      <c r="A151" t="s">
        <v>3876</v>
      </c>
      <c r="B151" t="s">
        <v>1129</v>
      </c>
      <c r="D151" t="s">
        <v>518</v>
      </c>
      <c r="E151" s="100">
        <v>20</v>
      </c>
      <c r="F151" s="100">
        <v>48.392255999999996</v>
      </c>
    </row>
    <row r="152" spans="1:6">
      <c r="A152" t="s">
        <v>3877</v>
      </c>
      <c r="B152" t="s">
        <v>1130</v>
      </c>
      <c r="D152" t="s">
        <v>518</v>
      </c>
      <c r="E152" s="100">
        <v>25</v>
      </c>
      <c r="F152" s="100">
        <v>127.129656</v>
      </c>
    </row>
    <row r="153" spans="1:6">
      <c r="A153" t="s">
        <v>3878</v>
      </c>
      <c r="B153" t="s">
        <v>1131</v>
      </c>
      <c r="D153" t="s">
        <v>518</v>
      </c>
      <c r="E153" s="100">
        <v>20</v>
      </c>
      <c r="F153" s="100">
        <v>22.646376</v>
      </c>
    </row>
    <row r="154" spans="1:6">
      <c r="A154" t="s">
        <v>3879</v>
      </c>
      <c r="B154" t="s">
        <v>1961</v>
      </c>
      <c r="D154" t="s">
        <v>518</v>
      </c>
      <c r="E154" s="100">
        <v>10</v>
      </c>
      <c r="F154" s="100">
        <v>247.48430617439999</v>
      </c>
    </row>
    <row r="155" spans="1:6">
      <c r="A155" t="s">
        <v>3880</v>
      </c>
      <c r="B155" t="s">
        <v>1969</v>
      </c>
      <c r="D155" t="s">
        <v>518</v>
      </c>
      <c r="E155" s="100">
        <v>10</v>
      </c>
      <c r="F155" s="100">
        <v>261.019992618</v>
      </c>
    </row>
    <row r="156" spans="1:6">
      <c r="A156" t="s">
        <v>520</v>
      </c>
      <c r="B156" t="s">
        <v>1975</v>
      </c>
      <c r="D156" t="s">
        <v>489</v>
      </c>
      <c r="E156" s="100">
        <v>120</v>
      </c>
      <c r="F156" s="100">
        <v>199.73414117340002</v>
      </c>
    </row>
    <row r="157" spans="1:6">
      <c r="A157" t="s">
        <v>521</v>
      </c>
      <c r="B157" t="s">
        <v>1977</v>
      </c>
      <c r="D157" t="s">
        <v>491</v>
      </c>
      <c r="E157" s="100">
        <v>200</v>
      </c>
      <c r="F157" s="100">
        <v>204.63590926500001</v>
      </c>
    </row>
    <row r="158" spans="1:6">
      <c r="A158" t="s">
        <v>523</v>
      </c>
      <c r="B158" t="s">
        <v>845</v>
      </c>
      <c r="D158" t="s">
        <v>505</v>
      </c>
      <c r="E158" s="100">
        <v>400</v>
      </c>
      <c r="F158" s="100">
        <v>13.118979377400001</v>
      </c>
    </row>
    <row r="159" spans="1:6">
      <c r="A159" t="s">
        <v>524</v>
      </c>
      <c r="B159" t="s">
        <v>2032</v>
      </c>
      <c r="D159" t="s">
        <v>505</v>
      </c>
      <c r="E159" s="100">
        <v>600</v>
      </c>
      <c r="F159" s="100">
        <v>13.619183082000001</v>
      </c>
    </row>
    <row r="160" spans="1:6">
      <c r="A160" t="s">
        <v>525</v>
      </c>
      <c r="B160" t="s">
        <v>2041</v>
      </c>
      <c r="D160" t="s">
        <v>505</v>
      </c>
      <c r="E160" s="100">
        <v>700</v>
      </c>
      <c r="F160" s="100">
        <v>13.7184122028</v>
      </c>
    </row>
    <row r="161" spans="1:6">
      <c r="A161" t="s">
        <v>526</v>
      </c>
      <c r="B161" t="s">
        <v>847</v>
      </c>
      <c r="D161" t="s">
        <v>505</v>
      </c>
      <c r="E161" s="100">
        <v>600</v>
      </c>
      <c r="F161" s="100">
        <v>12.734167207200001</v>
      </c>
    </row>
    <row r="162" spans="1:6">
      <c r="A162" t="s">
        <v>527</v>
      </c>
      <c r="B162" t="s">
        <v>846</v>
      </c>
      <c r="D162" t="s">
        <v>505</v>
      </c>
      <c r="E162" s="100">
        <v>600</v>
      </c>
      <c r="F162" s="100">
        <v>10.9508525832</v>
      </c>
    </row>
    <row r="163" spans="1:6">
      <c r="A163" t="s">
        <v>3881</v>
      </c>
      <c r="B163" t="s">
        <v>1138</v>
      </c>
      <c r="D163" t="s">
        <v>505</v>
      </c>
      <c r="E163" s="100">
        <v>600</v>
      </c>
      <c r="F163" s="100">
        <v>16.426972513800003</v>
      </c>
    </row>
    <row r="164" spans="1:6">
      <c r="A164" t="s">
        <v>3882</v>
      </c>
      <c r="B164" t="s">
        <v>1139</v>
      </c>
      <c r="D164" t="s">
        <v>505</v>
      </c>
      <c r="E164" s="100">
        <v>700</v>
      </c>
      <c r="F164" s="100">
        <v>15.494796685799999</v>
      </c>
    </row>
    <row r="165" spans="1:6">
      <c r="A165" t="s">
        <v>3883</v>
      </c>
      <c r="B165" t="s">
        <v>1140</v>
      </c>
      <c r="D165" t="s">
        <v>505</v>
      </c>
      <c r="E165" s="100">
        <v>600</v>
      </c>
      <c r="F165" s="100">
        <v>16.044666192600001</v>
      </c>
    </row>
    <row r="166" spans="1:6">
      <c r="A166" t="s">
        <v>3884</v>
      </c>
      <c r="B166" t="s">
        <v>1141</v>
      </c>
      <c r="D166" t="s">
        <v>505</v>
      </c>
      <c r="E166" s="100">
        <v>600</v>
      </c>
      <c r="F166" s="100">
        <v>15.406657040399999</v>
      </c>
    </row>
    <row r="167" spans="1:6">
      <c r="A167" t="s">
        <v>3885</v>
      </c>
      <c r="B167" t="s">
        <v>841</v>
      </c>
      <c r="D167" t="s">
        <v>515</v>
      </c>
      <c r="E167" s="100">
        <v>10</v>
      </c>
      <c r="F167" s="100">
        <v>1059.8066038080001</v>
      </c>
    </row>
    <row r="168" spans="1:6">
      <c r="A168" t="s">
        <v>3886</v>
      </c>
      <c r="B168" t="s">
        <v>1143</v>
      </c>
      <c r="D168" t="s">
        <v>515</v>
      </c>
      <c r="E168" s="100">
        <v>10</v>
      </c>
      <c r="F168" s="100">
        <v>294.047307402</v>
      </c>
    </row>
    <row r="169" spans="1:6">
      <c r="A169" t="s">
        <v>3887</v>
      </c>
      <c r="B169" t="s">
        <v>1144</v>
      </c>
      <c r="D169" t="s">
        <v>515</v>
      </c>
      <c r="E169" s="100">
        <v>10</v>
      </c>
      <c r="F169" s="100">
        <v>492.68392795680001</v>
      </c>
    </row>
    <row r="170" spans="1:6">
      <c r="A170" t="s">
        <v>3888</v>
      </c>
      <c r="B170" t="s">
        <v>1145</v>
      </c>
      <c r="D170" t="s">
        <v>515</v>
      </c>
      <c r="E170" s="100">
        <v>10</v>
      </c>
      <c r="F170" s="100">
        <v>549.49922355479987</v>
      </c>
    </row>
    <row r="171" spans="1:6">
      <c r="A171" t="s">
        <v>3889</v>
      </c>
      <c r="B171" t="s">
        <v>789</v>
      </c>
      <c r="D171" t="s">
        <v>491</v>
      </c>
      <c r="E171" s="100">
        <v>60</v>
      </c>
      <c r="F171" s="100">
        <v>230.20677352200002</v>
      </c>
    </row>
    <row r="172" spans="1:6">
      <c r="A172" t="s">
        <v>3890</v>
      </c>
      <c r="B172" t="s">
        <v>1146</v>
      </c>
      <c r="D172" t="s">
        <v>491</v>
      </c>
      <c r="E172" s="100">
        <v>80</v>
      </c>
      <c r="F172" s="100">
        <v>163.41774897599998</v>
      </c>
    </row>
    <row r="173" spans="1:6">
      <c r="A173" t="s">
        <v>3891</v>
      </c>
      <c r="B173" t="s">
        <v>2123</v>
      </c>
      <c r="D173" t="s">
        <v>491</v>
      </c>
      <c r="E173" s="100">
        <v>60</v>
      </c>
      <c r="F173" s="100">
        <v>391.023076296</v>
      </c>
    </row>
    <row r="174" spans="1:6">
      <c r="A174" t="s">
        <v>3892</v>
      </c>
      <c r="B174" t="s">
        <v>1148</v>
      </c>
      <c r="D174" t="s">
        <v>491</v>
      </c>
      <c r="E174" s="100">
        <v>70</v>
      </c>
      <c r="F174" s="100">
        <v>365.79266380800004</v>
      </c>
    </row>
    <row r="175" spans="1:6">
      <c r="A175" t="s">
        <v>3893</v>
      </c>
      <c r="B175" t="s">
        <v>1149</v>
      </c>
      <c r="D175" t="s">
        <v>505</v>
      </c>
      <c r="E175" s="100">
        <v>79.998450000000005</v>
      </c>
      <c r="F175" s="100">
        <v>21.734621904000008</v>
      </c>
    </row>
    <row r="176" spans="1:6">
      <c r="A176" t="s">
        <v>3894</v>
      </c>
      <c r="B176" t="s">
        <v>1150</v>
      </c>
      <c r="D176" t="s">
        <v>491</v>
      </c>
      <c r="E176" s="100">
        <v>500.00175000000007</v>
      </c>
      <c r="F176" s="100">
        <v>24.140236943999998</v>
      </c>
    </row>
    <row r="177" spans="1:6">
      <c r="A177" t="s">
        <v>529</v>
      </c>
      <c r="B177" t="s">
        <v>1152</v>
      </c>
      <c r="D177" t="s">
        <v>491</v>
      </c>
      <c r="E177" s="100">
        <v>420</v>
      </c>
      <c r="F177" s="100">
        <v>238.90136966399999</v>
      </c>
    </row>
    <row r="178" spans="1:6">
      <c r="A178" t="s">
        <v>530</v>
      </c>
      <c r="B178" t="s">
        <v>1153</v>
      </c>
      <c r="D178" t="s">
        <v>491</v>
      </c>
      <c r="E178" s="100">
        <v>450</v>
      </c>
      <c r="F178" s="100">
        <v>122.75758364351998</v>
      </c>
    </row>
    <row r="179" spans="1:6">
      <c r="A179" t="s">
        <v>531</v>
      </c>
      <c r="B179" t="s">
        <v>1154</v>
      </c>
      <c r="D179" t="s">
        <v>491</v>
      </c>
      <c r="E179" s="100">
        <v>150</v>
      </c>
      <c r="F179" s="100">
        <v>406.21909454400003</v>
      </c>
    </row>
    <row r="180" spans="1:6">
      <c r="A180" t="s">
        <v>532</v>
      </c>
      <c r="B180" t="s">
        <v>2178</v>
      </c>
      <c r="D180" t="s">
        <v>491</v>
      </c>
      <c r="E180" s="100">
        <v>350</v>
      </c>
      <c r="F180" s="100">
        <v>67.875155737200004</v>
      </c>
    </row>
    <row r="181" spans="1:6">
      <c r="A181" t="s">
        <v>950</v>
      </c>
      <c r="B181" t="s">
        <v>2193</v>
      </c>
      <c r="D181" t="s">
        <v>491</v>
      </c>
      <c r="E181" s="100">
        <v>250</v>
      </c>
      <c r="F181" s="100">
        <v>90.059260712400004</v>
      </c>
    </row>
    <row r="182" spans="1:6">
      <c r="A182" t="s">
        <v>951</v>
      </c>
      <c r="B182" t="s">
        <v>2200</v>
      </c>
      <c r="D182" t="s">
        <v>491</v>
      </c>
      <c r="E182" s="100">
        <v>180</v>
      </c>
      <c r="F182" s="100">
        <v>109.32514017840001</v>
      </c>
    </row>
    <row r="183" spans="1:6">
      <c r="A183" t="s">
        <v>952</v>
      </c>
      <c r="B183" t="s">
        <v>2207</v>
      </c>
      <c r="D183" t="s">
        <v>491</v>
      </c>
      <c r="E183" s="100">
        <v>80</v>
      </c>
      <c r="F183" s="100">
        <v>246.04496400600004</v>
      </c>
    </row>
    <row r="184" spans="1:6">
      <c r="A184" t="s">
        <v>953</v>
      </c>
      <c r="B184" t="s">
        <v>2218</v>
      </c>
      <c r="D184" t="s">
        <v>491</v>
      </c>
      <c r="E184" s="100">
        <v>360</v>
      </c>
      <c r="F184" s="100">
        <v>82.259232666599999</v>
      </c>
    </row>
    <row r="185" spans="1:6">
      <c r="A185" t="s">
        <v>3895</v>
      </c>
      <c r="B185" t="s">
        <v>2225</v>
      </c>
      <c r="D185" t="s">
        <v>491</v>
      </c>
      <c r="E185" s="100">
        <v>370</v>
      </c>
      <c r="F185" s="100">
        <v>106.37595462359999</v>
      </c>
    </row>
    <row r="186" spans="1:6">
      <c r="A186" t="s">
        <v>3896</v>
      </c>
      <c r="B186" t="s">
        <v>842</v>
      </c>
      <c r="D186" t="s">
        <v>491</v>
      </c>
      <c r="E186" s="100">
        <v>110</v>
      </c>
      <c r="F186" s="100">
        <v>128.7388959804</v>
      </c>
    </row>
    <row r="187" spans="1:6">
      <c r="A187" t="s">
        <v>954</v>
      </c>
      <c r="B187" t="s">
        <v>2241</v>
      </c>
      <c r="D187" t="s">
        <v>491</v>
      </c>
      <c r="E187" s="100">
        <v>350</v>
      </c>
      <c r="F187" s="100">
        <v>61.655071109999994</v>
      </c>
    </row>
    <row r="188" spans="1:6">
      <c r="A188" t="s">
        <v>534</v>
      </c>
      <c r="B188" t="s">
        <v>1164</v>
      </c>
      <c r="D188" t="s">
        <v>491</v>
      </c>
      <c r="E188" s="100">
        <v>440</v>
      </c>
      <c r="F188" s="100">
        <v>93.045157892400013</v>
      </c>
    </row>
    <row r="189" spans="1:6">
      <c r="A189" t="s">
        <v>535</v>
      </c>
      <c r="B189" t="s">
        <v>1165</v>
      </c>
      <c r="D189" t="s">
        <v>491</v>
      </c>
      <c r="E189" s="100">
        <v>230</v>
      </c>
      <c r="F189" s="100">
        <v>152.42153665152</v>
      </c>
    </row>
    <row r="190" spans="1:6">
      <c r="A190" t="s">
        <v>3897</v>
      </c>
      <c r="B190" t="s">
        <v>1166</v>
      </c>
      <c r="D190" t="s">
        <v>491</v>
      </c>
      <c r="E190" s="100">
        <v>350</v>
      </c>
      <c r="F190" s="100">
        <v>216.947914029</v>
      </c>
    </row>
    <row r="191" spans="1:6">
      <c r="A191" t="s">
        <v>3898</v>
      </c>
      <c r="B191" t="s">
        <v>2281</v>
      </c>
      <c r="D191" t="s">
        <v>491</v>
      </c>
      <c r="E191" s="100">
        <v>55</v>
      </c>
      <c r="F191" s="100">
        <v>78.255589602000015</v>
      </c>
    </row>
    <row r="192" spans="1:6">
      <c r="A192" t="s">
        <v>3899</v>
      </c>
      <c r="B192" t="s">
        <v>1168</v>
      </c>
      <c r="D192" t="s">
        <v>489</v>
      </c>
      <c r="E192" s="100">
        <v>350</v>
      </c>
      <c r="F192" s="100">
        <v>11.433705314400001</v>
      </c>
    </row>
    <row r="193" spans="1:6">
      <c r="A193" t="s">
        <v>3900</v>
      </c>
      <c r="B193" t="s">
        <v>1169</v>
      </c>
      <c r="D193" t="s">
        <v>489</v>
      </c>
      <c r="E193" s="100">
        <v>240</v>
      </c>
      <c r="F193" s="100">
        <v>22.945733095199998</v>
      </c>
    </row>
    <row r="194" spans="1:6">
      <c r="A194" t="s">
        <v>3901</v>
      </c>
      <c r="B194" t="s">
        <v>2308</v>
      </c>
      <c r="D194" t="s">
        <v>489</v>
      </c>
      <c r="E194" s="100">
        <v>100</v>
      </c>
      <c r="F194" s="100">
        <v>24.684468602999999</v>
      </c>
    </row>
    <row r="195" spans="1:6">
      <c r="A195" t="s">
        <v>3902</v>
      </c>
      <c r="B195" t="s">
        <v>1171</v>
      </c>
      <c r="D195" t="s">
        <v>491</v>
      </c>
      <c r="E195" s="100">
        <v>180</v>
      </c>
      <c r="F195" s="100">
        <v>130.78844549999999</v>
      </c>
    </row>
    <row r="196" spans="1:6">
      <c r="A196" t="s">
        <v>3903</v>
      </c>
      <c r="B196" t="s">
        <v>1172</v>
      </c>
      <c r="D196" t="s">
        <v>491</v>
      </c>
      <c r="E196" s="100">
        <v>650</v>
      </c>
      <c r="F196" s="100">
        <v>65.746668849599999</v>
      </c>
    </row>
    <row r="197" spans="1:6">
      <c r="A197" t="s">
        <v>3904</v>
      </c>
      <c r="B197" t="s">
        <v>1173</v>
      </c>
      <c r="D197" t="s">
        <v>491</v>
      </c>
      <c r="E197" s="100">
        <v>350</v>
      </c>
      <c r="F197" s="100">
        <v>67.374118415999988</v>
      </c>
    </row>
    <row r="198" spans="1:6">
      <c r="A198" t="s">
        <v>3905</v>
      </c>
      <c r="B198" t="s">
        <v>1174</v>
      </c>
      <c r="D198" t="s">
        <v>491</v>
      </c>
      <c r="E198" s="100">
        <v>230</v>
      </c>
      <c r="F198" s="100">
        <v>43.478354850000002</v>
      </c>
    </row>
    <row r="199" spans="1:6">
      <c r="A199" t="s">
        <v>3906</v>
      </c>
      <c r="B199" t="s">
        <v>1175</v>
      </c>
      <c r="D199" t="s">
        <v>491</v>
      </c>
      <c r="E199" s="100">
        <v>1150</v>
      </c>
      <c r="F199" s="100">
        <v>16.471711604399999</v>
      </c>
    </row>
    <row r="200" spans="1:6">
      <c r="A200" t="s">
        <v>3907</v>
      </c>
      <c r="B200" t="s">
        <v>1176</v>
      </c>
      <c r="D200" t="s">
        <v>491</v>
      </c>
      <c r="E200" s="100">
        <v>950</v>
      </c>
      <c r="F200" s="100">
        <v>100.17782023379999</v>
      </c>
    </row>
    <row r="201" spans="1:6">
      <c r="A201" t="s">
        <v>3908</v>
      </c>
      <c r="B201" t="s">
        <v>1177</v>
      </c>
      <c r="D201" t="s">
        <v>491</v>
      </c>
      <c r="E201" s="100">
        <v>1420</v>
      </c>
      <c r="F201" s="100">
        <v>1.5808720200000002</v>
      </c>
    </row>
    <row r="202" spans="1:6">
      <c r="A202" t="s">
        <v>3909</v>
      </c>
      <c r="B202" t="s">
        <v>1178</v>
      </c>
      <c r="D202" t="s">
        <v>491</v>
      </c>
      <c r="E202" s="100">
        <v>1150</v>
      </c>
      <c r="F202" s="100">
        <v>8.6436168000000002</v>
      </c>
    </row>
    <row r="203" spans="1:6">
      <c r="A203" t="s">
        <v>3910</v>
      </c>
      <c r="B203" t="s">
        <v>2353</v>
      </c>
      <c r="D203" t="s">
        <v>491</v>
      </c>
      <c r="E203" s="100">
        <v>670.0009</v>
      </c>
      <c r="F203" s="100">
        <v>88.14111141539999</v>
      </c>
    </row>
    <row r="204" spans="1:6">
      <c r="A204" t="s">
        <v>3911</v>
      </c>
      <c r="B204" t="s">
        <v>1180</v>
      </c>
      <c r="D204" t="s">
        <v>491</v>
      </c>
      <c r="E204" s="100">
        <v>180</v>
      </c>
      <c r="F204" s="100">
        <v>43.628039646600001</v>
      </c>
    </row>
    <row r="205" spans="1:6">
      <c r="A205" t="s">
        <v>3912</v>
      </c>
      <c r="B205" t="s">
        <v>1181</v>
      </c>
      <c r="D205" t="s">
        <v>491</v>
      </c>
      <c r="E205" s="100">
        <v>450.00479999999999</v>
      </c>
      <c r="F205" s="100">
        <v>14.3152092</v>
      </c>
    </row>
    <row r="206" spans="1:6">
      <c r="A206" t="s">
        <v>3913</v>
      </c>
      <c r="B206" t="s">
        <v>1182</v>
      </c>
      <c r="D206" t="s">
        <v>489</v>
      </c>
      <c r="E206" s="100">
        <v>850.00340000000006</v>
      </c>
      <c r="F206" s="100">
        <v>14.468175971400001</v>
      </c>
    </row>
    <row r="207" spans="1:6">
      <c r="A207" t="s">
        <v>3914</v>
      </c>
      <c r="B207" t="s">
        <v>1183</v>
      </c>
      <c r="D207" t="s">
        <v>491</v>
      </c>
      <c r="E207" s="100">
        <v>650</v>
      </c>
      <c r="F207" s="100">
        <v>106.87521347939997</v>
      </c>
    </row>
    <row r="208" spans="1:6">
      <c r="A208" t="s">
        <v>3915</v>
      </c>
      <c r="B208" t="s">
        <v>1184</v>
      </c>
      <c r="D208" t="s">
        <v>489</v>
      </c>
      <c r="E208" s="100">
        <v>26.003999999999998</v>
      </c>
      <c r="F208" s="100">
        <v>212.33878285799997</v>
      </c>
    </row>
    <row r="209" spans="1:6">
      <c r="A209" t="s">
        <v>3916</v>
      </c>
      <c r="B209" t="s">
        <v>1185</v>
      </c>
      <c r="D209" t="s">
        <v>489</v>
      </c>
      <c r="E209" s="100">
        <v>26.003999999999998</v>
      </c>
      <c r="F209" s="100">
        <v>5.7475052519999998</v>
      </c>
    </row>
    <row r="210" spans="1:6">
      <c r="A210" t="s">
        <v>3917</v>
      </c>
      <c r="B210" t="s">
        <v>1186</v>
      </c>
      <c r="D210" t="s">
        <v>489</v>
      </c>
      <c r="E210" s="100">
        <v>350</v>
      </c>
      <c r="F210" s="100">
        <v>13.398580883999999</v>
      </c>
    </row>
    <row r="211" spans="1:6">
      <c r="A211" t="s">
        <v>3918</v>
      </c>
      <c r="B211" t="s">
        <v>1187</v>
      </c>
      <c r="D211" t="s">
        <v>489</v>
      </c>
      <c r="E211" s="100">
        <v>360</v>
      </c>
      <c r="F211" s="100">
        <v>27.355872359999999</v>
      </c>
    </row>
    <row r="212" spans="1:6">
      <c r="A212" t="s">
        <v>3919</v>
      </c>
      <c r="B212" t="s">
        <v>1188</v>
      </c>
      <c r="D212" t="s">
        <v>489</v>
      </c>
      <c r="E212" s="100">
        <v>80</v>
      </c>
      <c r="F212" s="100">
        <v>29.198977415999998</v>
      </c>
    </row>
    <row r="213" spans="1:6">
      <c r="A213" t="s">
        <v>3920</v>
      </c>
      <c r="B213" t="s">
        <v>1189</v>
      </c>
      <c r="D213" t="s">
        <v>489</v>
      </c>
      <c r="E213" s="100">
        <v>350</v>
      </c>
      <c r="F213" s="100">
        <v>6.9314907840000011</v>
      </c>
    </row>
    <row r="214" spans="1:6">
      <c r="A214" t="s">
        <v>543</v>
      </c>
      <c r="B214" t="s">
        <v>1200</v>
      </c>
      <c r="D214" t="s">
        <v>518</v>
      </c>
      <c r="E214" s="100">
        <v>10</v>
      </c>
      <c r="F214" s="100">
        <v>104.97820080000002</v>
      </c>
    </row>
    <row r="215" spans="1:6">
      <c r="A215" t="s">
        <v>544</v>
      </c>
      <c r="B215" t="s">
        <v>2439</v>
      </c>
      <c r="D215" t="s">
        <v>518</v>
      </c>
      <c r="E215" s="100">
        <v>2</v>
      </c>
      <c r="F215" s="100">
        <v>1081.7730261180002</v>
      </c>
    </row>
    <row r="216" spans="1:6">
      <c r="A216" t="s">
        <v>545</v>
      </c>
      <c r="B216" t="s">
        <v>1202</v>
      </c>
      <c r="D216" t="s">
        <v>518</v>
      </c>
      <c r="E216" s="100">
        <v>15</v>
      </c>
      <c r="F216" s="100">
        <v>335.54291079300003</v>
      </c>
    </row>
    <row r="217" spans="1:6">
      <c r="A217" t="s">
        <v>546</v>
      </c>
      <c r="B217" t="s">
        <v>1203</v>
      </c>
      <c r="D217" t="s">
        <v>518</v>
      </c>
      <c r="E217" s="100">
        <v>20</v>
      </c>
      <c r="F217" s="100">
        <v>344.89266459300001</v>
      </c>
    </row>
    <row r="218" spans="1:6">
      <c r="A218" t="s">
        <v>548</v>
      </c>
      <c r="B218" t="s">
        <v>1204</v>
      </c>
      <c r="D218" t="s">
        <v>518</v>
      </c>
      <c r="E218" s="100">
        <v>20</v>
      </c>
      <c r="F218" s="100">
        <v>143.2380869886</v>
      </c>
    </row>
    <row r="219" spans="1:6">
      <c r="A219" t="s">
        <v>549</v>
      </c>
      <c r="B219" t="s">
        <v>1205</v>
      </c>
      <c r="D219" t="s">
        <v>518</v>
      </c>
      <c r="E219" s="100">
        <v>10</v>
      </c>
      <c r="F219" s="100">
        <v>153.15924934860001</v>
      </c>
    </row>
    <row r="220" spans="1:6">
      <c r="A220" t="s">
        <v>840</v>
      </c>
      <c r="B220" t="s">
        <v>1206</v>
      </c>
      <c r="D220" t="s">
        <v>518</v>
      </c>
      <c r="E220" s="100">
        <v>15</v>
      </c>
      <c r="F220" s="100">
        <v>72.81088839360001</v>
      </c>
    </row>
    <row r="221" spans="1:6">
      <c r="A221" t="s">
        <v>956</v>
      </c>
      <c r="B221" t="s">
        <v>1207</v>
      </c>
      <c r="D221" t="s">
        <v>518</v>
      </c>
      <c r="E221" s="100">
        <v>20</v>
      </c>
      <c r="F221" s="100">
        <v>101.64753004260001</v>
      </c>
    </row>
    <row r="222" spans="1:6">
      <c r="A222" t="s">
        <v>957</v>
      </c>
      <c r="B222" t="s">
        <v>1208</v>
      </c>
      <c r="D222" t="s">
        <v>518</v>
      </c>
      <c r="E222" s="100">
        <v>20</v>
      </c>
      <c r="F222" s="100">
        <v>79.901908648800003</v>
      </c>
    </row>
    <row r="223" spans="1:6">
      <c r="A223" t="s">
        <v>958</v>
      </c>
      <c r="B223" t="s">
        <v>1209</v>
      </c>
      <c r="D223" t="s">
        <v>518</v>
      </c>
      <c r="E223" s="100">
        <v>10</v>
      </c>
      <c r="F223" s="100">
        <v>108.62628451320001</v>
      </c>
    </row>
    <row r="224" spans="1:6">
      <c r="A224" t="s">
        <v>959</v>
      </c>
      <c r="B224" t="s">
        <v>1210</v>
      </c>
      <c r="D224" t="s">
        <v>518</v>
      </c>
      <c r="E224" s="100">
        <v>15</v>
      </c>
      <c r="F224" s="100">
        <v>50.539249925999997</v>
      </c>
    </row>
    <row r="225" spans="1:6">
      <c r="A225" t="s">
        <v>960</v>
      </c>
      <c r="B225" t="s">
        <v>1211</v>
      </c>
      <c r="D225" t="s">
        <v>518</v>
      </c>
      <c r="E225" s="100">
        <v>30</v>
      </c>
      <c r="F225" s="100">
        <v>442.312331202</v>
      </c>
    </row>
    <row r="226" spans="1:6">
      <c r="A226" t="s">
        <v>961</v>
      </c>
      <c r="B226" t="s">
        <v>1212</v>
      </c>
      <c r="D226" t="s">
        <v>518</v>
      </c>
      <c r="E226" s="100">
        <v>30</v>
      </c>
      <c r="F226" s="100">
        <v>475.03037047799995</v>
      </c>
    </row>
    <row r="227" spans="1:6">
      <c r="A227" t="s">
        <v>962</v>
      </c>
      <c r="B227" t="s">
        <v>1213</v>
      </c>
      <c r="D227" t="s">
        <v>518</v>
      </c>
      <c r="E227" s="100">
        <v>30</v>
      </c>
      <c r="F227" s="100">
        <v>590.47267175399998</v>
      </c>
    </row>
    <row r="228" spans="1:6">
      <c r="A228" t="s">
        <v>963</v>
      </c>
      <c r="B228" t="s">
        <v>1214</v>
      </c>
      <c r="D228" t="s">
        <v>518</v>
      </c>
      <c r="E228" s="100">
        <v>15</v>
      </c>
      <c r="F228" s="100">
        <v>61.335159803999993</v>
      </c>
    </row>
    <row r="229" spans="1:6">
      <c r="A229" t="s">
        <v>964</v>
      </c>
      <c r="B229" t="s">
        <v>1215</v>
      </c>
      <c r="D229" t="s">
        <v>518</v>
      </c>
      <c r="E229" s="100">
        <v>20</v>
      </c>
      <c r="F229" s="100">
        <v>162.57652109400001</v>
      </c>
    </row>
    <row r="230" spans="1:6">
      <c r="A230" t="s">
        <v>965</v>
      </c>
      <c r="B230" t="s">
        <v>1216</v>
      </c>
      <c r="D230" t="s">
        <v>518</v>
      </c>
      <c r="E230" s="100">
        <v>20</v>
      </c>
      <c r="F230" s="100">
        <v>166.67552764799998</v>
      </c>
    </row>
    <row r="231" spans="1:6">
      <c r="A231" t="s">
        <v>966</v>
      </c>
      <c r="B231" t="s">
        <v>1217</v>
      </c>
      <c r="D231" t="s">
        <v>518</v>
      </c>
      <c r="E231" s="100">
        <v>10</v>
      </c>
      <c r="F231" s="100">
        <v>170.82675084600001</v>
      </c>
    </row>
    <row r="232" spans="1:6">
      <c r="A232" t="s">
        <v>967</v>
      </c>
      <c r="B232" t="s">
        <v>1218</v>
      </c>
      <c r="D232" t="s">
        <v>518</v>
      </c>
      <c r="E232" s="100">
        <v>50</v>
      </c>
      <c r="F232" s="100">
        <v>218.607604686</v>
      </c>
    </row>
    <row r="233" spans="1:6">
      <c r="A233" t="s">
        <v>968</v>
      </c>
      <c r="B233" t="s">
        <v>1219</v>
      </c>
      <c r="D233" t="s">
        <v>518</v>
      </c>
      <c r="E233" s="100">
        <v>15</v>
      </c>
      <c r="F233" s="100">
        <v>192.89661910199999</v>
      </c>
    </row>
    <row r="234" spans="1:6">
      <c r="A234" t="s">
        <v>969</v>
      </c>
      <c r="B234" t="s">
        <v>1220</v>
      </c>
      <c r="D234" t="s">
        <v>518</v>
      </c>
      <c r="E234" s="100">
        <v>8</v>
      </c>
      <c r="F234" s="100">
        <v>1194.5813364000001</v>
      </c>
    </row>
    <row r="235" spans="1:6">
      <c r="A235" t="s">
        <v>970</v>
      </c>
      <c r="B235" t="s">
        <v>1221</v>
      </c>
      <c r="D235" t="s">
        <v>518</v>
      </c>
      <c r="E235" s="100">
        <v>15</v>
      </c>
      <c r="F235" s="100">
        <v>1204.7372112</v>
      </c>
    </row>
    <row r="236" spans="1:6">
      <c r="A236" t="s">
        <v>971</v>
      </c>
      <c r="B236" t="s">
        <v>1222</v>
      </c>
      <c r="D236" t="s">
        <v>518</v>
      </c>
      <c r="E236" s="100">
        <v>15</v>
      </c>
      <c r="F236" s="100">
        <v>1265.7724439999997</v>
      </c>
    </row>
    <row r="237" spans="1:6">
      <c r="A237" t="s">
        <v>972</v>
      </c>
      <c r="B237" t="s">
        <v>1223</v>
      </c>
      <c r="D237" t="s">
        <v>518</v>
      </c>
      <c r="E237" s="100">
        <v>5</v>
      </c>
      <c r="F237" s="100">
        <v>1383.8110548</v>
      </c>
    </row>
    <row r="238" spans="1:6">
      <c r="A238" t="s">
        <v>973</v>
      </c>
      <c r="B238" t="s">
        <v>1224</v>
      </c>
      <c r="D238" t="s">
        <v>518</v>
      </c>
      <c r="E238" s="100">
        <v>15</v>
      </c>
      <c r="F238" s="100">
        <v>41.318363004000005</v>
      </c>
    </row>
    <row r="239" spans="1:6">
      <c r="A239" t="s">
        <v>979</v>
      </c>
      <c r="B239" t="s">
        <v>1225</v>
      </c>
      <c r="D239" t="s">
        <v>518</v>
      </c>
      <c r="E239" s="100">
        <v>20</v>
      </c>
      <c r="F239" s="100">
        <v>43.25341584600001</v>
      </c>
    </row>
    <row r="240" spans="1:6">
      <c r="A240" t="s">
        <v>3921</v>
      </c>
      <c r="B240" t="s">
        <v>1226</v>
      </c>
      <c r="D240" t="s">
        <v>518</v>
      </c>
      <c r="E240" s="100">
        <v>20</v>
      </c>
      <c r="F240" s="100">
        <v>33.749999136000007</v>
      </c>
    </row>
    <row r="241" spans="1:6">
      <c r="A241" t="s">
        <v>3922</v>
      </c>
      <c r="B241" t="s">
        <v>1227</v>
      </c>
      <c r="D241" t="s">
        <v>518</v>
      </c>
      <c r="E241" s="100">
        <v>10</v>
      </c>
      <c r="F241" s="100">
        <v>34.590577122000006</v>
      </c>
    </row>
    <row r="242" spans="1:6">
      <c r="A242" t="s">
        <v>3923</v>
      </c>
      <c r="B242" t="s">
        <v>1228</v>
      </c>
      <c r="D242" t="s">
        <v>518</v>
      </c>
      <c r="E242" s="100">
        <v>30</v>
      </c>
      <c r="F242" s="100">
        <v>128.784478686</v>
      </c>
    </row>
    <row r="243" spans="1:6">
      <c r="A243" t="s">
        <v>3924</v>
      </c>
      <c r="B243" t="s">
        <v>1229</v>
      </c>
      <c r="D243" t="s">
        <v>518</v>
      </c>
      <c r="E243" s="100">
        <v>15</v>
      </c>
      <c r="F243" s="100">
        <v>131.10650710199999</v>
      </c>
    </row>
    <row r="244" spans="1:6">
      <c r="A244" t="s">
        <v>3925</v>
      </c>
      <c r="B244" t="s">
        <v>1230</v>
      </c>
      <c r="D244" t="s">
        <v>518</v>
      </c>
      <c r="E244" s="100">
        <v>45</v>
      </c>
      <c r="F244" s="100">
        <v>110.259843102</v>
      </c>
    </row>
    <row r="245" spans="1:6">
      <c r="A245" t="s">
        <v>3926</v>
      </c>
      <c r="B245" t="s">
        <v>1231</v>
      </c>
      <c r="D245" t="s">
        <v>518</v>
      </c>
      <c r="E245" s="100">
        <v>25</v>
      </c>
      <c r="F245" s="100">
        <v>171.66147976799999</v>
      </c>
    </row>
    <row r="246" spans="1:6">
      <c r="A246" t="s">
        <v>3927</v>
      </c>
      <c r="B246" t="s">
        <v>2624</v>
      </c>
      <c r="D246" t="s">
        <v>491</v>
      </c>
      <c r="E246" s="100">
        <v>15.336</v>
      </c>
      <c r="F246" s="100">
        <v>897.35984944800009</v>
      </c>
    </row>
    <row r="247" spans="1:6">
      <c r="A247" t="s">
        <v>3928</v>
      </c>
      <c r="B247" t="s">
        <v>1233</v>
      </c>
      <c r="D247" t="s">
        <v>491</v>
      </c>
      <c r="E247" s="100">
        <v>2.4</v>
      </c>
      <c r="F247" s="100">
        <v>798.11043189600002</v>
      </c>
    </row>
    <row r="248" spans="1:6">
      <c r="A248" t="s">
        <v>3929</v>
      </c>
      <c r="B248" t="s">
        <v>1234</v>
      </c>
      <c r="D248" t="s">
        <v>491</v>
      </c>
      <c r="E248" s="100">
        <v>24</v>
      </c>
      <c r="F248" s="100">
        <v>744.65469993180022</v>
      </c>
    </row>
    <row r="249" spans="1:6">
      <c r="A249" t="s">
        <v>3930</v>
      </c>
      <c r="B249" t="s">
        <v>1235</v>
      </c>
      <c r="D249" t="s">
        <v>491</v>
      </c>
      <c r="E249" s="100">
        <v>22.5</v>
      </c>
      <c r="F249" s="100">
        <v>758.79275623080002</v>
      </c>
    </row>
    <row r="250" spans="1:6">
      <c r="A250" t="s">
        <v>3931</v>
      </c>
      <c r="B250" t="s">
        <v>1236</v>
      </c>
      <c r="D250" t="s">
        <v>491</v>
      </c>
      <c r="E250" s="100">
        <v>10</v>
      </c>
      <c r="F250" s="100">
        <v>1309.1498837489999</v>
      </c>
    </row>
    <row r="251" spans="1:6">
      <c r="A251" t="s">
        <v>3932</v>
      </c>
      <c r="B251" t="s">
        <v>1237</v>
      </c>
      <c r="D251" t="s">
        <v>491</v>
      </c>
      <c r="E251" s="100">
        <v>6</v>
      </c>
      <c r="F251" s="100">
        <v>746.63444687159995</v>
      </c>
    </row>
    <row r="252" spans="1:6">
      <c r="A252" t="s">
        <v>3933</v>
      </c>
      <c r="B252" t="s">
        <v>1238</v>
      </c>
      <c r="D252" t="s">
        <v>491</v>
      </c>
      <c r="E252" s="100">
        <v>15</v>
      </c>
      <c r="F252" s="100">
        <v>202.3487702658</v>
      </c>
    </row>
    <row r="253" spans="1:6">
      <c r="A253" t="s">
        <v>3934</v>
      </c>
      <c r="B253" t="s">
        <v>1239</v>
      </c>
      <c r="D253" t="s">
        <v>491</v>
      </c>
      <c r="E253" s="100">
        <v>10</v>
      </c>
      <c r="F253" s="100">
        <v>757.36201268639991</v>
      </c>
    </row>
    <row r="254" spans="1:6">
      <c r="A254" t="s">
        <v>3935</v>
      </c>
      <c r="B254" t="s">
        <v>1240</v>
      </c>
      <c r="D254" t="s">
        <v>491</v>
      </c>
      <c r="E254" s="100">
        <v>5.5</v>
      </c>
      <c r="F254" s="100">
        <v>606.99056596799994</v>
      </c>
    </row>
    <row r="255" spans="1:6">
      <c r="A255" t="s">
        <v>3936</v>
      </c>
      <c r="B255" t="s">
        <v>1241</v>
      </c>
      <c r="D255" t="s">
        <v>491</v>
      </c>
      <c r="E255" s="100">
        <v>15</v>
      </c>
      <c r="F255" s="100">
        <v>563.14946854110008</v>
      </c>
    </row>
    <row r="256" spans="1:6">
      <c r="A256" t="s">
        <v>3937</v>
      </c>
      <c r="B256" t="s">
        <v>1242</v>
      </c>
      <c r="D256" t="s">
        <v>489</v>
      </c>
      <c r="E256" s="100">
        <v>5.5</v>
      </c>
      <c r="F256" s="100">
        <v>733.46746392599994</v>
      </c>
    </row>
    <row r="257" spans="1:6">
      <c r="A257" t="s">
        <v>3938</v>
      </c>
      <c r="B257" t="s">
        <v>1243</v>
      </c>
      <c r="D257" t="s">
        <v>489</v>
      </c>
      <c r="E257" s="100">
        <v>15</v>
      </c>
      <c r="F257" s="100">
        <v>115.09141992599999</v>
      </c>
    </row>
    <row r="258" spans="1:6">
      <c r="A258" t="s">
        <v>3939</v>
      </c>
      <c r="B258" t="s">
        <v>1244</v>
      </c>
      <c r="D258" t="s">
        <v>489</v>
      </c>
      <c r="E258" s="100">
        <v>10</v>
      </c>
      <c r="F258" s="100">
        <v>216.631420926</v>
      </c>
    </row>
    <row r="259" spans="1:6">
      <c r="A259" t="s">
        <v>3940</v>
      </c>
      <c r="B259" t="s">
        <v>1245</v>
      </c>
      <c r="D259" t="s">
        <v>489</v>
      </c>
      <c r="E259" s="100">
        <v>6</v>
      </c>
      <c r="F259" s="100">
        <v>145.61778492599998</v>
      </c>
    </row>
    <row r="260" spans="1:6">
      <c r="A260" t="s">
        <v>3941</v>
      </c>
      <c r="B260" t="s">
        <v>1246</v>
      </c>
      <c r="D260" t="s">
        <v>489</v>
      </c>
      <c r="E260" s="100">
        <v>45</v>
      </c>
      <c r="F260" s="100">
        <v>450.02423460000006</v>
      </c>
    </row>
    <row r="261" spans="1:6">
      <c r="A261" t="s">
        <v>3942</v>
      </c>
      <c r="B261" t="s">
        <v>1247</v>
      </c>
      <c r="D261" t="s">
        <v>491</v>
      </c>
      <c r="E261" s="100">
        <v>9.4499999999999993</v>
      </c>
      <c r="F261" s="100">
        <v>770.13078810540003</v>
      </c>
    </row>
    <row r="262" spans="1:6">
      <c r="A262" t="s">
        <v>3943</v>
      </c>
      <c r="B262" t="s">
        <v>1248</v>
      </c>
      <c r="D262" t="s">
        <v>491</v>
      </c>
      <c r="E262" s="100">
        <v>7.5</v>
      </c>
      <c r="F262" s="100">
        <v>1366.1574885725997</v>
      </c>
    </row>
    <row r="263" spans="1:6">
      <c r="A263" t="s">
        <v>548</v>
      </c>
      <c r="B263" t="s">
        <v>1249</v>
      </c>
      <c r="D263" t="s">
        <v>491</v>
      </c>
      <c r="E263" s="100">
        <v>7.3479999999999999</v>
      </c>
      <c r="F263" s="100">
        <v>1044.3596994581999</v>
      </c>
    </row>
    <row r="264" spans="1:6">
      <c r="A264" t="s">
        <v>3944</v>
      </c>
      <c r="B264" t="s">
        <v>1250</v>
      </c>
      <c r="D264" t="s">
        <v>518</v>
      </c>
      <c r="E264" s="100">
        <v>5</v>
      </c>
      <c r="F264" s="100">
        <v>1414.7232455580001</v>
      </c>
    </row>
    <row r="265" spans="1:6">
      <c r="A265" t="s">
        <v>3945</v>
      </c>
      <c r="B265" t="s">
        <v>1251</v>
      </c>
      <c r="D265" t="s">
        <v>518</v>
      </c>
      <c r="E265" s="100">
        <v>5</v>
      </c>
      <c r="F265" s="100">
        <v>1058.188637724</v>
      </c>
    </row>
    <row r="266" spans="1:6">
      <c r="A266" t="s">
        <v>3946</v>
      </c>
      <c r="B266" t="s">
        <v>1252</v>
      </c>
      <c r="D266" t="s">
        <v>518</v>
      </c>
      <c r="E266" s="100">
        <v>5</v>
      </c>
      <c r="F266" s="100">
        <v>961.57909772400001</v>
      </c>
    </row>
    <row r="267" spans="1:6">
      <c r="A267" t="s">
        <v>3947</v>
      </c>
      <c r="B267" t="s">
        <v>1253</v>
      </c>
      <c r="D267" t="s">
        <v>491</v>
      </c>
      <c r="E267" s="100">
        <v>10</v>
      </c>
      <c r="F267" s="100">
        <v>217.5201912</v>
      </c>
    </row>
    <row r="268" spans="1:6">
      <c r="A268" t="s">
        <v>3948</v>
      </c>
      <c r="B268" t="s">
        <v>1254</v>
      </c>
      <c r="D268" t="s">
        <v>491</v>
      </c>
      <c r="E268" s="100">
        <v>25</v>
      </c>
      <c r="F268" s="100">
        <v>246.7911321</v>
      </c>
    </row>
    <row r="269" spans="1:6">
      <c r="A269" t="s">
        <v>3949</v>
      </c>
      <c r="B269" t="s">
        <v>1255</v>
      </c>
      <c r="D269" t="s">
        <v>491</v>
      </c>
      <c r="E269" s="100">
        <v>10</v>
      </c>
      <c r="F269" s="100">
        <v>261.326931</v>
      </c>
    </row>
    <row r="270" spans="1:6">
      <c r="A270" t="s">
        <v>3950</v>
      </c>
      <c r="B270" t="s">
        <v>1256</v>
      </c>
      <c r="D270" t="s">
        <v>491</v>
      </c>
      <c r="E270" s="100">
        <v>10</v>
      </c>
      <c r="F270" s="100">
        <v>328.47868499999998</v>
      </c>
    </row>
    <row r="271" spans="1:6">
      <c r="A271" t="s">
        <v>3951</v>
      </c>
      <c r="B271" t="s">
        <v>1257</v>
      </c>
      <c r="D271" t="s">
        <v>491</v>
      </c>
      <c r="E271" s="100">
        <v>5</v>
      </c>
      <c r="F271" s="100">
        <v>414.07748700000002</v>
      </c>
    </row>
    <row r="272" spans="1:6">
      <c r="A272" t="s">
        <v>3952</v>
      </c>
      <c r="B272" t="s">
        <v>1258</v>
      </c>
      <c r="D272" t="s">
        <v>491</v>
      </c>
      <c r="E272" s="100">
        <v>20</v>
      </c>
      <c r="F272" s="100">
        <v>211.0968441</v>
      </c>
    </row>
    <row r="273" spans="1:6">
      <c r="A273" t="s">
        <v>3953</v>
      </c>
      <c r="B273" t="s">
        <v>1259</v>
      </c>
      <c r="D273" t="s">
        <v>491</v>
      </c>
      <c r="E273" s="100">
        <v>3.5</v>
      </c>
      <c r="F273" s="100">
        <v>730.8305484</v>
      </c>
    </row>
    <row r="274" spans="1:6">
      <c r="A274" t="s">
        <v>3954</v>
      </c>
      <c r="B274" t="s">
        <v>1260</v>
      </c>
      <c r="D274" t="s">
        <v>491</v>
      </c>
      <c r="E274" s="100">
        <v>3.5</v>
      </c>
      <c r="F274" s="100">
        <v>810.15098009999997</v>
      </c>
    </row>
    <row r="275" spans="1:6">
      <c r="A275" t="s">
        <v>3955</v>
      </c>
      <c r="B275" t="s">
        <v>1261</v>
      </c>
      <c r="D275" t="s">
        <v>491</v>
      </c>
      <c r="E275" s="100">
        <v>5</v>
      </c>
      <c r="F275" s="100">
        <v>327.40760640000002</v>
      </c>
    </row>
    <row r="276" spans="1:6">
      <c r="A276" t="s">
        <v>3956</v>
      </c>
      <c r="B276" t="s">
        <v>558</v>
      </c>
      <c r="D276" t="s">
        <v>491</v>
      </c>
      <c r="E276" s="100">
        <v>3</v>
      </c>
      <c r="F276" s="100">
        <v>682.73574480000002</v>
      </c>
    </row>
    <row r="277" spans="1:6">
      <c r="A277" t="s">
        <v>3957</v>
      </c>
      <c r="B277" t="s">
        <v>1262</v>
      </c>
      <c r="D277" t="s">
        <v>491</v>
      </c>
      <c r="E277" s="100">
        <v>15</v>
      </c>
      <c r="F277" s="100">
        <v>460.29759059999998</v>
      </c>
    </row>
    <row r="278" spans="1:6">
      <c r="A278" t="s">
        <v>3958</v>
      </c>
      <c r="B278" t="s">
        <v>1263</v>
      </c>
      <c r="D278" t="s">
        <v>491</v>
      </c>
      <c r="E278" s="100">
        <v>5</v>
      </c>
      <c r="F278" s="100">
        <v>916.78259131200002</v>
      </c>
    </row>
    <row r="279" spans="1:6">
      <c r="A279" t="s">
        <v>3959</v>
      </c>
      <c r="B279" t="s">
        <v>1264</v>
      </c>
      <c r="D279" t="s">
        <v>491</v>
      </c>
      <c r="E279" s="100">
        <v>8</v>
      </c>
      <c r="F279" s="100">
        <v>1559.3730378876</v>
      </c>
    </row>
    <row r="280" spans="1:6">
      <c r="A280" t="s">
        <v>3960</v>
      </c>
      <c r="B280" t="s">
        <v>1265</v>
      </c>
      <c r="D280" t="s">
        <v>518</v>
      </c>
      <c r="E280" s="100">
        <v>3</v>
      </c>
      <c r="F280" s="100">
        <v>975.11870604000001</v>
      </c>
    </row>
    <row r="281" spans="1:6">
      <c r="A281" t="s">
        <v>3961</v>
      </c>
      <c r="B281" t="s">
        <v>1266</v>
      </c>
      <c r="D281" t="s">
        <v>518</v>
      </c>
      <c r="E281" s="100">
        <v>2</v>
      </c>
      <c r="F281" s="100">
        <v>2316.1728530400001</v>
      </c>
    </row>
    <row r="282" spans="1:6">
      <c r="A282" t="s">
        <v>3962</v>
      </c>
      <c r="B282" t="s">
        <v>2840</v>
      </c>
      <c r="D282" t="s">
        <v>491</v>
      </c>
      <c r="E282" s="100">
        <v>3.6</v>
      </c>
      <c r="F282" s="100">
        <v>883.32748248599989</v>
      </c>
    </row>
    <row r="283" spans="1:6">
      <c r="A283" t="s">
        <v>3963</v>
      </c>
      <c r="B283" t="s">
        <v>851</v>
      </c>
      <c r="D283" t="s">
        <v>491</v>
      </c>
      <c r="E283" s="100">
        <v>22.5</v>
      </c>
      <c r="F283" s="100">
        <v>461.45940218039993</v>
      </c>
    </row>
    <row r="284" spans="1:6">
      <c r="A284" t="s">
        <v>3964</v>
      </c>
      <c r="B284" t="s">
        <v>2858</v>
      </c>
      <c r="D284" t="s">
        <v>491</v>
      </c>
      <c r="E284" s="100">
        <v>15</v>
      </c>
      <c r="F284" s="100">
        <v>656.13629639279998</v>
      </c>
    </row>
    <row r="285" spans="1:6">
      <c r="A285" t="s">
        <v>3965</v>
      </c>
      <c r="B285" t="s">
        <v>2866</v>
      </c>
      <c r="D285" t="s">
        <v>491</v>
      </c>
      <c r="E285" s="100">
        <v>10</v>
      </c>
      <c r="F285" s="100">
        <v>529.51796356800003</v>
      </c>
    </row>
    <row r="286" spans="1:6">
      <c r="A286" t="s">
        <v>3966</v>
      </c>
      <c r="B286" t="s">
        <v>1271</v>
      </c>
      <c r="D286" t="s">
        <v>491</v>
      </c>
      <c r="E286" s="100">
        <v>3.6</v>
      </c>
      <c r="F286" s="100">
        <v>512.06605132079994</v>
      </c>
    </row>
    <row r="287" spans="1:6">
      <c r="A287" t="s">
        <v>3967</v>
      </c>
      <c r="B287" t="s">
        <v>1272</v>
      </c>
      <c r="D287" t="s">
        <v>491</v>
      </c>
      <c r="E287" s="100">
        <v>22.5</v>
      </c>
      <c r="F287" s="100">
        <v>394.64752129199991</v>
      </c>
    </row>
    <row r="288" spans="1:6">
      <c r="A288" t="s">
        <v>3968</v>
      </c>
      <c r="B288" t="s">
        <v>1273</v>
      </c>
      <c r="D288" t="s">
        <v>491</v>
      </c>
      <c r="E288" s="100">
        <v>15</v>
      </c>
      <c r="F288" s="100">
        <v>604.38989464199994</v>
      </c>
    </row>
    <row r="289" spans="1:6">
      <c r="A289" t="s">
        <v>3969</v>
      </c>
      <c r="B289" t="s">
        <v>1274</v>
      </c>
      <c r="D289" t="s">
        <v>491</v>
      </c>
      <c r="E289" s="100">
        <v>10</v>
      </c>
      <c r="F289" s="100">
        <v>533.78496823800003</v>
      </c>
    </row>
    <row r="290" spans="1:6">
      <c r="A290" t="s">
        <v>550</v>
      </c>
      <c r="B290" t="s">
        <v>1276</v>
      </c>
      <c r="D290" t="s">
        <v>489</v>
      </c>
      <c r="E290" s="100">
        <v>100</v>
      </c>
      <c r="F290" s="100">
        <v>18.073107840000002</v>
      </c>
    </row>
    <row r="291" spans="1:6">
      <c r="A291" t="s">
        <v>975</v>
      </c>
      <c r="B291" t="s">
        <v>1277</v>
      </c>
      <c r="D291" t="s">
        <v>489</v>
      </c>
      <c r="E291" s="100">
        <v>50</v>
      </c>
      <c r="F291" s="100">
        <v>28.311219480000005</v>
      </c>
    </row>
    <row r="292" spans="1:6">
      <c r="A292" t="s">
        <v>3970</v>
      </c>
      <c r="B292" t="s">
        <v>1278</v>
      </c>
      <c r="D292" t="s">
        <v>489</v>
      </c>
      <c r="E292" s="100">
        <v>50</v>
      </c>
      <c r="F292" s="100">
        <v>40.504518239999996</v>
      </c>
    </row>
    <row r="293" spans="1:6">
      <c r="A293" t="s">
        <v>3971</v>
      </c>
      <c r="B293" t="s">
        <v>1279</v>
      </c>
      <c r="D293" t="s">
        <v>489</v>
      </c>
      <c r="E293" s="100">
        <v>50</v>
      </c>
      <c r="F293" s="100">
        <v>57.353072040000008</v>
      </c>
    </row>
    <row r="294" spans="1:6">
      <c r="A294" t="s">
        <v>3972</v>
      </c>
      <c r="B294" t="s">
        <v>1280</v>
      </c>
      <c r="D294" t="s">
        <v>489</v>
      </c>
      <c r="E294" s="100">
        <v>50</v>
      </c>
      <c r="F294" s="100">
        <v>82.322076360000011</v>
      </c>
    </row>
    <row r="295" spans="1:6">
      <c r="A295" t="s">
        <v>3973</v>
      </c>
      <c r="B295" t="s">
        <v>1281</v>
      </c>
      <c r="D295" t="s">
        <v>489</v>
      </c>
      <c r="E295" s="100">
        <v>300</v>
      </c>
      <c r="F295" s="100">
        <v>4.0874733996000003</v>
      </c>
    </row>
    <row r="296" spans="1:6">
      <c r="A296" t="s">
        <v>3974</v>
      </c>
      <c r="B296" t="s">
        <v>854</v>
      </c>
      <c r="D296" t="s">
        <v>489</v>
      </c>
      <c r="E296" s="100">
        <v>1100</v>
      </c>
      <c r="F296" s="100">
        <v>4.8935544059999998</v>
      </c>
    </row>
    <row r="297" spans="1:6">
      <c r="A297" t="s">
        <v>3975</v>
      </c>
      <c r="B297" t="s">
        <v>1282</v>
      </c>
      <c r="D297" t="s">
        <v>489</v>
      </c>
      <c r="E297" s="100">
        <v>600</v>
      </c>
      <c r="F297" s="100">
        <v>5.5306949471999998</v>
      </c>
    </row>
    <row r="298" spans="1:6">
      <c r="A298" t="s">
        <v>3976</v>
      </c>
      <c r="B298" t="s">
        <v>855</v>
      </c>
      <c r="D298" t="s">
        <v>489</v>
      </c>
      <c r="E298" s="100">
        <v>1100</v>
      </c>
      <c r="F298" s="100">
        <v>7.6149039203999997</v>
      </c>
    </row>
    <row r="299" spans="1:6">
      <c r="A299" t="s">
        <v>3977</v>
      </c>
      <c r="B299" t="s">
        <v>1283</v>
      </c>
      <c r="D299" t="s">
        <v>489</v>
      </c>
      <c r="E299" s="100">
        <v>600</v>
      </c>
      <c r="F299" s="100">
        <v>8.1588043823999996</v>
      </c>
    </row>
    <row r="300" spans="1:6">
      <c r="A300" t="s">
        <v>3978</v>
      </c>
      <c r="B300" t="s">
        <v>1284</v>
      </c>
      <c r="D300" t="s">
        <v>489</v>
      </c>
      <c r="E300" s="100">
        <v>1100</v>
      </c>
      <c r="F300" s="100">
        <v>10.656747147600001</v>
      </c>
    </row>
    <row r="301" spans="1:6">
      <c r="A301" t="s">
        <v>3979</v>
      </c>
      <c r="B301" t="s">
        <v>1285</v>
      </c>
      <c r="D301" t="s">
        <v>489</v>
      </c>
      <c r="E301" s="100">
        <v>1100</v>
      </c>
      <c r="F301" s="100">
        <v>11.542527900000001</v>
      </c>
    </row>
    <row r="302" spans="1:6">
      <c r="A302" t="s">
        <v>3980</v>
      </c>
      <c r="B302" t="s">
        <v>910</v>
      </c>
      <c r="D302" t="s">
        <v>489</v>
      </c>
      <c r="E302" s="100">
        <v>800</v>
      </c>
      <c r="F302" s="100">
        <v>19.216142425200005</v>
      </c>
    </row>
    <row r="303" spans="1:6">
      <c r="A303" t="s">
        <v>3981</v>
      </c>
      <c r="B303" t="s">
        <v>1286</v>
      </c>
      <c r="D303" t="s">
        <v>489</v>
      </c>
      <c r="E303" s="100">
        <v>600</v>
      </c>
      <c r="F303" s="100">
        <v>18.501301818000002</v>
      </c>
    </row>
    <row r="304" spans="1:6">
      <c r="A304" t="s">
        <v>3982</v>
      </c>
      <c r="B304" t="s">
        <v>1287</v>
      </c>
      <c r="D304" t="s">
        <v>489</v>
      </c>
      <c r="E304" s="100">
        <v>500</v>
      </c>
      <c r="F304" s="100">
        <v>19.844786825999996</v>
      </c>
    </row>
    <row r="305" spans="1:6">
      <c r="A305" t="s">
        <v>3983</v>
      </c>
      <c r="B305" t="s">
        <v>1288</v>
      </c>
      <c r="D305" t="s">
        <v>489</v>
      </c>
      <c r="E305" s="100">
        <v>300</v>
      </c>
      <c r="F305" s="100">
        <v>32.477295301199995</v>
      </c>
    </row>
    <row r="306" spans="1:6">
      <c r="A306" t="s">
        <v>3984</v>
      </c>
      <c r="B306" t="s">
        <v>1289</v>
      </c>
      <c r="D306" t="s">
        <v>518</v>
      </c>
      <c r="E306" s="100">
        <v>75</v>
      </c>
      <c r="F306" s="100">
        <v>12.5724080928</v>
      </c>
    </row>
    <row r="307" spans="1:6">
      <c r="A307" t="s">
        <v>3985</v>
      </c>
      <c r="B307" t="s">
        <v>1290</v>
      </c>
      <c r="D307" t="s">
        <v>518</v>
      </c>
      <c r="E307" s="100">
        <v>72</v>
      </c>
      <c r="F307" s="100">
        <v>13.2105959664</v>
      </c>
    </row>
    <row r="308" spans="1:6">
      <c r="A308" t="s">
        <v>3986</v>
      </c>
      <c r="B308" t="s">
        <v>1291</v>
      </c>
      <c r="D308" t="s">
        <v>518</v>
      </c>
      <c r="E308" s="100">
        <v>54</v>
      </c>
      <c r="F308" s="100">
        <v>14.5354664532</v>
      </c>
    </row>
    <row r="309" spans="1:6">
      <c r="A309" t="s">
        <v>3987</v>
      </c>
      <c r="B309" t="s">
        <v>1292</v>
      </c>
      <c r="D309" t="s">
        <v>518</v>
      </c>
      <c r="E309" s="100">
        <v>30</v>
      </c>
      <c r="F309" s="100">
        <v>14.5354664532</v>
      </c>
    </row>
    <row r="310" spans="1:6">
      <c r="A310" t="s">
        <v>3988</v>
      </c>
      <c r="B310" t="s">
        <v>1293</v>
      </c>
      <c r="D310" t="s">
        <v>518</v>
      </c>
      <c r="E310" s="100">
        <v>60</v>
      </c>
      <c r="F310" s="100">
        <v>16.111794200399999</v>
      </c>
    </row>
    <row r="311" spans="1:6">
      <c r="A311" t="s">
        <v>3989</v>
      </c>
      <c r="B311" t="s">
        <v>1294</v>
      </c>
      <c r="D311" t="s">
        <v>518</v>
      </c>
      <c r="E311" s="100">
        <v>15</v>
      </c>
      <c r="F311" s="100">
        <v>23.155714492799998</v>
      </c>
    </row>
    <row r="312" spans="1:6">
      <c r="A312" t="s">
        <v>3990</v>
      </c>
      <c r="B312" t="s">
        <v>1295</v>
      </c>
      <c r="D312" t="s">
        <v>518</v>
      </c>
      <c r="E312" s="100">
        <v>30</v>
      </c>
      <c r="F312" s="100">
        <v>60.796463509199995</v>
      </c>
    </row>
    <row r="313" spans="1:6">
      <c r="A313" t="s">
        <v>3991</v>
      </c>
      <c r="B313" t="s">
        <v>1296</v>
      </c>
      <c r="D313" t="s">
        <v>518</v>
      </c>
      <c r="E313" s="100">
        <v>27</v>
      </c>
      <c r="F313" s="100">
        <v>62.077985932799997</v>
      </c>
    </row>
    <row r="314" spans="1:6">
      <c r="A314" t="s">
        <v>3992</v>
      </c>
      <c r="B314" t="s">
        <v>1297</v>
      </c>
      <c r="D314" t="s">
        <v>518</v>
      </c>
      <c r="E314" s="100">
        <v>15</v>
      </c>
      <c r="F314" s="100">
        <v>64.722580229999991</v>
      </c>
    </row>
    <row r="315" spans="1:6">
      <c r="A315" t="s">
        <v>3993</v>
      </c>
      <c r="B315" t="s">
        <v>1298</v>
      </c>
      <c r="D315" t="s">
        <v>518</v>
      </c>
      <c r="E315" s="100">
        <v>15</v>
      </c>
      <c r="F315" s="100">
        <v>64.722580229999991</v>
      </c>
    </row>
    <row r="316" spans="1:6">
      <c r="A316" t="s">
        <v>3994</v>
      </c>
      <c r="B316" t="s">
        <v>1299</v>
      </c>
      <c r="D316" t="s">
        <v>518</v>
      </c>
      <c r="E316" s="100">
        <v>30</v>
      </c>
      <c r="F316" s="100">
        <v>67.885529077200005</v>
      </c>
    </row>
    <row r="317" spans="1:6">
      <c r="A317" t="s">
        <v>3995</v>
      </c>
      <c r="B317" t="s">
        <v>1300</v>
      </c>
      <c r="D317" t="s">
        <v>518</v>
      </c>
      <c r="E317" s="100">
        <v>30</v>
      </c>
      <c r="F317" s="100">
        <v>71.91247966200001</v>
      </c>
    </row>
    <row r="318" spans="1:6">
      <c r="A318" t="s">
        <v>3996</v>
      </c>
      <c r="B318" t="s">
        <v>1301</v>
      </c>
      <c r="D318" t="s">
        <v>518</v>
      </c>
      <c r="E318" s="100">
        <v>30</v>
      </c>
      <c r="F318" s="100">
        <v>78.215623497600006</v>
      </c>
    </row>
    <row r="319" spans="1:6">
      <c r="A319" t="s">
        <v>3997</v>
      </c>
      <c r="B319" t="s">
        <v>1302</v>
      </c>
      <c r="D319" t="s">
        <v>518</v>
      </c>
      <c r="E319" s="100">
        <v>15</v>
      </c>
      <c r="F319" s="100">
        <v>86.784377277600001</v>
      </c>
    </row>
    <row r="320" spans="1:6">
      <c r="A320" t="s">
        <v>3998</v>
      </c>
      <c r="B320" t="s">
        <v>1303</v>
      </c>
      <c r="D320" t="s">
        <v>518</v>
      </c>
      <c r="E320" s="100">
        <v>9</v>
      </c>
      <c r="F320" s="100">
        <v>94.080852154799999</v>
      </c>
    </row>
    <row r="321" spans="1:6">
      <c r="A321" t="s">
        <v>3999</v>
      </c>
      <c r="B321" t="s">
        <v>1304</v>
      </c>
      <c r="D321" t="s">
        <v>518</v>
      </c>
      <c r="E321" s="100">
        <v>9</v>
      </c>
      <c r="F321" s="100">
        <v>103.54328792279999</v>
      </c>
    </row>
    <row r="322" spans="1:6">
      <c r="A322" t="s">
        <v>4000</v>
      </c>
      <c r="B322" t="s">
        <v>1305</v>
      </c>
      <c r="D322" t="s">
        <v>518</v>
      </c>
      <c r="E322" s="100">
        <v>20</v>
      </c>
      <c r="F322" s="100">
        <v>106.245498</v>
      </c>
    </row>
    <row r="323" spans="1:6">
      <c r="A323" t="s">
        <v>4001</v>
      </c>
      <c r="B323" t="s">
        <v>1306</v>
      </c>
      <c r="D323" t="s">
        <v>518</v>
      </c>
      <c r="E323" s="100">
        <v>5</v>
      </c>
      <c r="F323" s="100">
        <v>92.122758000000005</v>
      </c>
    </row>
    <row r="324" spans="1:6">
      <c r="A324" t="s">
        <v>4002</v>
      </c>
      <c r="B324" t="s">
        <v>1307</v>
      </c>
      <c r="D324" t="s">
        <v>518</v>
      </c>
      <c r="E324" s="100">
        <v>10</v>
      </c>
      <c r="F324" s="100">
        <v>45.048241127999994</v>
      </c>
    </row>
    <row r="325" spans="1:6">
      <c r="A325" t="s">
        <v>4003</v>
      </c>
      <c r="B325" t="s">
        <v>1308</v>
      </c>
      <c r="D325" t="s">
        <v>518</v>
      </c>
      <c r="E325" s="100">
        <v>10</v>
      </c>
      <c r="F325" s="100">
        <v>57.265835999999993</v>
      </c>
    </row>
    <row r="326" spans="1:6">
      <c r="A326" t="s">
        <v>4004</v>
      </c>
      <c r="B326" t="s">
        <v>1309</v>
      </c>
      <c r="D326" t="s">
        <v>518</v>
      </c>
      <c r="E326" s="100">
        <v>10</v>
      </c>
      <c r="F326" s="100">
        <v>48.542231999999998</v>
      </c>
    </row>
    <row r="327" spans="1:6">
      <c r="A327" t="s">
        <v>4005</v>
      </c>
      <c r="B327" t="s">
        <v>1310</v>
      </c>
      <c r="D327" t="s">
        <v>518</v>
      </c>
      <c r="E327" s="100">
        <v>10</v>
      </c>
      <c r="F327" s="100">
        <v>51.341784000000004</v>
      </c>
    </row>
    <row r="328" spans="1:6">
      <c r="A328" t="s">
        <v>4006</v>
      </c>
      <c r="B328" t="s">
        <v>1311</v>
      </c>
      <c r="D328" t="s">
        <v>518</v>
      </c>
      <c r="E328" s="100">
        <v>15</v>
      </c>
      <c r="F328" s="100">
        <v>38.556330000000003</v>
      </c>
    </row>
    <row r="329" spans="1:6">
      <c r="A329" t="s">
        <v>4007</v>
      </c>
      <c r="B329" t="s">
        <v>856</v>
      </c>
      <c r="D329" t="s">
        <v>518</v>
      </c>
      <c r="E329" s="100">
        <v>15</v>
      </c>
      <c r="F329" s="100">
        <v>41.355881999999994</v>
      </c>
    </row>
    <row r="330" spans="1:6">
      <c r="A330" t="s">
        <v>4008</v>
      </c>
      <c r="B330" t="s">
        <v>1312</v>
      </c>
      <c r="D330" t="s">
        <v>518</v>
      </c>
      <c r="E330" s="100">
        <v>15</v>
      </c>
      <c r="F330" s="100">
        <v>34.694447999999994</v>
      </c>
    </row>
    <row r="331" spans="1:6">
      <c r="A331" t="s">
        <v>4009</v>
      </c>
      <c r="B331" t="s">
        <v>1313</v>
      </c>
      <c r="D331" t="s">
        <v>518</v>
      </c>
      <c r="E331" s="100">
        <v>15</v>
      </c>
      <c r="F331" s="100">
        <v>37.494</v>
      </c>
    </row>
    <row r="332" spans="1:6">
      <c r="A332" t="s">
        <v>4010</v>
      </c>
      <c r="B332" t="s">
        <v>1314</v>
      </c>
      <c r="D332" t="s">
        <v>518</v>
      </c>
      <c r="E332" s="100">
        <v>10</v>
      </c>
      <c r="F332" s="100">
        <v>61.690128000000001</v>
      </c>
    </row>
    <row r="333" spans="1:6">
      <c r="A333" t="s">
        <v>4011</v>
      </c>
      <c r="B333" t="s">
        <v>1316</v>
      </c>
      <c r="D333" t="s">
        <v>518</v>
      </c>
      <c r="E333" s="100">
        <v>10</v>
      </c>
      <c r="F333" s="100">
        <v>35.30235072</v>
      </c>
    </row>
    <row r="334" spans="1:6">
      <c r="A334" t="s">
        <v>4012</v>
      </c>
      <c r="B334" t="s">
        <v>1317</v>
      </c>
      <c r="D334" t="s">
        <v>518</v>
      </c>
      <c r="E334" s="100">
        <v>10</v>
      </c>
      <c r="F334" s="100">
        <v>53.916371999999996</v>
      </c>
    </row>
    <row r="335" spans="1:6">
      <c r="A335" t="s">
        <v>4013</v>
      </c>
      <c r="B335" t="s">
        <v>1318</v>
      </c>
      <c r="D335" t="s">
        <v>518</v>
      </c>
      <c r="E335" s="100">
        <v>10</v>
      </c>
      <c r="F335" s="100">
        <v>59.515475999999992</v>
      </c>
    </row>
    <row r="336" spans="1:6">
      <c r="A336" t="s">
        <v>4014</v>
      </c>
      <c r="B336" t="s">
        <v>1319</v>
      </c>
      <c r="D336" t="s">
        <v>518</v>
      </c>
      <c r="E336" s="100">
        <v>5</v>
      </c>
      <c r="F336" s="100">
        <v>84.761435999999989</v>
      </c>
    </row>
    <row r="337" spans="1:6">
      <c r="A337" t="s">
        <v>4015</v>
      </c>
      <c r="B337" t="s">
        <v>1320</v>
      </c>
      <c r="D337" t="s">
        <v>518</v>
      </c>
      <c r="E337" s="100">
        <v>5</v>
      </c>
      <c r="F337" s="100">
        <v>93.160091999999992</v>
      </c>
    </row>
    <row r="338" spans="1:6">
      <c r="A338" t="s">
        <v>4016</v>
      </c>
      <c r="B338" t="s">
        <v>1321</v>
      </c>
      <c r="D338" t="s">
        <v>518</v>
      </c>
      <c r="E338" s="100">
        <v>10</v>
      </c>
      <c r="F338" s="100">
        <v>73.138295999999997</v>
      </c>
    </row>
    <row r="339" spans="1:6">
      <c r="A339" t="s">
        <v>4017</v>
      </c>
      <c r="B339" t="s">
        <v>1322</v>
      </c>
      <c r="D339" t="s">
        <v>518</v>
      </c>
      <c r="E339" s="100">
        <v>10</v>
      </c>
      <c r="F339" s="100">
        <v>81.536951999999999</v>
      </c>
    </row>
    <row r="340" spans="1:6">
      <c r="A340" t="s">
        <v>4018</v>
      </c>
      <c r="B340" t="s">
        <v>1323</v>
      </c>
      <c r="D340" t="s">
        <v>518</v>
      </c>
      <c r="E340" s="100">
        <v>10</v>
      </c>
      <c r="F340" s="100">
        <v>56.053529999999995</v>
      </c>
    </row>
    <row r="341" spans="1:6">
      <c r="A341" t="s">
        <v>4019</v>
      </c>
      <c r="B341" t="s">
        <v>1324</v>
      </c>
      <c r="D341" t="s">
        <v>518</v>
      </c>
      <c r="E341" s="100">
        <v>10</v>
      </c>
      <c r="F341" s="100">
        <v>66.957260123999987</v>
      </c>
    </row>
    <row r="342" spans="1:6">
      <c r="A342" t="s">
        <v>4020</v>
      </c>
      <c r="B342" t="s">
        <v>1325</v>
      </c>
      <c r="D342" t="s">
        <v>518</v>
      </c>
      <c r="E342" s="100">
        <v>10</v>
      </c>
      <c r="F342" s="100">
        <v>79.17483</v>
      </c>
    </row>
    <row r="343" spans="1:6">
      <c r="A343" t="s">
        <v>4021</v>
      </c>
      <c r="B343" t="s">
        <v>3065</v>
      </c>
      <c r="D343" t="s">
        <v>518</v>
      </c>
      <c r="E343" s="100">
        <v>45</v>
      </c>
      <c r="F343" s="100">
        <v>175.89712320659999</v>
      </c>
    </row>
    <row r="344" spans="1:6">
      <c r="A344" t="s">
        <v>4022</v>
      </c>
      <c r="B344" t="s">
        <v>1328</v>
      </c>
      <c r="D344" t="s">
        <v>518</v>
      </c>
      <c r="E344" s="100">
        <v>15</v>
      </c>
      <c r="F344" s="100">
        <v>122.4666522</v>
      </c>
    </row>
    <row r="345" spans="1:6">
      <c r="A345" t="s">
        <v>4023</v>
      </c>
      <c r="B345" t="s">
        <v>1330</v>
      </c>
      <c r="D345" t="s">
        <v>518</v>
      </c>
      <c r="E345" s="100">
        <v>15</v>
      </c>
      <c r="F345" s="100">
        <v>497.55787799999996</v>
      </c>
    </row>
    <row r="346" spans="1:6">
      <c r="A346" t="s">
        <v>4024</v>
      </c>
      <c r="B346" t="s">
        <v>1331</v>
      </c>
      <c r="D346" t="s">
        <v>518</v>
      </c>
      <c r="E346" s="100">
        <v>15</v>
      </c>
      <c r="F346" s="100">
        <v>61.616389799999993</v>
      </c>
    </row>
    <row r="347" spans="1:6">
      <c r="A347" t="s">
        <v>4025</v>
      </c>
      <c r="B347" t="s">
        <v>1332</v>
      </c>
      <c r="D347" t="s">
        <v>518</v>
      </c>
      <c r="E347" s="100">
        <v>20</v>
      </c>
      <c r="F347" s="100">
        <v>10.873260000000002</v>
      </c>
    </row>
    <row r="348" spans="1:6">
      <c r="A348" t="s">
        <v>4026</v>
      </c>
      <c r="B348" t="s">
        <v>1333</v>
      </c>
      <c r="D348" t="s">
        <v>518</v>
      </c>
      <c r="E348" s="100">
        <v>25</v>
      </c>
      <c r="F348" s="100">
        <v>12.173051999999998</v>
      </c>
    </row>
    <row r="349" spans="1:6">
      <c r="A349" t="s">
        <v>4027</v>
      </c>
      <c r="B349" t="s">
        <v>1334</v>
      </c>
      <c r="D349" t="s">
        <v>518</v>
      </c>
      <c r="E349" s="100">
        <v>15</v>
      </c>
      <c r="F349" s="100">
        <v>21.983981999999997</v>
      </c>
    </row>
    <row r="350" spans="1:6">
      <c r="A350" t="s">
        <v>4028</v>
      </c>
      <c r="B350" t="s">
        <v>1335</v>
      </c>
      <c r="D350" t="s">
        <v>518</v>
      </c>
      <c r="E350" s="100">
        <v>30</v>
      </c>
      <c r="F350" s="100">
        <v>68.751497999999998</v>
      </c>
    </row>
    <row r="351" spans="1:6">
      <c r="A351" t="s">
        <v>4029</v>
      </c>
      <c r="B351" t="s">
        <v>3065</v>
      </c>
      <c r="D351" t="s">
        <v>518</v>
      </c>
      <c r="E351" s="100">
        <v>25</v>
      </c>
      <c r="F351" s="100">
        <v>175.89712320659999</v>
      </c>
    </row>
    <row r="352" spans="1:6">
      <c r="A352" t="s">
        <v>4030</v>
      </c>
      <c r="B352" t="s">
        <v>1336</v>
      </c>
      <c r="D352" t="s">
        <v>518</v>
      </c>
      <c r="E352" s="100">
        <v>15</v>
      </c>
      <c r="F352" s="100">
        <v>200.54572005</v>
      </c>
    </row>
    <row r="353" spans="1:6">
      <c r="A353" t="s">
        <v>4031</v>
      </c>
      <c r="B353" t="s">
        <v>3132</v>
      </c>
      <c r="D353" t="s">
        <v>518</v>
      </c>
      <c r="E353" s="100">
        <v>10</v>
      </c>
      <c r="F353" s="100">
        <v>378.31077309</v>
      </c>
    </row>
    <row r="354" spans="1:6">
      <c r="A354" t="s">
        <v>4032</v>
      </c>
      <c r="B354" t="s">
        <v>3140</v>
      </c>
      <c r="D354" t="s">
        <v>518</v>
      </c>
      <c r="E354" s="100">
        <v>55</v>
      </c>
      <c r="F354" s="100">
        <v>151.74371712000001</v>
      </c>
    </row>
    <row r="355" spans="1:6">
      <c r="A355" t="s">
        <v>4033</v>
      </c>
      <c r="B355" t="s">
        <v>1339</v>
      </c>
      <c r="D355" t="s">
        <v>518</v>
      </c>
      <c r="E355" s="100">
        <v>40</v>
      </c>
      <c r="F355" s="100">
        <v>231.10083044999999</v>
      </c>
    </row>
    <row r="356" spans="1:6">
      <c r="A356" t="s">
        <v>4034</v>
      </c>
      <c r="B356" t="s">
        <v>1340</v>
      </c>
      <c r="D356" t="s">
        <v>489</v>
      </c>
      <c r="E356" s="100">
        <v>350</v>
      </c>
      <c r="F356" s="100">
        <v>11.061229920000002</v>
      </c>
    </row>
    <row r="357" spans="1:6">
      <c r="A357" t="s">
        <v>4035</v>
      </c>
      <c r="B357" t="s">
        <v>857</v>
      </c>
      <c r="D357" t="s">
        <v>489</v>
      </c>
      <c r="E357" s="100">
        <v>250</v>
      </c>
      <c r="F357" s="100">
        <v>11.861076924000002</v>
      </c>
    </row>
    <row r="358" spans="1:6">
      <c r="A358" t="s">
        <v>4036</v>
      </c>
      <c r="B358" t="s">
        <v>1341</v>
      </c>
      <c r="D358" t="s">
        <v>489</v>
      </c>
      <c r="E358" s="100">
        <v>150</v>
      </c>
      <c r="F358" s="100">
        <v>14.877494220000003</v>
      </c>
    </row>
    <row r="359" spans="1:6">
      <c r="A359" t="s">
        <v>4037</v>
      </c>
      <c r="B359" t="s">
        <v>1342</v>
      </c>
      <c r="D359" t="s">
        <v>489</v>
      </c>
      <c r="E359" s="100">
        <v>350</v>
      </c>
      <c r="F359" s="100">
        <v>6.1451916120000005</v>
      </c>
    </row>
    <row r="360" spans="1:6">
      <c r="A360" t="s">
        <v>4038</v>
      </c>
      <c r="B360" t="s">
        <v>1343</v>
      </c>
      <c r="D360" t="s">
        <v>489</v>
      </c>
      <c r="E360" s="100">
        <v>250</v>
      </c>
      <c r="F360" s="100">
        <v>6.8980961279999997</v>
      </c>
    </row>
    <row r="361" spans="1:6">
      <c r="A361" t="s">
        <v>4039</v>
      </c>
      <c r="B361" t="s">
        <v>1344</v>
      </c>
      <c r="D361" t="s">
        <v>489</v>
      </c>
      <c r="E361" s="100">
        <v>150</v>
      </c>
      <c r="F361" s="100">
        <v>9.9705044639999993</v>
      </c>
    </row>
    <row r="362" spans="1:6">
      <c r="A362" t="s">
        <v>4040</v>
      </c>
      <c r="B362" t="s">
        <v>1345</v>
      </c>
      <c r="D362" t="s">
        <v>489</v>
      </c>
      <c r="E362" s="100">
        <v>550</v>
      </c>
      <c r="F362" s="100">
        <v>9.1273393919999997</v>
      </c>
    </row>
    <row r="363" spans="1:6">
      <c r="A363" t="s">
        <v>4041</v>
      </c>
      <c r="B363" t="s">
        <v>1346</v>
      </c>
      <c r="D363" t="s">
        <v>489</v>
      </c>
      <c r="E363" s="100">
        <v>350</v>
      </c>
      <c r="F363" s="100">
        <v>9.8580849540000006</v>
      </c>
    </row>
    <row r="364" spans="1:6">
      <c r="A364" t="s">
        <v>4042</v>
      </c>
      <c r="B364" t="s">
        <v>1347</v>
      </c>
      <c r="D364" t="s">
        <v>489</v>
      </c>
      <c r="E364" s="100">
        <v>200</v>
      </c>
      <c r="F364" s="100">
        <v>12.752734236</v>
      </c>
    </row>
    <row r="365" spans="1:6">
      <c r="A365" t="s">
        <v>4043</v>
      </c>
      <c r="B365" t="s">
        <v>1348</v>
      </c>
      <c r="D365" t="s">
        <v>489</v>
      </c>
      <c r="E365" s="100">
        <v>150</v>
      </c>
      <c r="F365" s="100">
        <v>12.926718894</v>
      </c>
    </row>
    <row r="366" spans="1:6">
      <c r="A366" t="s">
        <v>4044</v>
      </c>
      <c r="B366" t="s">
        <v>1349</v>
      </c>
      <c r="D366" t="s">
        <v>489</v>
      </c>
      <c r="E366" s="100">
        <v>100</v>
      </c>
      <c r="F366" s="100">
        <v>14.753064132</v>
      </c>
    </row>
    <row r="367" spans="1:6">
      <c r="A367" t="s">
        <v>4045</v>
      </c>
      <c r="B367" t="s">
        <v>1350</v>
      </c>
      <c r="D367" t="s">
        <v>489</v>
      </c>
      <c r="E367" s="100">
        <v>50</v>
      </c>
      <c r="F367" s="100">
        <v>18.960015911999999</v>
      </c>
    </row>
    <row r="368" spans="1:6">
      <c r="A368" t="s">
        <v>4046</v>
      </c>
      <c r="B368" t="s">
        <v>1351</v>
      </c>
      <c r="D368" t="s">
        <v>518</v>
      </c>
      <c r="E368" s="100">
        <v>15</v>
      </c>
      <c r="F368" s="100">
        <v>22.101463200000001</v>
      </c>
    </row>
    <row r="369" spans="1:6">
      <c r="A369" t="s">
        <v>4047</v>
      </c>
      <c r="B369" t="s">
        <v>1352</v>
      </c>
      <c r="D369" t="s">
        <v>518</v>
      </c>
      <c r="E369" s="100">
        <v>10</v>
      </c>
      <c r="F369" s="100">
        <v>22.101463200000001</v>
      </c>
    </row>
    <row r="370" spans="1:6">
      <c r="A370" t="s">
        <v>4048</v>
      </c>
      <c r="B370" t="s">
        <v>1353</v>
      </c>
      <c r="D370" t="s">
        <v>518</v>
      </c>
      <c r="E370" s="100">
        <v>10</v>
      </c>
      <c r="F370" s="100">
        <v>23.863681200000002</v>
      </c>
    </row>
    <row r="371" spans="1:6">
      <c r="A371" t="s">
        <v>4049</v>
      </c>
      <c r="B371" t="s">
        <v>1354</v>
      </c>
      <c r="D371" t="s">
        <v>518</v>
      </c>
      <c r="E371" s="100">
        <v>10</v>
      </c>
      <c r="F371" s="100">
        <v>23.863681200000002</v>
      </c>
    </row>
    <row r="372" spans="1:6">
      <c r="A372" t="s">
        <v>4050</v>
      </c>
      <c r="B372" t="s">
        <v>1355</v>
      </c>
      <c r="D372" t="s">
        <v>518</v>
      </c>
      <c r="E372" s="100">
        <v>10</v>
      </c>
      <c r="F372" s="100">
        <v>32.147355599999997</v>
      </c>
    </row>
    <row r="373" spans="1:6">
      <c r="A373" t="s">
        <v>4051</v>
      </c>
      <c r="B373" t="s">
        <v>1356</v>
      </c>
      <c r="D373" t="s">
        <v>518</v>
      </c>
      <c r="E373" s="100">
        <v>10</v>
      </c>
      <c r="F373" s="100">
        <v>32.509797599999999</v>
      </c>
    </row>
    <row r="374" spans="1:6">
      <c r="A374" t="s">
        <v>4052</v>
      </c>
      <c r="B374" t="s">
        <v>1357</v>
      </c>
      <c r="D374" t="s">
        <v>518</v>
      </c>
      <c r="E374" s="100">
        <v>15</v>
      </c>
      <c r="F374" s="100">
        <v>25.279149688799993</v>
      </c>
    </row>
    <row r="375" spans="1:6">
      <c r="A375" t="s">
        <v>4053</v>
      </c>
      <c r="B375" t="s">
        <v>1358</v>
      </c>
      <c r="D375" t="s">
        <v>518</v>
      </c>
      <c r="E375" s="100">
        <v>15</v>
      </c>
      <c r="F375" s="100">
        <v>21.754713688799999</v>
      </c>
    </row>
    <row r="376" spans="1:6">
      <c r="A376" t="s">
        <v>4054</v>
      </c>
      <c r="B376" t="s">
        <v>3202</v>
      </c>
      <c r="D376" t="s">
        <v>518</v>
      </c>
      <c r="E376" s="100">
        <v>10</v>
      </c>
      <c r="F376" s="100">
        <v>651.91315220399997</v>
      </c>
    </row>
    <row r="377" spans="1:6">
      <c r="A377" t="s">
        <v>4055</v>
      </c>
      <c r="B377" t="s">
        <v>3219</v>
      </c>
      <c r="D377" t="s">
        <v>518</v>
      </c>
      <c r="E377" s="100">
        <v>25</v>
      </c>
      <c r="F377" s="100">
        <v>870.82520317079991</v>
      </c>
    </row>
    <row r="378" spans="1:6">
      <c r="A378" t="s">
        <v>4056</v>
      </c>
      <c r="B378" t="s">
        <v>1361</v>
      </c>
      <c r="D378" t="s">
        <v>518</v>
      </c>
      <c r="E378" s="100">
        <v>20</v>
      </c>
      <c r="F378" s="100">
        <v>346.70854275600004</v>
      </c>
    </row>
    <row r="379" spans="1:6">
      <c r="A379" t="s">
        <v>4057</v>
      </c>
      <c r="B379" t="s">
        <v>1362</v>
      </c>
      <c r="D379" t="s">
        <v>518</v>
      </c>
      <c r="E379" s="100">
        <v>20</v>
      </c>
      <c r="F379" s="100">
        <v>87.710179125599993</v>
      </c>
    </row>
    <row r="380" spans="1:6">
      <c r="A380" t="s">
        <v>4058</v>
      </c>
      <c r="B380" t="s">
        <v>1363</v>
      </c>
      <c r="D380" t="s">
        <v>518</v>
      </c>
      <c r="E380" s="100">
        <v>5</v>
      </c>
      <c r="F380" s="100">
        <v>94.696561125599985</v>
      </c>
    </row>
    <row r="381" spans="1:6">
      <c r="A381" t="s">
        <v>4059</v>
      </c>
      <c r="B381" t="s">
        <v>1364</v>
      </c>
      <c r="D381" t="s">
        <v>518</v>
      </c>
      <c r="E381" s="100">
        <v>5</v>
      </c>
      <c r="F381" s="100">
        <v>10.881128740799999</v>
      </c>
    </row>
    <row r="382" spans="1:6">
      <c r="A382" t="s">
        <v>4060</v>
      </c>
      <c r="B382" t="s">
        <v>1365</v>
      </c>
      <c r="D382" t="s">
        <v>518</v>
      </c>
      <c r="E382" s="100">
        <v>10</v>
      </c>
      <c r="F382" s="100">
        <v>26.347802426999998</v>
      </c>
    </row>
    <row r="383" spans="1:6">
      <c r="A383" t="s">
        <v>4061</v>
      </c>
      <c r="B383" t="s">
        <v>1366</v>
      </c>
      <c r="D383" t="s">
        <v>518</v>
      </c>
      <c r="E383" s="100">
        <v>10</v>
      </c>
      <c r="F383" s="100">
        <v>14.227903171200001</v>
      </c>
    </row>
    <row r="384" spans="1:6">
      <c r="A384" t="s">
        <v>4062</v>
      </c>
      <c r="B384" t="s">
        <v>1367</v>
      </c>
      <c r="D384" t="s">
        <v>518</v>
      </c>
      <c r="E384" s="100">
        <v>5</v>
      </c>
      <c r="F384" s="100">
        <v>13.7611091202</v>
      </c>
    </row>
    <row r="385" spans="1:6">
      <c r="A385" t="s">
        <v>4063</v>
      </c>
      <c r="B385" t="s">
        <v>1368</v>
      </c>
      <c r="D385" t="s">
        <v>518</v>
      </c>
      <c r="E385" s="100">
        <v>5</v>
      </c>
      <c r="F385" s="100">
        <v>64.727953120199999</v>
      </c>
    </row>
    <row r="386" spans="1:6">
      <c r="A386" t="s">
        <v>4064</v>
      </c>
      <c r="B386" t="s">
        <v>1369</v>
      </c>
      <c r="D386" t="s">
        <v>518</v>
      </c>
      <c r="E386" s="100">
        <v>5</v>
      </c>
      <c r="F386" s="100">
        <v>70.352053120199997</v>
      </c>
    </row>
    <row r="387" spans="1:6">
      <c r="A387" t="s">
        <v>4065</v>
      </c>
      <c r="B387" t="s">
        <v>1370</v>
      </c>
      <c r="D387" t="s">
        <v>518</v>
      </c>
      <c r="E387" s="100">
        <v>25</v>
      </c>
      <c r="F387" s="100">
        <v>576.69704745659988</v>
      </c>
    </row>
    <row r="388" spans="1:6">
      <c r="A388" t="s">
        <v>4066</v>
      </c>
      <c r="B388" t="s">
        <v>1371</v>
      </c>
      <c r="D388" t="s">
        <v>518</v>
      </c>
      <c r="E388" s="100">
        <v>10</v>
      </c>
      <c r="F388" s="100">
        <v>1080.6468375869999</v>
      </c>
    </row>
    <row r="389" spans="1:6">
      <c r="A389" t="s">
        <v>4067</v>
      </c>
      <c r="B389" t="s">
        <v>1372</v>
      </c>
      <c r="D389" t="s">
        <v>518</v>
      </c>
      <c r="E389" s="100">
        <v>2</v>
      </c>
      <c r="F389" s="100">
        <v>498.40355641980005</v>
      </c>
    </row>
    <row r="390" spans="1:6">
      <c r="A390" t="s">
        <v>4068</v>
      </c>
      <c r="B390" t="s">
        <v>1373</v>
      </c>
      <c r="D390" t="s">
        <v>518</v>
      </c>
      <c r="E390" s="100">
        <v>2</v>
      </c>
      <c r="F390" s="100">
        <v>247.58921938560002</v>
      </c>
    </row>
    <row r="391" spans="1:6">
      <c r="A391" t="s">
        <v>4069</v>
      </c>
      <c r="B391" t="s">
        <v>1374</v>
      </c>
      <c r="D391" t="s">
        <v>518</v>
      </c>
      <c r="E391" s="100">
        <v>10</v>
      </c>
      <c r="F391" s="100">
        <v>373.43832530639997</v>
      </c>
    </row>
    <row r="392" spans="1:6">
      <c r="A392" t="s">
        <v>4070</v>
      </c>
      <c r="B392" t="s">
        <v>1375</v>
      </c>
      <c r="D392" t="s">
        <v>518</v>
      </c>
      <c r="E392" s="100">
        <v>5</v>
      </c>
      <c r="F392" s="100">
        <v>418.47510951779998</v>
      </c>
    </row>
    <row r="393" spans="1:6">
      <c r="A393" t="s">
        <v>4071</v>
      </c>
      <c r="B393" t="s">
        <v>1376</v>
      </c>
      <c r="D393" t="s">
        <v>518</v>
      </c>
      <c r="E393" s="100">
        <v>10</v>
      </c>
      <c r="F393" s="100">
        <v>174.33231486600002</v>
      </c>
    </row>
    <row r="394" spans="1:6">
      <c r="A394" t="s">
        <v>4072</v>
      </c>
      <c r="B394" t="s">
        <v>1377</v>
      </c>
      <c r="D394" t="s">
        <v>518</v>
      </c>
      <c r="E394" s="100">
        <v>5</v>
      </c>
      <c r="F394" s="100">
        <v>98.45169145860001</v>
      </c>
    </row>
    <row r="395" spans="1:6">
      <c r="A395" t="s">
        <v>4073</v>
      </c>
      <c r="B395" t="s">
        <v>1378</v>
      </c>
      <c r="D395" t="s">
        <v>518</v>
      </c>
      <c r="E395" s="100">
        <v>5</v>
      </c>
      <c r="F395" s="100">
        <v>170.95770364019998</v>
      </c>
    </row>
    <row r="396" spans="1:6">
      <c r="A396" t="s">
        <v>4074</v>
      </c>
      <c r="B396" t="s">
        <v>1379</v>
      </c>
      <c r="D396" t="s">
        <v>518</v>
      </c>
      <c r="E396" s="100">
        <v>5</v>
      </c>
      <c r="F396" s="100">
        <v>168.75737074980003</v>
      </c>
    </row>
    <row r="397" spans="1:6">
      <c r="A397" t="s">
        <v>4075</v>
      </c>
      <c r="B397" t="s">
        <v>1380</v>
      </c>
      <c r="D397" t="s">
        <v>518</v>
      </c>
      <c r="E397" s="100">
        <v>5</v>
      </c>
      <c r="F397" s="100">
        <v>115.1659467498</v>
      </c>
    </row>
    <row r="398" spans="1:6">
      <c r="A398" t="s">
        <v>4076</v>
      </c>
      <c r="B398" t="s">
        <v>1381</v>
      </c>
      <c r="D398" t="s">
        <v>518</v>
      </c>
      <c r="E398" s="100">
        <v>5</v>
      </c>
      <c r="F398" s="100">
        <v>71.364391120200011</v>
      </c>
    </row>
    <row r="399" spans="1:6">
      <c r="A399" t="s">
        <v>4077</v>
      </c>
      <c r="B399" t="s">
        <v>1382</v>
      </c>
      <c r="D399" t="s">
        <v>518</v>
      </c>
      <c r="E399" s="100">
        <v>5</v>
      </c>
      <c r="F399" s="100">
        <v>129.10515112020002</v>
      </c>
    </row>
    <row r="400" spans="1:6">
      <c r="A400" t="s">
        <v>4078</v>
      </c>
      <c r="B400" t="s">
        <v>1383</v>
      </c>
      <c r="D400" t="s">
        <v>518</v>
      </c>
      <c r="E400" s="100">
        <v>20</v>
      </c>
      <c r="F400" s="100">
        <v>590.41801799999996</v>
      </c>
    </row>
    <row r="401" spans="1:6">
      <c r="A401" t="s">
        <v>4079</v>
      </c>
      <c r="B401" t="s">
        <v>1384</v>
      </c>
      <c r="D401" t="s">
        <v>518</v>
      </c>
      <c r="E401" s="100">
        <v>15</v>
      </c>
      <c r="F401" s="100">
        <v>647.008962</v>
      </c>
    </row>
    <row r="402" spans="1:6">
      <c r="A402" t="s">
        <v>4080</v>
      </c>
      <c r="B402" t="s">
        <v>3364</v>
      </c>
      <c r="D402" t="s">
        <v>518</v>
      </c>
      <c r="E402" s="100">
        <v>25</v>
      </c>
      <c r="F402" s="100">
        <v>97.261745630400014</v>
      </c>
    </row>
    <row r="403" spans="1:6">
      <c r="A403" t="s">
        <v>4081</v>
      </c>
      <c r="B403" t="s">
        <v>1386</v>
      </c>
      <c r="D403" t="s">
        <v>518</v>
      </c>
      <c r="E403" s="100">
        <v>5</v>
      </c>
      <c r="F403" s="100">
        <v>900.96681474119987</v>
      </c>
    </row>
    <row r="404" spans="1:6">
      <c r="A404" t="s">
        <v>4082</v>
      </c>
      <c r="B404" t="s">
        <v>1387</v>
      </c>
      <c r="D404" t="s">
        <v>518</v>
      </c>
      <c r="E404" s="100">
        <v>5</v>
      </c>
      <c r="F404" s="100">
        <v>911.19168600000012</v>
      </c>
    </row>
    <row r="405" spans="1:6">
      <c r="A405" t="s">
        <v>4083</v>
      </c>
      <c r="B405" t="s">
        <v>1388</v>
      </c>
      <c r="D405" t="s">
        <v>518</v>
      </c>
      <c r="E405" s="100">
        <v>25</v>
      </c>
      <c r="F405" s="100">
        <v>78.502247630400007</v>
      </c>
    </row>
    <row r="406" spans="1:6">
      <c r="A406" t="s">
        <v>4084</v>
      </c>
      <c r="B406" t="s">
        <v>1389</v>
      </c>
      <c r="D406" t="s">
        <v>518</v>
      </c>
      <c r="E406" s="100">
        <v>25</v>
      </c>
      <c r="F406" s="100">
        <v>126.9066591852</v>
      </c>
    </row>
    <row r="407" spans="1:6">
      <c r="A407" t="s">
        <v>4085</v>
      </c>
      <c r="B407" t="s">
        <v>1390</v>
      </c>
      <c r="D407" t="s">
        <v>518</v>
      </c>
      <c r="E407" s="100">
        <v>35</v>
      </c>
      <c r="F407" s="100">
        <v>99.49888763040002</v>
      </c>
    </row>
    <row r="408" spans="1:6">
      <c r="A408" t="s">
        <v>4086</v>
      </c>
      <c r="B408" t="s">
        <v>1391</v>
      </c>
      <c r="D408" t="s">
        <v>518</v>
      </c>
      <c r="E408" s="100">
        <v>35</v>
      </c>
      <c r="F408" s="100">
        <v>97.261745630400014</v>
      </c>
    </row>
    <row r="409" spans="1:6">
      <c r="A409" t="s">
        <v>4087</v>
      </c>
      <c r="B409" t="s">
        <v>1392</v>
      </c>
      <c r="D409" t="s">
        <v>518</v>
      </c>
      <c r="E409" s="100">
        <v>20</v>
      </c>
      <c r="F409" s="100">
        <v>291.85151253540005</v>
      </c>
    </row>
    <row r="410" spans="1:6">
      <c r="A410" t="s">
        <v>4088</v>
      </c>
      <c r="B410" t="s">
        <v>1393</v>
      </c>
      <c r="D410" t="s">
        <v>518</v>
      </c>
      <c r="E410" s="100">
        <v>10</v>
      </c>
      <c r="F410" s="100">
        <v>30.199164860399996</v>
      </c>
    </row>
    <row r="411" spans="1:6">
      <c r="A411" t="s">
        <v>4089</v>
      </c>
      <c r="B411" t="s">
        <v>1394</v>
      </c>
      <c r="D411" t="s">
        <v>518</v>
      </c>
      <c r="E411" s="100">
        <v>10</v>
      </c>
      <c r="F411" s="100">
        <v>37.232276882400001</v>
      </c>
    </row>
    <row r="412" spans="1:6">
      <c r="A412" t="s">
        <v>4090</v>
      </c>
      <c r="B412" t="s">
        <v>1395</v>
      </c>
      <c r="D412" t="s">
        <v>518</v>
      </c>
      <c r="E412" s="100">
        <v>10</v>
      </c>
      <c r="F412" s="100">
        <v>41.134914860399995</v>
      </c>
    </row>
    <row r="413" spans="1:6">
      <c r="A413" t="s">
        <v>4091</v>
      </c>
      <c r="B413" t="s">
        <v>1396</v>
      </c>
      <c r="D413" t="s">
        <v>518</v>
      </c>
      <c r="E413" s="100">
        <v>10</v>
      </c>
      <c r="F413" s="100">
        <v>45.068522882399996</v>
      </c>
    </row>
    <row r="414" spans="1:6">
      <c r="A414" t="s">
        <v>4092</v>
      </c>
      <c r="B414" t="s">
        <v>1398</v>
      </c>
      <c r="D414" t="s">
        <v>518</v>
      </c>
      <c r="E414" s="100">
        <v>10</v>
      </c>
      <c r="F414" s="100">
        <v>41.454466224000001</v>
      </c>
    </row>
    <row r="415" spans="1:6">
      <c r="A415" t="s">
        <v>4093</v>
      </c>
      <c r="B415" t="s">
        <v>1399</v>
      </c>
      <c r="D415" t="s">
        <v>518</v>
      </c>
      <c r="E415" s="100">
        <v>10</v>
      </c>
      <c r="F415" s="100">
        <v>62.638576224000005</v>
      </c>
    </row>
    <row r="416" spans="1:6">
      <c r="A416" t="s">
        <v>4094</v>
      </c>
      <c r="B416" t="s">
        <v>1400</v>
      </c>
      <c r="D416" t="s">
        <v>518</v>
      </c>
      <c r="E416" s="100">
        <v>2</v>
      </c>
      <c r="F416" s="100">
        <v>84.897459232800003</v>
      </c>
    </row>
    <row r="417" spans="1:6">
      <c r="A417" t="s">
        <v>4095</v>
      </c>
      <c r="B417" t="s">
        <v>1401</v>
      </c>
      <c r="D417" t="s">
        <v>518</v>
      </c>
      <c r="E417" s="100">
        <v>5</v>
      </c>
      <c r="F417" s="100">
        <v>40.809774391200001</v>
      </c>
    </row>
    <row r="418" spans="1:6">
      <c r="A418" t="s">
        <v>4096</v>
      </c>
      <c r="B418" t="s">
        <v>1402</v>
      </c>
      <c r="D418" t="s">
        <v>518</v>
      </c>
      <c r="E418" s="100">
        <v>5</v>
      </c>
      <c r="F418" s="100">
        <v>46.782353625600003</v>
      </c>
    </row>
    <row r="419" spans="1:6">
      <c r="A419" t="s">
        <v>4097</v>
      </c>
      <c r="B419" t="s">
        <v>1403</v>
      </c>
      <c r="D419" t="s">
        <v>518</v>
      </c>
      <c r="E419" s="100">
        <v>2</v>
      </c>
      <c r="F419" s="100">
        <v>96.934220542800006</v>
      </c>
    </row>
    <row r="420" spans="1:6">
      <c r="A420" t="s">
        <v>4098</v>
      </c>
      <c r="B420" t="s">
        <v>1404</v>
      </c>
      <c r="D420" t="s">
        <v>518</v>
      </c>
      <c r="E420" s="100">
        <v>12</v>
      </c>
      <c r="F420" s="100">
        <v>1165.6409676000001</v>
      </c>
    </row>
    <row r="421" spans="1:6">
      <c r="A421" t="s">
        <v>4099</v>
      </c>
      <c r="B421" t="s">
        <v>1405</v>
      </c>
      <c r="D421" t="s">
        <v>518</v>
      </c>
      <c r="E421" s="100">
        <v>15</v>
      </c>
      <c r="F421" s="100">
        <v>768.04209360000004</v>
      </c>
    </row>
    <row r="422" spans="1:6">
      <c r="A422" t="s">
        <v>552</v>
      </c>
      <c r="B422" t="s">
        <v>1407</v>
      </c>
      <c r="D422" t="s">
        <v>489</v>
      </c>
      <c r="E422" s="100">
        <v>750</v>
      </c>
      <c r="F422" s="100">
        <v>2.4439839000000001</v>
      </c>
    </row>
    <row r="423" spans="1:6">
      <c r="A423" t="s">
        <v>553</v>
      </c>
      <c r="B423" t="s">
        <v>1408</v>
      </c>
      <c r="D423" t="s">
        <v>489</v>
      </c>
      <c r="E423" s="100">
        <v>750</v>
      </c>
      <c r="F423" s="100">
        <v>7.3319516999999994</v>
      </c>
    </row>
    <row r="424" spans="1:6">
      <c r="A424" t="s">
        <v>554</v>
      </c>
      <c r="B424" t="s">
        <v>1409</v>
      </c>
      <c r="D424" t="s">
        <v>518</v>
      </c>
      <c r="E424" s="100">
        <v>2</v>
      </c>
      <c r="F424" s="100">
        <v>573.97545298139994</v>
      </c>
    </row>
    <row r="425" spans="1:6">
      <c r="A425" t="s">
        <v>555</v>
      </c>
      <c r="B425" t="s">
        <v>1410</v>
      </c>
      <c r="D425" t="s">
        <v>491</v>
      </c>
      <c r="E425" s="100">
        <v>950</v>
      </c>
      <c r="F425" s="100">
        <v>104.18075091240001</v>
      </c>
    </row>
    <row r="426" spans="1:6">
      <c r="A426" t="s">
        <v>556</v>
      </c>
      <c r="B426" t="s">
        <v>1411</v>
      </c>
      <c r="D426" t="s">
        <v>491</v>
      </c>
      <c r="E426" s="100">
        <v>550</v>
      </c>
      <c r="F426" s="100">
        <v>124.9097449926</v>
      </c>
    </row>
    <row r="427" spans="1:6">
      <c r="A427" t="s">
        <v>557</v>
      </c>
      <c r="B427" t="s">
        <v>1412</v>
      </c>
      <c r="D427" t="s">
        <v>491</v>
      </c>
      <c r="E427" s="100">
        <v>750</v>
      </c>
      <c r="F427" s="100">
        <v>29.609664195599997</v>
      </c>
    </row>
    <row r="428" spans="1:6">
      <c r="A428" t="s">
        <v>559</v>
      </c>
      <c r="B428" t="s">
        <v>1413</v>
      </c>
      <c r="D428" t="s">
        <v>518</v>
      </c>
      <c r="E428" s="100">
        <v>2</v>
      </c>
      <c r="F428" s="100">
        <v>1261.5163625820001</v>
      </c>
    </row>
    <row r="429" spans="1:6">
      <c r="A429" t="s">
        <v>560</v>
      </c>
      <c r="B429" t="s">
        <v>1414</v>
      </c>
      <c r="D429" t="s">
        <v>518</v>
      </c>
      <c r="E429" s="100">
        <v>2</v>
      </c>
      <c r="F429" s="100">
        <v>1535.619274098</v>
      </c>
    </row>
    <row r="430" spans="1:6">
      <c r="A430" t="s">
        <v>561</v>
      </c>
      <c r="B430" t="s">
        <v>1415</v>
      </c>
      <c r="D430" t="s">
        <v>518</v>
      </c>
      <c r="E430" s="100">
        <v>2</v>
      </c>
      <c r="F430" s="100">
        <v>1632.7127991479997</v>
      </c>
    </row>
    <row r="431" spans="1:6">
      <c r="A431" t="s">
        <v>562</v>
      </c>
      <c r="B431" t="s">
        <v>1416</v>
      </c>
      <c r="D431" t="s">
        <v>518</v>
      </c>
      <c r="E431" s="100">
        <v>2</v>
      </c>
      <c r="F431" s="100">
        <v>1812.7805461979997</v>
      </c>
    </row>
    <row r="432" spans="1:6">
      <c r="A432" t="s">
        <v>563</v>
      </c>
      <c r="B432" t="s">
        <v>1417</v>
      </c>
      <c r="D432" t="s">
        <v>518</v>
      </c>
      <c r="E432" s="100">
        <v>2</v>
      </c>
      <c r="F432" s="100">
        <v>2230.6012966799999</v>
      </c>
    </row>
    <row r="433" spans="1:6">
      <c r="A433" t="s">
        <v>564</v>
      </c>
      <c r="B433" t="s">
        <v>1418</v>
      </c>
      <c r="D433" t="s">
        <v>518</v>
      </c>
      <c r="E433" s="100">
        <v>2</v>
      </c>
      <c r="F433" s="100">
        <v>2740.11382413</v>
      </c>
    </row>
    <row r="434" spans="1:6">
      <c r="A434" t="s">
        <v>565</v>
      </c>
      <c r="B434" t="s">
        <v>1419</v>
      </c>
      <c r="D434" t="s">
        <v>491</v>
      </c>
      <c r="E434" s="100">
        <v>650</v>
      </c>
      <c r="F434" s="100">
        <v>420.08277600000002</v>
      </c>
    </row>
    <row r="435" spans="1:6">
      <c r="A435" t="s">
        <v>4100</v>
      </c>
      <c r="B435" t="s">
        <v>1420</v>
      </c>
      <c r="D435" t="s">
        <v>489</v>
      </c>
      <c r="E435" s="100">
        <v>270</v>
      </c>
      <c r="F435" s="100">
        <v>26.607798320999997</v>
      </c>
    </row>
    <row r="436" spans="1:6">
      <c r="A436" t="s">
        <v>4101</v>
      </c>
      <c r="B436" t="s">
        <v>1421</v>
      </c>
      <c r="D436" t="s">
        <v>491</v>
      </c>
      <c r="E436" s="100">
        <v>150</v>
      </c>
      <c r="F436" s="100">
        <v>23.401218955799997</v>
      </c>
    </row>
    <row r="437" spans="1:6">
      <c r="A437" t="s">
        <v>4102</v>
      </c>
      <c r="B437" t="s">
        <v>1422</v>
      </c>
      <c r="D437" t="s">
        <v>518</v>
      </c>
      <c r="E437" s="100">
        <v>450</v>
      </c>
      <c r="F437" s="100">
        <v>2.8851258059999996</v>
      </c>
    </row>
    <row r="438" spans="1:6">
      <c r="A438" t="s">
        <v>4103</v>
      </c>
      <c r="B438" t="s">
        <v>1423</v>
      </c>
      <c r="D438" t="s">
        <v>491</v>
      </c>
      <c r="E438" s="100">
        <v>1200</v>
      </c>
      <c r="F438" s="100">
        <v>49.678210214400004</v>
      </c>
    </row>
    <row r="439" spans="1:6">
      <c r="A439" t="s">
        <v>4104</v>
      </c>
      <c r="B439" t="s">
        <v>1424</v>
      </c>
      <c r="D439" t="s">
        <v>491</v>
      </c>
      <c r="E439" s="100">
        <v>1200</v>
      </c>
      <c r="F439" s="100">
        <v>55.552257716399993</v>
      </c>
    </row>
    <row r="440" spans="1:6">
      <c r="A440" t="s">
        <v>4105</v>
      </c>
      <c r="B440" t="s">
        <v>1425</v>
      </c>
      <c r="D440" t="s">
        <v>491</v>
      </c>
      <c r="E440" s="100">
        <v>1250</v>
      </c>
      <c r="F440" s="100">
        <v>82.961685256200013</v>
      </c>
    </row>
    <row r="441" spans="1:6">
      <c r="A441" t="s">
        <v>4106</v>
      </c>
      <c r="B441" t="s">
        <v>1426</v>
      </c>
      <c r="D441" t="s">
        <v>489</v>
      </c>
      <c r="E441" s="100">
        <v>650</v>
      </c>
      <c r="F441" s="100">
        <v>33.074604716399996</v>
      </c>
    </row>
    <row r="442" spans="1:6">
      <c r="A442" t="s">
        <v>4107</v>
      </c>
      <c r="B442" t="s">
        <v>1427</v>
      </c>
      <c r="D442" t="s">
        <v>489</v>
      </c>
      <c r="E442" s="100">
        <v>450</v>
      </c>
      <c r="F442" s="100">
        <v>143.27495733839996</v>
      </c>
    </row>
    <row r="443" spans="1:6">
      <c r="A443" t="s">
        <v>4108</v>
      </c>
      <c r="B443" t="s">
        <v>869</v>
      </c>
      <c r="D443" t="s">
        <v>489</v>
      </c>
      <c r="E443" s="100">
        <v>120</v>
      </c>
      <c r="F443" s="100">
        <v>188.56709193720005</v>
      </c>
    </row>
    <row r="444" spans="1:6">
      <c r="A444" t="s">
        <v>4109</v>
      </c>
      <c r="B444" t="s">
        <v>1429</v>
      </c>
      <c r="D444" t="s">
        <v>489</v>
      </c>
      <c r="E444" s="100">
        <v>110</v>
      </c>
      <c r="F444" s="100">
        <v>71.866162074000002</v>
      </c>
    </row>
    <row r="445" spans="1:6">
      <c r="A445" t="s">
        <v>4110</v>
      </c>
      <c r="B445" t="s">
        <v>1430</v>
      </c>
      <c r="D445" t="s">
        <v>489</v>
      </c>
      <c r="E445" s="100">
        <v>90</v>
      </c>
      <c r="F445" s="100">
        <v>97.464750644399984</v>
      </c>
    </row>
    <row r="446" spans="1:6">
      <c r="A446" t="s">
        <v>4111</v>
      </c>
      <c r="B446" t="s">
        <v>1431</v>
      </c>
      <c r="D446" t="s">
        <v>489</v>
      </c>
      <c r="E446" s="100">
        <v>50</v>
      </c>
      <c r="F446" s="100">
        <v>60.966101362800003</v>
      </c>
    </row>
    <row r="447" spans="1:6">
      <c r="A447" t="s">
        <v>4112</v>
      </c>
      <c r="B447" t="s">
        <v>3642</v>
      </c>
      <c r="D447" t="s">
        <v>489</v>
      </c>
      <c r="E447" s="100">
        <v>50</v>
      </c>
      <c r="F447" s="100">
        <v>102.10666531919999</v>
      </c>
    </row>
    <row r="448" spans="1:6">
      <c r="A448" t="s">
        <v>4113</v>
      </c>
      <c r="B448" t="s">
        <v>1434</v>
      </c>
      <c r="D448" t="s">
        <v>491</v>
      </c>
      <c r="E448" s="100">
        <v>75</v>
      </c>
      <c r="F448" s="100">
        <v>92.48420016</v>
      </c>
    </row>
    <row r="449" spans="1:6">
      <c r="A449" t="s">
        <v>4114</v>
      </c>
      <c r="B449" t="s">
        <v>1436</v>
      </c>
      <c r="D449" t="s">
        <v>491</v>
      </c>
      <c r="E449" s="100">
        <v>80</v>
      </c>
      <c r="F449" s="100">
        <v>132.57403476000002</v>
      </c>
    </row>
    <row r="450" spans="1:6">
      <c r="A450" t="s">
        <v>4115</v>
      </c>
      <c r="B450" t="s">
        <v>1437</v>
      </c>
      <c r="D450" t="s">
        <v>491</v>
      </c>
      <c r="E450" s="100">
        <v>30</v>
      </c>
      <c r="F450" s="100">
        <v>61.331685360000009</v>
      </c>
    </row>
    <row r="451" spans="1:6">
      <c r="A451" t="s">
        <v>4116</v>
      </c>
      <c r="B451" t="s">
        <v>1439</v>
      </c>
      <c r="D451" t="s">
        <v>491</v>
      </c>
      <c r="E451" s="100">
        <v>25</v>
      </c>
      <c r="F451" s="100">
        <v>237.75601545000001</v>
      </c>
    </row>
    <row r="452" spans="1:6">
      <c r="A452" t="s">
        <v>4117</v>
      </c>
      <c r="B452" t="s">
        <v>1441</v>
      </c>
      <c r="D452" t="s">
        <v>491</v>
      </c>
      <c r="E452" s="100">
        <v>25</v>
      </c>
      <c r="F452" s="100">
        <v>53.782643399999998</v>
      </c>
    </row>
    <row r="453" spans="1:6">
      <c r="A453" t="s">
        <v>567</v>
      </c>
      <c r="B453" t="s">
        <v>1454</v>
      </c>
      <c r="D453" t="s">
        <v>491</v>
      </c>
      <c r="E453" s="100">
        <v>2400</v>
      </c>
      <c r="F453" s="100">
        <v>3.83801082</v>
      </c>
    </row>
    <row r="454" spans="1:6">
      <c r="A454" t="s">
        <v>790</v>
      </c>
      <c r="B454" t="s">
        <v>1455</v>
      </c>
      <c r="D454" t="s">
        <v>491</v>
      </c>
      <c r="E454" s="100">
        <v>350</v>
      </c>
      <c r="F454" s="100">
        <v>22.61663076</v>
      </c>
    </row>
    <row r="455" spans="1:6">
      <c r="A455" t="s">
        <v>791</v>
      </c>
      <c r="B455" t="s">
        <v>1456</v>
      </c>
      <c r="D455" t="s">
        <v>491</v>
      </c>
      <c r="E455" s="100">
        <v>2800</v>
      </c>
      <c r="F455" s="100">
        <v>18.135947783999999</v>
      </c>
    </row>
    <row r="456" spans="1:6">
      <c r="A456" t="s">
        <v>792</v>
      </c>
      <c r="B456" t="s">
        <v>1457</v>
      </c>
      <c r="D456" t="s">
        <v>491</v>
      </c>
      <c r="E456" s="100">
        <v>4200</v>
      </c>
      <c r="F456" s="100">
        <v>16.630613675999999</v>
      </c>
    </row>
    <row r="457" spans="1:6">
      <c r="A457" t="s">
        <v>793</v>
      </c>
      <c r="B457" t="s">
        <v>1458</v>
      </c>
      <c r="D457" t="s">
        <v>491</v>
      </c>
      <c r="E457" s="100">
        <v>3400</v>
      </c>
      <c r="F457" s="100">
        <v>20.944585829999998</v>
      </c>
    </row>
    <row r="458" spans="1:6">
      <c r="A458" t="s">
        <v>795</v>
      </c>
      <c r="B458" t="s">
        <v>1459</v>
      </c>
      <c r="D458" t="s">
        <v>491</v>
      </c>
      <c r="E458" s="100">
        <v>3100</v>
      </c>
      <c r="F458" s="100">
        <v>18.798404273999999</v>
      </c>
    </row>
    <row r="459" spans="1:6">
      <c r="A459" t="s">
        <v>796</v>
      </c>
      <c r="B459" t="s">
        <v>1460</v>
      </c>
      <c r="D459" t="s">
        <v>491</v>
      </c>
      <c r="E459" s="100">
        <v>1600</v>
      </c>
      <c r="F459" s="100">
        <v>11.944819023120001</v>
      </c>
    </row>
    <row r="460" spans="1:6">
      <c r="A460" t="s">
        <v>4118</v>
      </c>
      <c r="B460" t="s">
        <v>1461</v>
      </c>
      <c r="D460" t="s">
        <v>491</v>
      </c>
      <c r="E460" s="100">
        <v>2800</v>
      </c>
      <c r="F460" s="100">
        <v>17.824901309399998</v>
      </c>
    </row>
    <row r="461" spans="1:6">
      <c r="A461" t="s">
        <v>4119</v>
      </c>
      <c r="B461" t="s">
        <v>1462</v>
      </c>
      <c r="D461" t="s">
        <v>491</v>
      </c>
      <c r="E461" s="100">
        <v>4800</v>
      </c>
      <c r="F461" s="100">
        <v>19.283889083999998</v>
      </c>
    </row>
    <row r="462" spans="1:6">
      <c r="A462" t="s">
        <v>4120</v>
      </c>
      <c r="B462" t="s">
        <v>1463</v>
      </c>
      <c r="D462" t="s">
        <v>491</v>
      </c>
      <c r="E462" s="100">
        <v>4600</v>
      </c>
      <c r="F462" s="100">
        <v>29.289305461199998</v>
      </c>
    </row>
    <row r="463" spans="1:6">
      <c r="A463" t="s">
        <v>4121</v>
      </c>
      <c r="B463" t="s">
        <v>1464</v>
      </c>
      <c r="D463" t="s">
        <v>491</v>
      </c>
      <c r="E463" s="100">
        <v>110</v>
      </c>
      <c r="F463" s="100">
        <v>17.492313281999998</v>
      </c>
    </row>
    <row r="464" spans="1:6">
      <c r="A464" t="s">
        <v>4122</v>
      </c>
      <c r="B464" t="s">
        <v>1465</v>
      </c>
      <c r="D464" t="s">
        <v>491</v>
      </c>
      <c r="E464" s="100">
        <v>130</v>
      </c>
      <c r="F464" s="100">
        <v>24.394846199999996</v>
      </c>
    </row>
    <row r="465" spans="1:6">
      <c r="A465" t="s">
        <v>4123</v>
      </c>
      <c r="B465" t="s">
        <v>1466</v>
      </c>
      <c r="D465" t="s">
        <v>491</v>
      </c>
      <c r="E465" s="100">
        <v>130</v>
      </c>
      <c r="F465" s="100">
        <v>32.588669978399999</v>
      </c>
    </row>
    <row r="466" spans="1:6">
      <c r="A466" t="s">
        <v>4124</v>
      </c>
      <c r="B466" t="s">
        <v>1467</v>
      </c>
      <c r="D466" t="s">
        <v>491</v>
      </c>
      <c r="E466" s="100">
        <v>450</v>
      </c>
      <c r="F466" s="100">
        <v>26.040332880000001</v>
      </c>
    </row>
    <row r="467" spans="1:6">
      <c r="A467" t="s">
        <v>4125</v>
      </c>
      <c r="B467" t="s">
        <v>1468</v>
      </c>
      <c r="D467" t="s">
        <v>491</v>
      </c>
      <c r="E467" s="100">
        <v>350</v>
      </c>
      <c r="F467" s="100">
        <v>30.894031164000001</v>
      </c>
    </row>
    <row r="468" spans="1:6">
      <c r="A468" t="s">
        <v>4126</v>
      </c>
      <c r="B468" t="s">
        <v>1469</v>
      </c>
      <c r="D468" t="s">
        <v>491</v>
      </c>
      <c r="E468" s="100">
        <v>400</v>
      </c>
      <c r="F468" s="100">
        <v>31.044007163999996</v>
      </c>
    </row>
    <row r="469" spans="1:6">
      <c r="A469" t="s">
        <v>4127</v>
      </c>
      <c r="B469" t="s">
        <v>1470</v>
      </c>
      <c r="D469" t="s">
        <v>491</v>
      </c>
      <c r="E469" s="100">
        <v>350</v>
      </c>
      <c r="F469" s="100">
        <v>30.786048443999999</v>
      </c>
    </row>
    <row r="470" spans="1:6">
      <c r="A470" t="s">
        <v>4128</v>
      </c>
      <c r="B470" t="s">
        <v>1471</v>
      </c>
      <c r="D470" t="s">
        <v>491</v>
      </c>
      <c r="E470" s="100">
        <v>420</v>
      </c>
      <c r="F470" s="100">
        <v>23.093529443999998</v>
      </c>
    </row>
    <row r="471" spans="1:6">
      <c r="A471" t="s">
        <v>4129</v>
      </c>
      <c r="B471" t="s">
        <v>1472</v>
      </c>
      <c r="D471" t="s">
        <v>491</v>
      </c>
      <c r="E471" s="100">
        <v>150</v>
      </c>
      <c r="F471" s="100">
        <v>27.116885604</v>
      </c>
    </row>
    <row r="472" spans="1:6">
      <c r="A472" t="s">
        <v>4130</v>
      </c>
      <c r="B472" t="s">
        <v>1473</v>
      </c>
      <c r="D472" t="s">
        <v>491</v>
      </c>
      <c r="E472" s="100">
        <v>180</v>
      </c>
      <c r="F472" s="100">
        <v>23.533858980000002</v>
      </c>
    </row>
    <row r="473" spans="1:6">
      <c r="A473" t="s">
        <v>4131</v>
      </c>
      <c r="B473" t="s">
        <v>1474</v>
      </c>
      <c r="D473" t="s">
        <v>491</v>
      </c>
      <c r="E473" s="100">
        <v>210</v>
      </c>
      <c r="F473" s="100">
        <v>28.823762459999998</v>
      </c>
    </row>
    <row r="474" spans="1:6">
      <c r="A474" t="s">
        <v>4132</v>
      </c>
      <c r="B474" t="s">
        <v>1475</v>
      </c>
      <c r="D474" t="s">
        <v>491</v>
      </c>
      <c r="E474" s="100">
        <v>350</v>
      </c>
      <c r="F474" s="100">
        <v>37.6602234</v>
      </c>
    </row>
    <row r="475" spans="1:6">
      <c r="A475" t="s">
        <v>4133</v>
      </c>
      <c r="B475" t="s">
        <v>1476</v>
      </c>
      <c r="D475" t="s">
        <v>491</v>
      </c>
      <c r="E475" s="100">
        <v>250</v>
      </c>
      <c r="F475" s="100">
        <v>37.918182119999997</v>
      </c>
    </row>
    <row r="476" spans="1:6">
      <c r="A476" t="s">
        <v>4134</v>
      </c>
      <c r="B476" t="s">
        <v>1477</v>
      </c>
      <c r="D476" t="s">
        <v>491</v>
      </c>
      <c r="E476" s="100">
        <v>250</v>
      </c>
      <c r="F476" s="100">
        <v>37.768206120000002</v>
      </c>
    </row>
    <row r="477" spans="1:6">
      <c r="A477" t="s">
        <v>4135</v>
      </c>
      <c r="B477" t="s">
        <v>1478</v>
      </c>
      <c r="D477" t="s">
        <v>491</v>
      </c>
      <c r="E477" s="100">
        <v>250</v>
      </c>
      <c r="F477" s="100">
        <v>31.171761719999999</v>
      </c>
    </row>
    <row r="478" spans="1:6">
      <c r="A478" t="s">
        <v>4136</v>
      </c>
      <c r="B478" t="s">
        <v>1479</v>
      </c>
      <c r="D478" t="s">
        <v>491</v>
      </c>
      <c r="E478" s="100">
        <v>250</v>
      </c>
      <c r="F478" s="100">
        <v>19.673351759999999</v>
      </c>
    </row>
    <row r="479" spans="1:6">
      <c r="A479" t="s">
        <v>4137</v>
      </c>
      <c r="B479" t="s">
        <v>547</v>
      </c>
      <c r="D479" t="s">
        <v>491</v>
      </c>
      <c r="E479" s="100">
        <v>120</v>
      </c>
      <c r="F479" s="100">
        <v>27.450332243999998</v>
      </c>
    </row>
    <row r="480" spans="1:6">
      <c r="A480" t="s">
        <v>4138</v>
      </c>
      <c r="B480" t="s">
        <v>1480</v>
      </c>
      <c r="D480" t="s">
        <v>491</v>
      </c>
      <c r="E480" s="100">
        <v>120</v>
      </c>
      <c r="F480" s="100">
        <v>21.711625583999997</v>
      </c>
    </row>
    <row r="481" spans="1:6">
      <c r="A481" t="s">
        <v>4139</v>
      </c>
      <c r="B481" t="s">
        <v>794</v>
      </c>
      <c r="D481" t="s">
        <v>491</v>
      </c>
      <c r="E481" s="100">
        <v>200</v>
      </c>
      <c r="F481" s="100">
        <v>19.9636803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7"/>
  <sheetViews>
    <sheetView topLeftCell="C1" zoomScaleNormal="100" workbookViewId="0">
      <selection activeCell="A12" sqref="A12"/>
    </sheetView>
  </sheetViews>
  <sheetFormatPr defaultColWidth="9.140625" defaultRowHeight="15"/>
  <cols>
    <col min="1" max="1" width="9.140625" style="157"/>
    <col min="2" max="2" width="44.42578125" style="141" customWidth="1"/>
    <col min="3" max="3" width="16.42578125" style="163" customWidth="1"/>
    <col min="4" max="6" width="9.140625" style="141"/>
    <col min="7" max="7" width="10" style="141" customWidth="1"/>
    <col min="8" max="8" width="11.140625" style="141" customWidth="1"/>
    <col min="9" max="10" width="9.140625" style="141"/>
    <col min="11" max="11" width="9.140625" style="157"/>
    <col min="12" max="12" width="40.140625" style="141" customWidth="1"/>
    <col min="13" max="13" width="15" style="141" customWidth="1"/>
    <col min="14" max="15" width="11.140625" style="141" bestFit="1" customWidth="1"/>
    <col min="16" max="16384" width="9.140625" style="141"/>
  </cols>
  <sheetData>
    <row r="1" spans="1:15">
      <c r="A1" s="635" t="s">
        <v>4140</v>
      </c>
      <c r="B1" s="636"/>
      <c r="C1" s="636"/>
      <c r="D1" s="636"/>
      <c r="E1" s="636"/>
      <c r="F1" s="636"/>
      <c r="G1" s="636"/>
      <c r="H1" s="637"/>
      <c r="K1" s="635" t="s">
        <v>4141</v>
      </c>
      <c r="L1" s="636"/>
      <c r="M1" s="636"/>
      <c r="N1" s="636"/>
      <c r="O1" s="637"/>
    </row>
    <row r="2" spans="1:15">
      <c r="A2" s="142" t="s">
        <v>474</v>
      </c>
      <c r="B2" s="143" t="s">
        <v>4142</v>
      </c>
      <c r="C2" s="144" t="s">
        <v>4143</v>
      </c>
      <c r="D2" s="144" t="s">
        <v>4144</v>
      </c>
      <c r="E2" s="144" t="s">
        <v>4145</v>
      </c>
      <c r="F2" s="144" t="s">
        <v>4146</v>
      </c>
      <c r="G2" s="144" t="s">
        <v>4147</v>
      </c>
      <c r="H2" s="145" t="s">
        <v>4148</v>
      </c>
      <c r="K2" s="142" t="s">
        <v>4149</v>
      </c>
      <c r="L2" s="143" t="s">
        <v>4150</v>
      </c>
      <c r="M2" s="144" t="s">
        <v>4151</v>
      </c>
      <c r="N2" s="144" t="s">
        <v>4152</v>
      </c>
      <c r="O2" s="145" t="s">
        <v>4153</v>
      </c>
    </row>
    <row r="3" spans="1:15">
      <c r="A3" s="142"/>
      <c r="B3" s="143"/>
      <c r="C3" s="146"/>
      <c r="D3" s="143"/>
      <c r="E3" s="143"/>
      <c r="F3" s="143"/>
      <c r="G3" s="143"/>
      <c r="H3" s="147"/>
      <c r="K3" s="142">
        <v>1</v>
      </c>
      <c r="L3" s="143" t="s">
        <v>4154</v>
      </c>
      <c r="M3" s="143"/>
      <c r="N3" s="143">
        <v>927.33</v>
      </c>
      <c r="O3" s="147"/>
    </row>
    <row r="4" spans="1:15">
      <c r="A4" s="142">
        <v>1</v>
      </c>
      <c r="B4" s="143" t="s">
        <v>4155</v>
      </c>
      <c r="C4" s="146" t="s">
        <v>4156</v>
      </c>
      <c r="D4" s="143"/>
      <c r="E4" s="143"/>
      <c r="F4" s="143"/>
      <c r="G4" s="143"/>
      <c r="H4" s="147">
        <f>SUM(C4:G4)</f>
        <v>0</v>
      </c>
      <c r="K4" s="142">
        <v>2</v>
      </c>
      <c r="L4" s="143" t="s">
        <v>4157</v>
      </c>
      <c r="M4" s="143"/>
      <c r="N4" s="143">
        <v>895.13</v>
      </c>
      <c r="O4" s="147"/>
    </row>
    <row r="5" spans="1:15">
      <c r="A5" s="142">
        <v>2</v>
      </c>
      <c r="B5" s="143" t="s">
        <v>4158</v>
      </c>
      <c r="C5" s="146">
        <v>109.92</v>
      </c>
      <c r="D5" s="143"/>
      <c r="E5" s="143"/>
      <c r="F5" s="143"/>
      <c r="G5" s="143"/>
      <c r="H5" s="147">
        <f t="shared" ref="H5:H45" si="0">SUM(C5:G5)</f>
        <v>109.92</v>
      </c>
      <c r="K5" s="142">
        <v>3</v>
      </c>
      <c r="L5" s="143" t="s">
        <v>4159</v>
      </c>
      <c r="M5" s="143"/>
      <c r="N5" s="143">
        <v>282.08</v>
      </c>
      <c r="O5" s="147"/>
    </row>
    <row r="6" spans="1:15">
      <c r="A6" s="142">
        <v>3</v>
      </c>
      <c r="B6" s="143" t="s">
        <v>4160</v>
      </c>
      <c r="C6" s="146">
        <v>84.94</v>
      </c>
      <c r="D6" s="143"/>
      <c r="E6" s="143"/>
      <c r="F6" s="143"/>
      <c r="G6" s="143"/>
      <c r="H6" s="147">
        <f t="shared" si="0"/>
        <v>84.94</v>
      </c>
      <c r="K6" s="142">
        <v>4</v>
      </c>
      <c r="L6" s="143" t="s">
        <v>4161</v>
      </c>
      <c r="M6" s="143"/>
      <c r="N6" s="143">
        <v>471.17</v>
      </c>
      <c r="O6" s="147"/>
    </row>
    <row r="7" spans="1:15">
      <c r="A7" s="142">
        <v>4</v>
      </c>
      <c r="B7" s="143" t="s">
        <v>4162</v>
      </c>
      <c r="C7" s="146">
        <v>110.23</v>
      </c>
      <c r="D7" s="143"/>
      <c r="E7" s="143"/>
      <c r="F7" s="143"/>
      <c r="G7" s="143"/>
      <c r="H7" s="147">
        <f t="shared" si="0"/>
        <v>110.23</v>
      </c>
      <c r="K7" s="142">
        <v>5</v>
      </c>
      <c r="L7" s="143" t="s">
        <v>4163</v>
      </c>
      <c r="M7" s="143"/>
      <c r="N7" s="143">
        <v>645.28</v>
      </c>
      <c r="O7" s="147"/>
    </row>
    <row r="8" spans="1:15">
      <c r="A8" s="142">
        <v>5</v>
      </c>
      <c r="B8" s="143" t="s">
        <v>4164</v>
      </c>
      <c r="C8" s="146">
        <v>156.16999999999999</v>
      </c>
      <c r="D8" s="143"/>
      <c r="E8" s="143"/>
      <c r="F8" s="143"/>
      <c r="G8" s="143"/>
      <c r="H8" s="147">
        <f t="shared" si="0"/>
        <v>156.16999999999999</v>
      </c>
      <c r="K8" s="142">
        <v>6</v>
      </c>
      <c r="L8" s="143" t="s">
        <v>4165</v>
      </c>
      <c r="M8" s="143"/>
      <c r="N8" s="143">
        <v>515.65</v>
      </c>
      <c r="O8" s="147"/>
    </row>
    <row r="9" spans="1:15">
      <c r="A9" s="142">
        <v>6</v>
      </c>
      <c r="B9" s="143" t="s">
        <v>4166</v>
      </c>
      <c r="C9" s="146">
        <v>239.4</v>
      </c>
      <c r="D9" s="143"/>
      <c r="E9" s="143"/>
      <c r="F9" s="143"/>
      <c r="G9" s="143"/>
      <c r="H9" s="147">
        <f t="shared" si="0"/>
        <v>239.4</v>
      </c>
      <c r="K9" s="142">
        <v>7</v>
      </c>
      <c r="L9" s="143" t="s">
        <v>4167</v>
      </c>
      <c r="M9" s="143"/>
      <c r="N9" s="143">
        <v>576.41999999999996</v>
      </c>
      <c r="O9" s="147"/>
    </row>
    <row r="10" spans="1:15">
      <c r="A10" s="142">
        <v>7</v>
      </c>
      <c r="B10" s="143" t="s">
        <v>4168</v>
      </c>
      <c r="C10" s="146"/>
      <c r="D10" s="143"/>
      <c r="E10" s="143"/>
      <c r="F10" s="143"/>
      <c r="G10" s="143"/>
      <c r="H10" s="147">
        <f t="shared" si="0"/>
        <v>0</v>
      </c>
      <c r="K10" s="142">
        <v>8</v>
      </c>
      <c r="L10" s="143" t="s">
        <v>4169</v>
      </c>
      <c r="M10" s="143"/>
      <c r="N10" s="143">
        <v>508.63</v>
      </c>
      <c r="O10" s="147"/>
    </row>
    <row r="11" spans="1:15">
      <c r="A11" s="142">
        <v>8</v>
      </c>
      <c r="B11" s="143" t="s">
        <v>4170</v>
      </c>
      <c r="C11" s="146">
        <v>157.36000000000001</v>
      </c>
      <c r="D11" s="143"/>
      <c r="E11" s="143">
        <v>275.45</v>
      </c>
      <c r="F11" s="143"/>
      <c r="G11" s="143"/>
      <c r="H11" s="147">
        <f t="shared" si="0"/>
        <v>432.81</v>
      </c>
      <c r="K11" s="142">
        <v>9</v>
      </c>
      <c r="L11" s="143" t="s">
        <v>4171</v>
      </c>
      <c r="M11" s="143"/>
      <c r="N11" s="143">
        <v>431.83</v>
      </c>
      <c r="O11" s="147"/>
    </row>
    <row r="12" spans="1:15">
      <c r="A12" s="142">
        <v>9</v>
      </c>
      <c r="B12" s="143" t="s">
        <v>4172</v>
      </c>
      <c r="C12" s="146">
        <v>96.01</v>
      </c>
      <c r="D12" s="143"/>
      <c r="E12" s="143"/>
      <c r="F12" s="143"/>
      <c r="G12" s="143"/>
      <c r="H12" s="147">
        <f t="shared" si="0"/>
        <v>96.01</v>
      </c>
      <c r="K12" s="142">
        <v>10</v>
      </c>
      <c r="L12" s="143" t="s">
        <v>4173</v>
      </c>
      <c r="M12" s="143">
        <v>3144.85</v>
      </c>
      <c r="N12" s="143">
        <v>331.05</v>
      </c>
      <c r="O12" s="147"/>
    </row>
    <row r="13" spans="1:15">
      <c r="A13" s="142">
        <v>10</v>
      </c>
      <c r="B13" s="143" t="s">
        <v>4174</v>
      </c>
      <c r="C13" s="146">
        <v>164.82</v>
      </c>
      <c r="D13" s="143"/>
      <c r="E13" s="143"/>
      <c r="F13" s="143"/>
      <c r="G13" s="143"/>
      <c r="H13" s="147">
        <f t="shared" si="0"/>
        <v>164.82</v>
      </c>
      <c r="K13" s="142">
        <v>11</v>
      </c>
      <c r="L13" s="143" t="s">
        <v>4175</v>
      </c>
      <c r="M13" s="143"/>
      <c r="N13" s="143">
        <v>357.33</v>
      </c>
      <c r="O13" s="147"/>
    </row>
    <row r="14" spans="1:15">
      <c r="A14" s="142">
        <v>11</v>
      </c>
      <c r="B14" s="143" t="s">
        <v>4176</v>
      </c>
      <c r="C14" s="146">
        <v>259.58999999999997</v>
      </c>
      <c r="D14" s="143"/>
      <c r="E14" s="143"/>
      <c r="F14" s="143"/>
      <c r="G14" s="143"/>
      <c r="H14" s="147">
        <f t="shared" si="0"/>
        <v>259.58999999999997</v>
      </c>
      <c r="K14" s="142">
        <v>12</v>
      </c>
      <c r="L14" s="143" t="s">
        <v>4177</v>
      </c>
      <c r="M14" s="143"/>
      <c r="N14" s="143">
        <v>403.82</v>
      </c>
      <c r="O14" s="147"/>
    </row>
    <row r="15" spans="1:15">
      <c r="A15" s="142">
        <v>12</v>
      </c>
      <c r="B15" s="143" t="s">
        <v>4178</v>
      </c>
      <c r="C15" s="146">
        <v>103.5</v>
      </c>
      <c r="D15" s="143"/>
      <c r="E15" s="143"/>
      <c r="F15" s="143"/>
      <c r="G15" s="143"/>
      <c r="H15" s="147">
        <f t="shared" si="0"/>
        <v>103.5</v>
      </c>
      <c r="K15" s="142">
        <v>13</v>
      </c>
      <c r="L15" s="143" t="s">
        <v>4179</v>
      </c>
      <c r="M15" s="143"/>
      <c r="N15" s="143">
        <v>104.03</v>
      </c>
      <c r="O15" s="147"/>
    </row>
    <row r="16" spans="1:15">
      <c r="A16" s="142">
        <v>13</v>
      </c>
      <c r="B16" s="143" t="s">
        <v>4180</v>
      </c>
      <c r="C16" s="146">
        <v>90.1</v>
      </c>
      <c r="D16" s="143"/>
      <c r="E16" s="143"/>
      <c r="F16" s="143"/>
      <c r="G16" s="143"/>
      <c r="H16" s="147">
        <f t="shared" si="0"/>
        <v>90.1</v>
      </c>
      <c r="K16" s="142">
        <v>14</v>
      </c>
      <c r="L16" s="143" t="s">
        <v>4181</v>
      </c>
      <c r="M16" s="143"/>
      <c r="N16" s="143">
        <v>275.45</v>
      </c>
      <c r="O16" s="147"/>
    </row>
    <row r="17" spans="1:16">
      <c r="A17" s="142">
        <v>14</v>
      </c>
      <c r="B17" s="143" t="s">
        <v>4182</v>
      </c>
      <c r="C17" s="146">
        <v>152.88999999999999</v>
      </c>
      <c r="D17" s="143"/>
      <c r="E17" s="143"/>
      <c r="F17" s="143"/>
      <c r="G17" s="143"/>
      <c r="H17" s="147">
        <f t="shared" si="0"/>
        <v>152.88999999999999</v>
      </c>
      <c r="K17" s="142">
        <v>15</v>
      </c>
      <c r="L17" s="143" t="s">
        <v>4183</v>
      </c>
      <c r="M17" s="148">
        <v>14461.49</v>
      </c>
      <c r="N17" s="143"/>
      <c r="O17" s="149">
        <v>14461.49</v>
      </c>
      <c r="P17" s="150"/>
    </row>
    <row r="18" spans="1:16">
      <c r="A18" s="142">
        <v>15</v>
      </c>
      <c r="B18" s="143" t="s">
        <v>4184</v>
      </c>
      <c r="C18" s="146"/>
      <c r="D18" s="143"/>
      <c r="E18" s="143"/>
      <c r="F18" s="143"/>
      <c r="G18" s="143"/>
      <c r="H18" s="147">
        <f t="shared" si="0"/>
        <v>0</v>
      </c>
      <c r="K18" s="142">
        <v>16</v>
      </c>
      <c r="L18" s="143" t="s">
        <v>4185</v>
      </c>
      <c r="M18" s="143">
        <v>1357.97</v>
      </c>
      <c r="N18" s="151">
        <v>1295.6300000000001</v>
      </c>
      <c r="O18" s="147"/>
    </row>
    <row r="19" spans="1:16">
      <c r="A19" s="142">
        <v>16</v>
      </c>
      <c r="B19" s="143" t="s">
        <v>4186</v>
      </c>
      <c r="C19" s="146"/>
      <c r="D19" s="143"/>
      <c r="E19" s="143"/>
      <c r="F19" s="143"/>
      <c r="G19" s="143"/>
      <c r="H19" s="147">
        <f t="shared" si="0"/>
        <v>0</v>
      </c>
      <c r="K19" s="142">
        <v>17</v>
      </c>
      <c r="L19" s="143" t="s">
        <v>4187</v>
      </c>
      <c r="M19" s="143">
        <v>13117.39</v>
      </c>
      <c r="N19" s="143"/>
      <c r="O19" s="147">
        <v>13117.39</v>
      </c>
    </row>
    <row r="20" spans="1:16">
      <c r="A20" s="142">
        <v>17</v>
      </c>
      <c r="B20" s="143" t="s">
        <v>4188</v>
      </c>
      <c r="C20" s="146">
        <v>156.16999999999999</v>
      </c>
      <c r="D20" s="143"/>
      <c r="E20" s="143"/>
      <c r="F20" s="143"/>
      <c r="G20" s="143"/>
      <c r="H20" s="147">
        <f t="shared" si="0"/>
        <v>156.16999999999999</v>
      </c>
      <c r="K20" s="142">
        <v>18</v>
      </c>
      <c r="L20" s="143" t="s">
        <v>4189</v>
      </c>
      <c r="M20" s="143">
        <v>44974.95</v>
      </c>
      <c r="N20" s="143">
        <v>107.14</v>
      </c>
      <c r="O20" s="147"/>
    </row>
    <row r="21" spans="1:16">
      <c r="A21" s="142">
        <v>18</v>
      </c>
      <c r="B21" s="143" t="s">
        <v>4190</v>
      </c>
      <c r="C21" s="146">
        <v>98.28</v>
      </c>
      <c r="D21" s="143"/>
      <c r="E21" s="143"/>
      <c r="F21" s="143"/>
      <c r="G21" s="143"/>
      <c r="H21" s="147">
        <f t="shared" si="0"/>
        <v>98.28</v>
      </c>
      <c r="K21" s="142">
        <v>19</v>
      </c>
      <c r="L21" s="143" t="s">
        <v>4191</v>
      </c>
      <c r="M21" s="143">
        <v>158.5</v>
      </c>
      <c r="N21" s="143">
        <v>146.29</v>
      </c>
      <c r="O21" s="147"/>
    </row>
    <row r="22" spans="1:16">
      <c r="A22" s="142">
        <v>19</v>
      </c>
      <c r="B22" s="143" t="s">
        <v>4192</v>
      </c>
      <c r="C22" s="146"/>
      <c r="D22" s="143"/>
      <c r="E22" s="143"/>
      <c r="F22" s="143"/>
      <c r="G22" s="143"/>
      <c r="H22" s="147">
        <f t="shared" si="0"/>
        <v>0</v>
      </c>
      <c r="K22" s="142">
        <v>20</v>
      </c>
      <c r="L22" s="143" t="s">
        <v>4193</v>
      </c>
      <c r="M22" s="143">
        <v>1181.27</v>
      </c>
      <c r="N22" s="143"/>
      <c r="O22" s="147">
        <v>1181.27</v>
      </c>
    </row>
    <row r="23" spans="1:16">
      <c r="A23" s="142">
        <v>20</v>
      </c>
      <c r="B23" s="143" t="s">
        <v>4194</v>
      </c>
      <c r="C23" s="146"/>
      <c r="D23" s="143"/>
      <c r="E23" s="143"/>
      <c r="F23" s="143"/>
      <c r="G23" s="143"/>
      <c r="H23" s="147">
        <f t="shared" si="0"/>
        <v>0</v>
      </c>
      <c r="K23" s="142">
        <v>21</v>
      </c>
      <c r="L23" s="143" t="s">
        <v>4195</v>
      </c>
      <c r="M23" s="143">
        <v>84.73</v>
      </c>
      <c r="N23" s="143">
        <v>84.73</v>
      </c>
      <c r="O23" s="147"/>
    </row>
    <row r="24" spans="1:16">
      <c r="A24" s="142">
        <v>21</v>
      </c>
      <c r="B24" s="143" t="s">
        <v>4196</v>
      </c>
      <c r="C24" s="146">
        <v>151.59</v>
      </c>
      <c r="D24" s="143"/>
      <c r="E24" s="143"/>
      <c r="F24" s="143"/>
      <c r="G24" s="143"/>
      <c r="H24" s="147">
        <f t="shared" si="0"/>
        <v>151.59</v>
      </c>
      <c r="K24" s="142">
        <v>22</v>
      </c>
      <c r="L24" s="143" t="s">
        <v>4197</v>
      </c>
      <c r="M24" s="143">
        <v>2972.3</v>
      </c>
      <c r="N24" s="143">
        <v>1070.25</v>
      </c>
      <c r="O24" s="147"/>
      <c r="P24" s="150"/>
    </row>
    <row r="25" spans="1:16">
      <c r="A25" s="142">
        <v>22</v>
      </c>
      <c r="B25" s="143" t="s">
        <v>4198</v>
      </c>
      <c r="C25" s="146"/>
      <c r="D25" s="143"/>
      <c r="E25" s="143"/>
      <c r="F25" s="143"/>
      <c r="G25" s="143"/>
      <c r="H25" s="147">
        <f t="shared" si="0"/>
        <v>0</v>
      </c>
      <c r="K25" s="142">
        <v>23</v>
      </c>
      <c r="L25" s="143" t="s">
        <v>4199</v>
      </c>
      <c r="M25" s="143">
        <v>6338.9</v>
      </c>
      <c r="N25" s="143"/>
      <c r="O25" s="147">
        <v>6338.9</v>
      </c>
    </row>
    <row r="26" spans="1:16">
      <c r="A26" s="142">
        <v>23</v>
      </c>
      <c r="B26" s="143" t="s">
        <v>4200</v>
      </c>
      <c r="C26" s="146">
        <v>283.36</v>
      </c>
      <c r="D26" s="143"/>
      <c r="E26" s="143"/>
      <c r="F26" s="143"/>
      <c r="G26" s="143"/>
      <c r="H26" s="147">
        <f t="shared" si="0"/>
        <v>283.36</v>
      </c>
      <c r="K26" s="142">
        <v>24</v>
      </c>
      <c r="L26" s="143" t="s">
        <v>4201</v>
      </c>
      <c r="M26" s="143">
        <v>1731.72</v>
      </c>
      <c r="N26" s="143"/>
      <c r="O26" s="147">
        <v>1731.72</v>
      </c>
    </row>
    <row r="27" spans="1:16">
      <c r="A27" s="142">
        <v>24</v>
      </c>
      <c r="B27" s="143" t="s">
        <v>4202</v>
      </c>
      <c r="C27" s="146">
        <v>145.66999999999999</v>
      </c>
      <c r="D27" s="143"/>
      <c r="E27" s="143">
        <v>275.45</v>
      </c>
      <c r="F27" s="143"/>
      <c r="G27" s="143"/>
      <c r="H27" s="147">
        <f t="shared" si="0"/>
        <v>421.12</v>
      </c>
      <c r="K27" s="142">
        <v>25</v>
      </c>
      <c r="L27" s="143" t="s">
        <v>4203</v>
      </c>
      <c r="M27" s="143">
        <v>262.58</v>
      </c>
      <c r="N27" s="143"/>
      <c r="O27" s="147">
        <v>262.58</v>
      </c>
      <c r="P27" s="150"/>
    </row>
    <row r="28" spans="1:16" ht="15.75" thickBot="1">
      <c r="A28" s="142">
        <v>25</v>
      </c>
      <c r="B28" s="143" t="s">
        <v>4204</v>
      </c>
      <c r="C28" s="146"/>
      <c r="D28" s="143"/>
      <c r="E28" s="143"/>
      <c r="F28" s="143"/>
      <c r="G28" s="143"/>
      <c r="H28" s="147">
        <f t="shared" si="0"/>
        <v>0</v>
      </c>
      <c r="K28" s="152"/>
      <c r="L28" s="153" t="s">
        <v>480</v>
      </c>
      <c r="M28" s="154"/>
      <c r="N28" s="155">
        <f>SUM(N3:N27)</f>
        <v>9429.24</v>
      </c>
      <c r="O28" s="156">
        <f>SUM(O3:O27)</f>
        <v>37093.35</v>
      </c>
    </row>
    <row r="29" spans="1:16">
      <c r="A29" s="142">
        <v>26</v>
      </c>
      <c r="B29" s="143" t="s">
        <v>4205</v>
      </c>
      <c r="C29" s="146">
        <v>334.56</v>
      </c>
      <c r="D29" s="143"/>
      <c r="E29" s="143"/>
      <c r="F29" s="143"/>
      <c r="G29" s="143"/>
      <c r="H29" s="147">
        <f t="shared" si="0"/>
        <v>334.56</v>
      </c>
    </row>
    <row r="30" spans="1:16" ht="15.75" thickBot="1">
      <c r="A30" s="142">
        <v>27</v>
      </c>
      <c r="B30" s="143" t="s">
        <v>4206</v>
      </c>
      <c r="C30" s="146"/>
      <c r="D30" s="143"/>
      <c r="E30" s="143"/>
      <c r="F30" s="143"/>
      <c r="G30" s="143"/>
      <c r="H30" s="147">
        <f t="shared" si="0"/>
        <v>0</v>
      </c>
    </row>
    <row r="31" spans="1:16">
      <c r="A31" s="142">
        <v>28</v>
      </c>
      <c r="B31" s="143" t="s">
        <v>4207</v>
      </c>
      <c r="C31" s="146">
        <v>517.98</v>
      </c>
      <c r="D31" s="143"/>
      <c r="E31" s="143">
        <v>128.57</v>
      </c>
      <c r="F31" s="143"/>
      <c r="G31" s="143"/>
      <c r="H31" s="147">
        <f t="shared" si="0"/>
        <v>646.54999999999995</v>
      </c>
      <c r="K31" s="638" t="s">
        <v>4208</v>
      </c>
      <c r="L31" s="639"/>
      <c r="M31" s="639"/>
      <c r="N31" s="640"/>
    </row>
    <row r="32" spans="1:16">
      <c r="A32" s="142">
        <v>29</v>
      </c>
      <c r="B32" s="143" t="s">
        <v>4209</v>
      </c>
      <c r="C32" s="146"/>
      <c r="D32" s="143"/>
      <c r="E32" s="143"/>
      <c r="F32" s="143"/>
      <c r="G32" s="143"/>
      <c r="H32" s="147">
        <f t="shared" si="0"/>
        <v>0</v>
      </c>
      <c r="K32" s="142" t="s">
        <v>4210</v>
      </c>
      <c r="L32" s="143" t="s">
        <v>4211</v>
      </c>
      <c r="M32" s="143" t="s">
        <v>4151</v>
      </c>
      <c r="N32" s="147" t="s">
        <v>4152</v>
      </c>
    </row>
    <row r="33" spans="1:14">
      <c r="A33" s="142">
        <v>30</v>
      </c>
      <c r="B33" s="143" t="s">
        <v>4212</v>
      </c>
      <c r="C33" s="146">
        <v>236.96</v>
      </c>
      <c r="D33" s="143"/>
      <c r="E33" s="143"/>
      <c r="F33" s="143"/>
      <c r="G33" s="143"/>
      <c r="H33" s="147">
        <f t="shared" si="0"/>
        <v>236.96</v>
      </c>
      <c r="K33" s="142"/>
      <c r="L33" s="143"/>
      <c r="M33" s="143"/>
      <c r="N33" s="147"/>
    </row>
    <row r="34" spans="1:14">
      <c r="A34" s="142">
        <v>31</v>
      </c>
      <c r="B34" s="143" t="s">
        <v>4213</v>
      </c>
      <c r="C34" s="146">
        <v>403.27</v>
      </c>
      <c r="D34" s="143"/>
      <c r="E34" s="143"/>
      <c r="F34" s="143"/>
      <c r="G34" s="143"/>
      <c r="H34" s="147">
        <f t="shared" si="0"/>
        <v>403.27</v>
      </c>
      <c r="K34" s="142">
        <v>1</v>
      </c>
      <c r="L34" s="143" t="s">
        <v>4214</v>
      </c>
      <c r="M34" s="143">
        <v>284.05</v>
      </c>
      <c r="N34" s="147">
        <v>112.2</v>
      </c>
    </row>
    <row r="35" spans="1:14">
      <c r="A35" s="142">
        <v>32</v>
      </c>
      <c r="B35" s="143" t="s">
        <v>4215</v>
      </c>
      <c r="C35" s="146">
        <v>118.13</v>
      </c>
      <c r="D35" s="143"/>
      <c r="E35" s="143"/>
      <c r="F35" s="143"/>
      <c r="G35" s="143"/>
      <c r="H35" s="147">
        <f t="shared" si="0"/>
        <v>118.13</v>
      </c>
      <c r="K35" s="142">
        <v>2</v>
      </c>
      <c r="L35" s="143" t="s">
        <v>4216</v>
      </c>
      <c r="M35" s="143">
        <v>240</v>
      </c>
      <c r="N35" s="147">
        <v>78</v>
      </c>
    </row>
    <row r="36" spans="1:14">
      <c r="A36" s="142">
        <v>33</v>
      </c>
      <c r="B36" s="143" t="s">
        <v>4217</v>
      </c>
      <c r="C36" s="146">
        <v>249.05</v>
      </c>
      <c r="D36" s="143"/>
      <c r="E36" s="143"/>
      <c r="F36" s="143"/>
      <c r="G36" s="143"/>
      <c r="H36" s="147">
        <f t="shared" si="0"/>
        <v>249.05</v>
      </c>
      <c r="K36" s="142">
        <v>3</v>
      </c>
      <c r="L36" s="143" t="s">
        <v>4218</v>
      </c>
      <c r="M36" s="143">
        <v>990</v>
      </c>
      <c r="N36" s="147">
        <v>33.36</v>
      </c>
    </row>
    <row r="37" spans="1:14">
      <c r="A37" s="142">
        <v>34</v>
      </c>
      <c r="B37" s="143" t="s">
        <v>4219</v>
      </c>
      <c r="C37" s="146">
        <v>508.58</v>
      </c>
      <c r="D37" s="143"/>
      <c r="E37" s="143">
        <v>260.75</v>
      </c>
      <c r="F37" s="143"/>
      <c r="G37" s="143"/>
      <c r="H37" s="147">
        <f t="shared" si="0"/>
        <v>769.32999999999993</v>
      </c>
      <c r="K37" s="142">
        <v>4</v>
      </c>
      <c r="L37" s="143" t="s">
        <v>4220</v>
      </c>
      <c r="M37" s="143">
        <v>120</v>
      </c>
      <c r="N37" s="147">
        <v>115.93</v>
      </c>
    </row>
    <row r="38" spans="1:14">
      <c r="A38" s="142">
        <v>35</v>
      </c>
      <c r="B38" s="143" t="s">
        <v>4221</v>
      </c>
      <c r="C38" s="146">
        <v>142.79</v>
      </c>
      <c r="D38" s="143"/>
      <c r="E38" s="143"/>
      <c r="F38" s="143"/>
      <c r="G38" s="143"/>
      <c r="H38" s="147">
        <f t="shared" si="0"/>
        <v>142.79</v>
      </c>
      <c r="K38" s="142">
        <v>5</v>
      </c>
      <c r="L38" s="143" t="s">
        <v>4222</v>
      </c>
      <c r="M38" s="143">
        <v>231</v>
      </c>
      <c r="N38" s="147">
        <v>127.5</v>
      </c>
    </row>
    <row r="39" spans="1:14">
      <c r="A39" s="142">
        <v>36</v>
      </c>
      <c r="B39" s="143" t="s">
        <v>4223</v>
      </c>
      <c r="C39" s="146">
        <v>345.94</v>
      </c>
      <c r="D39" s="143"/>
      <c r="E39" s="143">
        <v>158.75</v>
      </c>
      <c r="F39" s="143"/>
      <c r="G39" s="143"/>
      <c r="H39" s="147">
        <f t="shared" si="0"/>
        <v>504.69</v>
      </c>
      <c r="K39" s="142">
        <v>6</v>
      </c>
      <c r="L39" s="143" t="s">
        <v>4224</v>
      </c>
      <c r="M39" s="143">
        <v>272</v>
      </c>
      <c r="N39" s="147">
        <v>182.4</v>
      </c>
    </row>
    <row r="40" spans="1:14">
      <c r="A40" s="142">
        <v>37</v>
      </c>
      <c r="B40" s="143" t="s">
        <v>4225</v>
      </c>
      <c r="C40" s="146">
        <v>464.08</v>
      </c>
      <c r="D40" s="143"/>
      <c r="E40" s="143"/>
      <c r="F40" s="143"/>
      <c r="G40" s="143"/>
      <c r="H40" s="147">
        <f t="shared" si="0"/>
        <v>464.08</v>
      </c>
      <c r="K40" s="142">
        <v>7</v>
      </c>
      <c r="L40" s="143" t="s">
        <v>4226</v>
      </c>
      <c r="M40" s="143">
        <v>316.58</v>
      </c>
      <c r="N40" s="147">
        <v>149.24</v>
      </c>
    </row>
    <row r="41" spans="1:14">
      <c r="A41" s="142">
        <v>38</v>
      </c>
      <c r="B41" s="143" t="s">
        <v>4227</v>
      </c>
      <c r="C41" s="146">
        <v>204.15</v>
      </c>
      <c r="D41" s="143"/>
      <c r="E41" s="143"/>
      <c r="F41" s="143"/>
      <c r="G41" s="143"/>
      <c r="H41" s="147">
        <f t="shared" si="0"/>
        <v>204.15</v>
      </c>
      <c r="K41" s="142">
        <v>8</v>
      </c>
      <c r="L41" s="143" t="s">
        <v>4228</v>
      </c>
      <c r="M41" s="143">
        <v>242.37</v>
      </c>
      <c r="N41" s="147">
        <v>180.39</v>
      </c>
    </row>
    <row r="42" spans="1:14">
      <c r="A42" s="142">
        <v>39</v>
      </c>
      <c r="B42" s="143" t="s">
        <v>4229</v>
      </c>
      <c r="C42" s="146">
        <v>315.63</v>
      </c>
      <c r="D42" s="143"/>
      <c r="E42" s="143">
        <v>275.45</v>
      </c>
      <c r="F42" s="143"/>
      <c r="G42" s="143"/>
      <c r="H42" s="147">
        <f t="shared" si="0"/>
        <v>591.07999999999993</v>
      </c>
      <c r="K42" s="142">
        <v>9</v>
      </c>
      <c r="L42" s="143" t="s">
        <v>4230</v>
      </c>
      <c r="M42" s="143">
        <v>162</v>
      </c>
      <c r="N42" s="147">
        <v>107.83</v>
      </c>
    </row>
    <row r="43" spans="1:14">
      <c r="A43" s="142">
        <v>40</v>
      </c>
      <c r="B43" s="143" t="s">
        <v>4231</v>
      </c>
      <c r="C43" s="146">
        <v>366.24</v>
      </c>
      <c r="D43" s="148">
        <v>1032.46</v>
      </c>
      <c r="E43" s="143">
        <v>136.15</v>
      </c>
      <c r="F43" s="143">
        <v>975</v>
      </c>
      <c r="G43" s="143">
        <v>530</v>
      </c>
      <c r="H43" s="147">
        <f t="shared" si="0"/>
        <v>3039.8500000000004</v>
      </c>
      <c r="K43" s="142">
        <v>10</v>
      </c>
      <c r="L43" s="143" t="s">
        <v>4232</v>
      </c>
      <c r="M43" s="143">
        <v>937.5</v>
      </c>
      <c r="N43" s="147">
        <v>41.41</v>
      </c>
    </row>
    <row r="44" spans="1:14">
      <c r="A44" s="142">
        <v>41</v>
      </c>
      <c r="B44" s="143" t="s">
        <v>4233</v>
      </c>
      <c r="C44" s="146">
        <v>125.2</v>
      </c>
      <c r="D44" s="148"/>
      <c r="E44" s="143"/>
      <c r="F44" s="143"/>
      <c r="G44" s="143"/>
      <c r="H44" s="147">
        <f t="shared" si="0"/>
        <v>125.2</v>
      </c>
      <c r="K44" s="142">
        <v>11</v>
      </c>
      <c r="L44" s="143" t="s">
        <v>4234</v>
      </c>
      <c r="M44" s="143">
        <v>193.55</v>
      </c>
      <c r="N44" s="147">
        <v>148.96</v>
      </c>
    </row>
    <row r="45" spans="1:14">
      <c r="A45" s="142">
        <v>42</v>
      </c>
      <c r="B45" s="143" t="s">
        <v>4235</v>
      </c>
      <c r="C45" s="146">
        <v>132.05000000000001</v>
      </c>
      <c r="D45" s="143"/>
      <c r="E45" s="143"/>
      <c r="F45" s="143"/>
      <c r="G45" s="143"/>
      <c r="H45" s="147">
        <f t="shared" si="0"/>
        <v>132.05000000000001</v>
      </c>
      <c r="K45" s="142">
        <v>12</v>
      </c>
      <c r="L45" s="143" t="s">
        <v>4236</v>
      </c>
      <c r="M45" s="143">
        <v>191.3</v>
      </c>
      <c r="N45" s="147">
        <v>151.68</v>
      </c>
    </row>
    <row r="46" spans="1:14" ht="15.75" thickBot="1">
      <c r="A46" s="152"/>
      <c r="B46" s="153" t="s">
        <v>480</v>
      </c>
      <c r="C46" s="158"/>
      <c r="D46" s="154"/>
      <c r="E46" s="154"/>
      <c r="F46" s="154"/>
      <c r="G46" s="154"/>
      <c r="H46" s="156">
        <f>SUM(H4:H45)</f>
        <v>11072.64</v>
      </c>
      <c r="K46" s="142">
        <v>13</v>
      </c>
      <c r="L46" s="143" t="s">
        <v>4237</v>
      </c>
      <c r="M46" s="143">
        <v>240.09</v>
      </c>
      <c r="N46" s="147">
        <v>201.31</v>
      </c>
    </row>
    <row r="47" spans="1:14">
      <c r="A47" s="159"/>
      <c r="B47" s="160"/>
      <c r="C47" s="161"/>
      <c r="D47" s="160"/>
      <c r="E47" s="160"/>
      <c r="F47" s="160"/>
      <c r="G47" s="160"/>
      <c r="H47" s="160"/>
      <c r="I47" s="160"/>
      <c r="K47" s="142">
        <v>14</v>
      </c>
      <c r="L47" s="143" t="s">
        <v>4238</v>
      </c>
      <c r="M47" s="143">
        <v>185.3</v>
      </c>
      <c r="N47" s="147">
        <v>144.08000000000001</v>
      </c>
    </row>
    <row r="48" spans="1:14">
      <c r="A48" s="159"/>
      <c r="B48" s="160"/>
      <c r="C48" s="161"/>
      <c r="D48" s="160"/>
      <c r="E48" s="160"/>
      <c r="F48" s="160"/>
      <c r="G48" s="160"/>
      <c r="H48" s="160"/>
      <c r="I48" s="160"/>
      <c r="K48" s="142">
        <v>15</v>
      </c>
      <c r="L48" s="143" t="s">
        <v>4239</v>
      </c>
      <c r="M48" s="143">
        <v>425</v>
      </c>
      <c r="N48" s="147">
        <v>396.76</v>
      </c>
    </row>
    <row r="49" spans="1:16">
      <c r="A49" s="159" t="s">
        <v>4240</v>
      </c>
      <c r="B49" s="160"/>
      <c r="C49" s="162"/>
      <c r="D49" s="160"/>
      <c r="E49" s="160"/>
      <c r="F49" s="160"/>
      <c r="G49" s="160"/>
      <c r="H49" s="160"/>
      <c r="I49" s="160"/>
      <c r="K49" s="142">
        <v>16</v>
      </c>
      <c r="L49" s="143" t="s">
        <v>4241</v>
      </c>
      <c r="M49" s="148">
        <v>2839.3</v>
      </c>
      <c r="N49" s="147">
        <v>94.84</v>
      </c>
    </row>
    <row r="50" spans="1:16">
      <c r="A50" s="159"/>
      <c r="B50" s="160"/>
      <c r="C50" s="161"/>
      <c r="D50" s="160"/>
      <c r="E50" s="160"/>
      <c r="F50" s="160"/>
      <c r="G50" s="160"/>
      <c r="H50" s="160"/>
      <c r="I50" s="160"/>
      <c r="K50" s="142">
        <v>17</v>
      </c>
      <c r="L50" s="143" t="s">
        <v>4242</v>
      </c>
      <c r="M50" s="143">
        <v>613.16999999999996</v>
      </c>
      <c r="N50" s="147">
        <v>199.39</v>
      </c>
    </row>
    <row r="51" spans="1:16">
      <c r="K51" s="142">
        <v>18</v>
      </c>
      <c r="L51" s="143" t="s">
        <v>4243</v>
      </c>
      <c r="M51" s="143">
        <v>200</v>
      </c>
      <c r="N51" s="147">
        <v>126.62</v>
      </c>
    </row>
    <row r="52" spans="1:16">
      <c r="K52" s="142">
        <v>19</v>
      </c>
      <c r="L52" s="143" t="s">
        <v>4244</v>
      </c>
      <c r="M52" s="143">
        <v>191.3</v>
      </c>
      <c r="N52" s="147">
        <v>151.68</v>
      </c>
    </row>
    <row r="53" spans="1:16">
      <c r="K53" s="142">
        <v>20</v>
      </c>
      <c r="L53" s="143" t="s">
        <v>4245</v>
      </c>
      <c r="M53" s="143"/>
      <c r="N53" s="147">
        <v>695.67</v>
      </c>
    </row>
    <row r="54" spans="1:16">
      <c r="K54" s="142">
        <v>21</v>
      </c>
      <c r="L54" s="143" t="s">
        <v>4246</v>
      </c>
      <c r="M54" s="148">
        <v>4510.3999999999996</v>
      </c>
      <c r="N54" s="147">
        <v>470.4</v>
      </c>
    </row>
    <row r="55" spans="1:16">
      <c r="K55" s="142">
        <v>22</v>
      </c>
      <c r="L55" s="143" t="s">
        <v>4247</v>
      </c>
      <c r="M55" s="143">
        <v>434.81</v>
      </c>
      <c r="N55" s="147">
        <v>120.71</v>
      </c>
    </row>
    <row r="56" spans="1:16">
      <c r="K56" s="142">
        <v>23</v>
      </c>
      <c r="L56" s="143" t="s">
        <v>4248</v>
      </c>
      <c r="M56" s="148">
        <v>1717.09</v>
      </c>
      <c r="N56" s="149">
        <v>755.94</v>
      </c>
    </row>
    <row r="57" spans="1:16">
      <c r="K57" s="142">
        <v>24</v>
      </c>
      <c r="L57" s="143" t="s">
        <v>4249</v>
      </c>
      <c r="M57" s="143">
        <v>193.73</v>
      </c>
      <c r="N57" s="147">
        <v>159.66</v>
      </c>
    </row>
    <row r="58" spans="1:16">
      <c r="K58" s="142">
        <v>25</v>
      </c>
      <c r="L58" s="143" t="s">
        <v>4250</v>
      </c>
      <c r="M58" s="143">
        <v>352</v>
      </c>
      <c r="N58" s="147">
        <v>223.12</v>
      </c>
    </row>
    <row r="59" spans="1:16">
      <c r="K59" s="142">
        <v>26</v>
      </c>
      <c r="L59" s="143" t="s">
        <v>4251</v>
      </c>
      <c r="M59" s="143">
        <v>87.45</v>
      </c>
      <c r="N59" s="147">
        <v>61.71</v>
      </c>
    </row>
    <row r="60" spans="1:16">
      <c r="K60" s="142">
        <v>27</v>
      </c>
      <c r="L60" s="143" t="s">
        <v>4252</v>
      </c>
      <c r="M60" s="143">
        <v>188.22</v>
      </c>
      <c r="N60" s="147">
        <v>268.20999999999998</v>
      </c>
    </row>
    <row r="61" spans="1:16">
      <c r="K61" s="142">
        <v>28</v>
      </c>
      <c r="L61" s="143" t="s">
        <v>4253</v>
      </c>
      <c r="M61" s="143">
        <v>110.4</v>
      </c>
      <c r="N61" s="147">
        <v>110.4</v>
      </c>
    </row>
    <row r="62" spans="1:16" ht="15.75" thickBot="1">
      <c r="K62" s="152"/>
      <c r="L62" s="153" t="s">
        <v>480</v>
      </c>
      <c r="M62" s="154"/>
      <c r="N62" s="156">
        <f>SUM(N34:N61)</f>
        <v>5609.4</v>
      </c>
    </row>
    <row r="63" spans="1:16" ht="15.75" thickBot="1"/>
    <row r="64" spans="1:16">
      <c r="K64" s="164" t="s">
        <v>4254</v>
      </c>
      <c r="L64" s="165"/>
      <c r="M64" s="166"/>
      <c r="N64" s="167">
        <f>H46+N28+N62</f>
        <v>26111.279999999999</v>
      </c>
      <c r="O64" s="160"/>
      <c r="P64" s="160"/>
    </row>
    <row r="65" spans="11:16" s="141" customFormat="1" ht="15.75" thickBot="1">
      <c r="K65" s="168" t="s">
        <v>4255</v>
      </c>
      <c r="L65" s="158"/>
      <c r="M65" s="154"/>
      <c r="N65" s="169">
        <f>O28</f>
        <v>37093.35</v>
      </c>
      <c r="O65" s="160"/>
      <c r="P65" s="160"/>
    </row>
    <row r="66" spans="11:16" s="141" customFormat="1">
      <c r="K66" s="157"/>
      <c r="N66" s="150"/>
    </row>
    <row r="67" spans="11:16" s="141" customFormat="1">
      <c r="K67" s="157"/>
      <c r="N67" s="150"/>
    </row>
  </sheetData>
  <mergeCells count="3">
    <mergeCell ref="A1:H1"/>
    <mergeCell ref="K1:O1"/>
    <mergeCell ref="K31:N31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1"/>
  <sheetViews>
    <sheetView workbookViewId="0"/>
  </sheetViews>
  <sheetFormatPr defaultColWidth="14.42578125" defaultRowHeight="15" customHeight="1"/>
  <cols>
    <col min="1" max="1" width="27.5703125" customWidth="1"/>
    <col min="2" max="2" width="12.5703125" customWidth="1"/>
    <col min="3" max="4" width="8.7109375" customWidth="1"/>
    <col min="5" max="5" width="26.42578125" customWidth="1"/>
    <col min="6" max="11" width="8.7109375" customWidth="1"/>
  </cols>
  <sheetData>
    <row r="1" spans="1:9" ht="14.25" customHeight="1"/>
    <row r="2" spans="1:9" ht="30" customHeight="1">
      <c r="A2" s="5" t="s">
        <v>222</v>
      </c>
      <c r="B2" s="352" t="s">
        <v>223</v>
      </c>
    </row>
    <row r="3" spans="1:9" ht="15" customHeight="1">
      <c r="A3" s="6"/>
      <c r="B3" s="353"/>
    </row>
    <row r="4" spans="1:9" ht="15" customHeight="1">
      <c r="A4" s="6"/>
      <c r="B4" s="7"/>
    </row>
    <row r="5" spans="1:9" ht="15" customHeight="1">
      <c r="A5" s="8" t="s">
        <v>3</v>
      </c>
      <c r="B5" s="9">
        <v>88320</v>
      </c>
      <c r="C5" s="9"/>
      <c r="D5" s="9"/>
      <c r="E5" s="9"/>
      <c r="F5" s="9"/>
      <c r="G5" s="9"/>
      <c r="H5" s="9"/>
      <c r="I5" s="10"/>
    </row>
    <row r="6" spans="1:9" ht="15" customHeight="1">
      <c r="A6" s="8" t="s">
        <v>4</v>
      </c>
      <c r="B6" s="9">
        <v>4680</v>
      </c>
      <c r="C6" s="9"/>
      <c r="D6" s="9"/>
      <c r="E6" s="9"/>
      <c r="F6" s="9"/>
      <c r="G6" s="9"/>
      <c r="H6" s="9"/>
      <c r="I6" s="10"/>
    </row>
    <row r="7" spans="1:9" ht="14.25" customHeight="1">
      <c r="A7" s="8" t="s">
        <v>5</v>
      </c>
      <c r="B7" s="9">
        <v>9703</v>
      </c>
      <c r="C7" s="9"/>
      <c r="D7" s="9"/>
      <c r="E7" s="9"/>
      <c r="F7" s="9"/>
      <c r="G7" s="9"/>
      <c r="H7" s="9"/>
      <c r="I7" s="10"/>
    </row>
    <row r="8" spans="1:9" ht="14.25" customHeight="1">
      <c r="A8" s="8" t="s">
        <v>6</v>
      </c>
      <c r="B8" s="9">
        <v>21291</v>
      </c>
      <c r="E8" s="9"/>
    </row>
    <row r="9" spans="1:9" ht="14.25" customHeight="1">
      <c r="A9" s="8" t="s">
        <v>7</v>
      </c>
      <c r="B9" s="9">
        <v>18827</v>
      </c>
      <c r="E9" s="9"/>
    </row>
    <row r="10" spans="1:9" ht="14.25" customHeight="1">
      <c r="A10" s="8" t="s">
        <v>8</v>
      </c>
      <c r="B10" s="9">
        <v>8865</v>
      </c>
      <c r="E10" s="9"/>
    </row>
    <row r="11" spans="1:9" ht="14.25" customHeight="1">
      <c r="A11" s="8" t="s">
        <v>9</v>
      </c>
      <c r="B11" s="9">
        <v>20162</v>
      </c>
      <c r="E11" s="9"/>
    </row>
    <row r="12" spans="1:9" ht="14.25" customHeight="1">
      <c r="A12" s="8" t="s">
        <v>10</v>
      </c>
      <c r="B12" s="9">
        <v>30177</v>
      </c>
      <c r="E12" s="9"/>
    </row>
    <row r="13" spans="1:9" ht="14.25" customHeight="1">
      <c r="A13" s="8" t="s">
        <v>11</v>
      </c>
      <c r="B13" s="9">
        <v>10174</v>
      </c>
      <c r="E13" s="9"/>
    </row>
    <row r="14" spans="1:9" ht="14.25" customHeight="1">
      <c r="A14" s="8" t="s">
        <v>12</v>
      </c>
      <c r="B14" s="9">
        <v>5431</v>
      </c>
      <c r="E14" s="9"/>
    </row>
    <row r="15" spans="1:9" ht="14.25" customHeight="1">
      <c r="A15" s="8" t="s">
        <v>13</v>
      </c>
      <c r="B15" s="9">
        <v>31292</v>
      </c>
      <c r="E15" s="9"/>
    </row>
    <row r="16" spans="1:9" ht="14.25" customHeight="1">
      <c r="A16" s="8" t="s">
        <v>14</v>
      </c>
      <c r="B16" s="9">
        <v>22978</v>
      </c>
      <c r="E16" s="9"/>
    </row>
    <row r="17" spans="1:9" ht="14.25" customHeight="1">
      <c r="A17" s="8" t="s">
        <v>15</v>
      </c>
      <c r="B17" s="9">
        <v>10280</v>
      </c>
      <c r="E17" s="9"/>
    </row>
    <row r="18" spans="1:9" ht="14.25" customHeight="1">
      <c r="A18" s="8" t="s">
        <v>16</v>
      </c>
      <c r="B18" s="9">
        <v>11099</v>
      </c>
      <c r="E18" s="9"/>
    </row>
    <row r="19" spans="1:9" ht="14.25" customHeight="1">
      <c r="A19" s="8" t="s">
        <v>17</v>
      </c>
      <c r="B19" s="9">
        <v>9123</v>
      </c>
      <c r="E19" s="9"/>
    </row>
    <row r="20" spans="1:9" ht="14.25" customHeight="1">
      <c r="A20" s="8" t="s">
        <v>18</v>
      </c>
      <c r="B20" s="9">
        <v>34906</v>
      </c>
      <c r="E20" s="9"/>
    </row>
    <row r="21" spans="1:9" ht="14.25" customHeight="1">
      <c r="A21" s="8" t="s">
        <v>19</v>
      </c>
      <c r="B21" s="9">
        <v>29843</v>
      </c>
      <c r="E21" s="9"/>
    </row>
    <row r="22" spans="1:9" ht="14.25" customHeight="1">
      <c r="A22" s="8" t="s">
        <v>20</v>
      </c>
      <c r="B22" s="9">
        <v>26366</v>
      </c>
      <c r="E22" s="9"/>
    </row>
    <row r="23" spans="1:9" ht="14.25" customHeight="1">
      <c r="A23" s="8" t="s">
        <v>21</v>
      </c>
      <c r="B23" s="9">
        <v>10142</v>
      </c>
      <c r="E23" s="9"/>
    </row>
    <row r="24" spans="1:9" ht="14.25" customHeight="1">
      <c r="A24" s="8" t="s">
        <v>22</v>
      </c>
      <c r="B24" s="9">
        <v>91823</v>
      </c>
      <c r="C24" s="9"/>
      <c r="D24" s="9"/>
      <c r="E24" s="9"/>
      <c r="F24" s="9"/>
      <c r="G24" s="9"/>
      <c r="H24" s="9"/>
      <c r="I24" s="10"/>
    </row>
    <row r="25" spans="1:9" ht="14.25" customHeight="1">
      <c r="A25" s="8" t="s">
        <v>23</v>
      </c>
      <c r="B25" s="9">
        <v>10516</v>
      </c>
      <c r="C25" s="9"/>
      <c r="D25" s="9"/>
      <c r="E25" s="9"/>
      <c r="F25" s="9"/>
      <c r="G25" s="9"/>
      <c r="H25" s="9"/>
      <c r="I25" s="10"/>
    </row>
    <row r="26" spans="1:9" ht="14.25" customHeight="1">
      <c r="A26" s="8" t="s">
        <v>24</v>
      </c>
      <c r="B26" s="9">
        <v>15531</v>
      </c>
      <c r="C26" s="9"/>
      <c r="D26" s="9"/>
      <c r="E26" s="9"/>
      <c r="F26" s="9"/>
      <c r="G26" s="9"/>
      <c r="H26" s="9"/>
      <c r="I26" s="10"/>
    </row>
    <row r="27" spans="1:9" ht="14.25" customHeight="1">
      <c r="A27" s="8" t="s">
        <v>25</v>
      </c>
      <c r="B27" s="9">
        <v>4671</v>
      </c>
      <c r="C27" s="9"/>
      <c r="D27" s="9"/>
      <c r="E27" s="9"/>
      <c r="F27" s="9"/>
      <c r="G27" s="9"/>
      <c r="H27" s="9"/>
      <c r="I27" s="10"/>
    </row>
    <row r="28" spans="1:9" ht="14.25" customHeight="1">
      <c r="A28" s="8" t="s">
        <v>26</v>
      </c>
      <c r="B28" s="9">
        <v>60163</v>
      </c>
      <c r="C28" s="9"/>
      <c r="D28" s="9"/>
      <c r="E28" s="9"/>
      <c r="F28" s="9"/>
      <c r="G28" s="9"/>
      <c r="H28" s="9"/>
      <c r="I28" s="10"/>
    </row>
    <row r="29" spans="1:9" ht="14.25" customHeight="1">
      <c r="A29" s="8" t="s">
        <v>27</v>
      </c>
      <c r="B29" s="9">
        <v>15349</v>
      </c>
      <c r="C29" s="9"/>
      <c r="D29" s="9"/>
      <c r="E29" s="9"/>
      <c r="F29" s="9"/>
      <c r="G29" s="9"/>
      <c r="H29" s="9"/>
      <c r="I29" s="10"/>
    </row>
    <row r="30" spans="1:9" ht="14.25" customHeight="1">
      <c r="A30" s="8" t="s">
        <v>28</v>
      </c>
      <c r="B30" s="9">
        <v>78147</v>
      </c>
      <c r="C30" s="9"/>
      <c r="D30" s="9"/>
      <c r="E30" s="9"/>
      <c r="F30" s="9"/>
      <c r="G30" s="9"/>
      <c r="H30" s="9"/>
      <c r="I30" s="10"/>
    </row>
    <row r="31" spans="1:9" ht="14.25" customHeight="1">
      <c r="A31" s="8" t="s">
        <v>29</v>
      </c>
      <c r="B31" s="9">
        <v>39669</v>
      </c>
      <c r="C31" s="9"/>
      <c r="D31" s="9"/>
      <c r="E31" s="9"/>
      <c r="F31" s="9"/>
      <c r="G31" s="9"/>
      <c r="H31" s="9"/>
      <c r="I31" s="10"/>
    </row>
    <row r="32" spans="1:9" ht="14.25" customHeight="1">
      <c r="A32" s="8" t="s">
        <v>30</v>
      </c>
      <c r="B32" s="9">
        <v>9900</v>
      </c>
      <c r="C32" s="9"/>
      <c r="D32" s="9"/>
      <c r="E32" s="9"/>
      <c r="F32" s="9"/>
      <c r="G32" s="9"/>
      <c r="H32" s="9"/>
      <c r="I32" s="10"/>
    </row>
    <row r="33" spans="1:9" ht="14.25" customHeight="1">
      <c r="A33" s="8" t="s">
        <v>31</v>
      </c>
      <c r="B33" s="9">
        <v>5253</v>
      </c>
      <c r="C33" s="9"/>
      <c r="D33" s="9"/>
      <c r="E33" s="9"/>
      <c r="F33" s="9"/>
      <c r="G33" s="9"/>
      <c r="H33" s="9"/>
      <c r="I33" s="10"/>
    </row>
    <row r="34" spans="1:9" ht="14.25" customHeight="1">
      <c r="A34" s="8" t="s">
        <v>32</v>
      </c>
      <c r="B34" s="9">
        <v>5288</v>
      </c>
      <c r="C34" s="9"/>
      <c r="D34" s="9"/>
      <c r="E34" s="9"/>
      <c r="F34" s="9"/>
      <c r="G34" s="9"/>
      <c r="H34" s="9"/>
      <c r="I34" s="10"/>
    </row>
    <row r="35" spans="1:9" ht="14.25" customHeight="1">
      <c r="A35" s="8" t="s">
        <v>33</v>
      </c>
      <c r="B35" s="9">
        <v>19700</v>
      </c>
      <c r="C35" s="9"/>
      <c r="D35" s="9"/>
      <c r="E35" s="9"/>
      <c r="F35" s="9"/>
      <c r="G35" s="9"/>
      <c r="H35" s="9"/>
      <c r="I35" s="10"/>
    </row>
    <row r="36" spans="1:9" ht="14.25" customHeight="1">
      <c r="A36" s="8" t="s">
        <v>34</v>
      </c>
      <c r="B36" s="9">
        <v>5239</v>
      </c>
      <c r="C36" s="9"/>
      <c r="D36" s="9"/>
      <c r="E36" s="9"/>
      <c r="F36" s="9"/>
      <c r="G36" s="9"/>
      <c r="H36" s="9"/>
      <c r="I36" s="10"/>
    </row>
    <row r="37" spans="1:9" ht="14.25" customHeight="1">
      <c r="A37" s="8" t="s">
        <v>35</v>
      </c>
      <c r="B37" s="9">
        <v>5128</v>
      </c>
      <c r="C37" s="9"/>
      <c r="D37" s="9"/>
      <c r="E37" s="9"/>
      <c r="F37" s="10"/>
      <c r="G37" s="9"/>
      <c r="H37" s="9"/>
      <c r="I37" s="10"/>
    </row>
    <row r="38" spans="1:9" ht="14.25" customHeight="1">
      <c r="A38" s="8" t="s">
        <v>36</v>
      </c>
      <c r="B38" s="9">
        <v>34474</v>
      </c>
      <c r="C38" s="9"/>
      <c r="D38" s="9"/>
      <c r="E38" s="9"/>
      <c r="F38" s="9"/>
      <c r="G38" s="9"/>
      <c r="H38" s="9"/>
      <c r="I38" s="10"/>
    </row>
    <row r="39" spans="1:9" ht="14.25" customHeight="1">
      <c r="A39" s="8" t="s">
        <v>37</v>
      </c>
      <c r="B39" s="9">
        <v>16545</v>
      </c>
      <c r="C39" s="9"/>
      <c r="D39" s="9"/>
      <c r="E39" s="9"/>
      <c r="F39" s="9"/>
      <c r="G39" s="9"/>
      <c r="H39" s="9"/>
      <c r="I39" s="10"/>
    </row>
    <row r="40" spans="1:9" ht="14.25" customHeight="1">
      <c r="A40" s="8" t="s">
        <v>38</v>
      </c>
      <c r="B40" s="9">
        <v>11534</v>
      </c>
      <c r="C40" s="9"/>
      <c r="D40" s="9"/>
      <c r="E40" s="9"/>
      <c r="F40" s="9"/>
      <c r="G40" s="9"/>
      <c r="H40" s="9"/>
      <c r="I40" s="10"/>
    </row>
    <row r="41" spans="1:9" ht="14.25" customHeight="1">
      <c r="A41" s="8" t="s">
        <v>39</v>
      </c>
      <c r="B41" s="9">
        <v>27513</v>
      </c>
      <c r="C41" s="9"/>
      <c r="D41" s="9"/>
      <c r="E41" s="9"/>
      <c r="F41" s="9"/>
      <c r="G41" s="9"/>
      <c r="H41" s="9"/>
      <c r="I41" s="10"/>
    </row>
    <row r="42" spans="1:9" ht="14.25" customHeight="1">
      <c r="A42" s="8" t="s">
        <v>40</v>
      </c>
      <c r="B42" s="9">
        <v>10418</v>
      </c>
      <c r="C42" s="9"/>
      <c r="D42" s="9"/>
      <c r="E42" s="9"/>
      <c r="F42" s="9"/>
      <c r="G42" s="9"/>
      <c r="H42" s="9"/>
      <c r="I42" s="10"/>
    </row>
    <row r="43" spans="1:9" ht="14.25" customHeight="1">
      <c r="A43" s="8" t="s">
        <v>41</v>
      </c>
      <c r="B43" s="9">
        <v>24126</v>
      </c>
      <c r="C43" s="9"/>
      <c r="D43" s="9"/>
      <c r="E43" s="9"/>
      <c r="F43" s="9"/>
      <c r="G43" s="9"/>
      <c r="H43" s="9"/>
      <c r="I43" s="10"/>
    </row>
    <row r="44" spans="1:9" ht="14.25" customHeight="1">
      <c r="A44" s="8" t="s">
        <v>42</v>
      </c>
      <c r="B44" s="9">
        <v>21446</v>
      </c>
      <c r="C44" s="9"/>
      <c r="D44" s="9"/>
      <c r="E44" s="9"/>
      <c r="F44" s="9"/>
      <c r="G44" s="9"/>
      <c r="H44" s="9"/>
      <c r="I44" s="10"/>
    </row>
    <row r="45" spans="1:9" ht="14.25" customHeight="1">
      <c r="A45" s="8" t="s">
        <v>43</v>
      </c>
      <c r="B45" s="9">
        <v>51059</v>
      </c>
      <c r="C45" s="9"/>
      <c r="D45" s="9"/>
      <c r="E45" s="9"/>
      <c r="F45" s="9"/>
      <c r="G45" s="9"/>
      <c r="H45" s="9"/>
      <c r="I45" s="10"/>
    </row>
    <row r="46" spans="1:9" ht="14.25" customHeight="1">
      <c r="A46" s="8" t="s">
        <v>44</v>
      </c>
      <c r="B46" s="9">
        <v>13822</v>
      </c>
      <c r="C46" s="9"/>
      <c r="D46" s="9"/>
      <c r="E46" s="9"/>
      <c r="F46" s="9"/>
      <c r="G46" s="9"/>
      <c r="H46" s="9"/>
      <c r="I46" s="10"/>
    </row>
    <row r="47" spans="1:9" ht="14.25" customHeight="1">
      <c r="A47" s="8" t="s">
        <v>45</v>
      </c>
      <c r="B47" s="9">
        <v>7383</v>
      </c>
      <c r="C47" s="9"/>
      <c r="D47" s="9"/>
      <c r="E47" s="9"/>
      <c r="F47" s="9"/>
      <c r="G47" s="9"/>
      <c r="H47" s="9"/>
      <c r="I47" s="10"/>
    </row>
    <row r="48" spans="1:9" ht="14.25" customHeight="1">
      <c r="A48" s="8" t="s">
        <v>46</v>
      </c>
      <c r="B48" s="9">
        <v>9622</v>
      </c>
      <c r="C48" s="9"/>
      <c r="D48" s="9"/>
      <c r="E48" s="9"/>
      <c r="F48" s="9"/>
      <c r="G48" s="9"/>
      <c r="H48" s="9"/>
      <c r="I48" s="10"/>
    </row>
    <row r="49" spans="1:9" ht="14.25" customHeight="1">
      <c r="A49" s="8" t="s">
        <v>47</v>
      </c>
      <c r="B49" s="9">
        <v>13405</v>
      </c>
      <c r="C49" s="9"/>
      <c r="D49" s="9"/>
      <c r="E49" s="9"/>
      <c r="F49" s="9"/>
      <c r="G49" s="9"/>
      <c r="H49" s="9"/>
      <c r="I49" s="10"/>
    </row>
    <row r="50" spans="1:9" ht="14.25" customHeight="1">
      <c r="A50" s="8" t="s">
        <v>48</v>
      </c>
      <c r="B50" s="9">
        <v>11521</v>
      </c>
      <c r="C50" s="9"/>
      <c r="D50" s="9"/>
      <c r="E50" s="9"/>
      <c r="F50" s="9"/>
      <c r="G50" s="9"/>
      <c r="H50" s="9"/>
      <c r="I50" s="10"/>
    </row>
    <row r="51" spans="1:9" ht="14.25" customHeight="1">
      <c r="A51" s="8" t="s">
        <v>49</v>
      </c>
      <c r="B51" s="9">
        <v>16566</v>
      </c>
      <c r="C51" s="9"/>
      <c r="D51" s="9"/>
      <c r="E51" s="9"/>
      <c r="F51" s="9"/>
      <c r="G51" s="9"/>
      <c r="H51" s="9"/>
      <c r="I51" s="10"/>
    </row>
    <row r="52" spans="1:9" ht="14.25" customHeight="1">
      <c r="A52" s="8" t="s">
        <v>50</v>
      </c>
      <c r="B52" s="9">
        <v>17713</v>
      </c>
      <c r="C52" s="9"/>
      <c r="D52" s="9"/>
      <c r="E52" s="9"/>
      <c r="F52" s="9"/>
      <c r="G52" s="9"/>
      <c r="H52" s="9"/>
      <c r="I52" s="10"/>
    </row>
    <row r="53" spans="1:9" ht="14.25" customHeight="1">
      <c r="A53" s="8" t="s">
        <v>51</v>
      </c>
      <c r="B53" s="9">
        <v>10543</v>
      </c>
      <c r="C53" s="9"/>
      <c r="D53" s="9"/>
      <c r="E53" s="9"/>
      <c r="F53" s="9"/>
      <c r="G53" s="9"/>
      <c r="H53" s="9"/>
      <c r="I53" s="10"/>
    </row>
    <row r="54" spans="1:9" ht="14.25" customHeight="1">
      <c r="A54" s="8" t="s">
        <v>52</v>
      </c>
      <c r="B54" s="9">
        <v>23991</v>
      </c>
      <c r="C54" s="9"/>
      <c r="D54" s="9"/>
      <c r="E54" s="9"/>
      <c r="F54" s="9"/>
      <c r="G54" s="9"/>
      <c r="H54" s="9"/>
      <c r="I54" s="10"/>
    </row>
    <row r="55" spans="1:9" ht="14.25" customHeight="1">
      <c r="A55" s="8" t="s">
        <v>53</v>
      </c>
      <c r="B55" s="9">
        <v>18624</v>
      </c>
      <c r="C55" s="9"/>
      <c r="D55" s="9"/>
      <c r="E55" s="9"/>
      <c r="F55" s="9"/>
      <c r="G55" s="9"/>
      <c r="H55" s="9"/>
      <c r="I55" s="10"/>
    </row>
    <row r="56" spans="1:9" ht="14.25" customHeight="1">
      <c r="A56" s="8" t="s">
        <v>54</v>
      </c>
      <c r="B56" s="9">
        <v>139756</v>
      </c>
      <c r="C56" s="9"/>
      <c r="D56" s="9"/>
      <c r="E56" s="9"/>
      <c r="F56" s="9"/>
      <c r="G56" s="9"/>
      <c r="H56" s="9"/>
      <c r="I56" s="10"/>
    </row>
    <row r="57" spans="1:9" ht="14.25" customHeight="1">
      <c r="A57" s="8" t="s">
        <v>55</v>
      </c>
      <c r="B57" s="9">
        <v>9793</v>
      </c>
      <c r="C57" s="9"/>
      <c r="D57" s="9"/>
      <c r="E57" s="9"/>
      <c r="F57" s="9"/>
      <c r="G57" s="9"/>
      <c r="H57" s="9"/>
      <c r="I57" s="10"/>
    </row>
    <row r="58" spans="1:9" ht="14.25" customHeight="1">
      <c r="A58" s="8" t="s">
        <v>56</v>
      </c>
      <c r="B58" s="9">
        <v>7186</v>
      </c>
      <c r="C58" s="9"/>
      <c r="D58" s="9"/>
      <c r="E58" s="9"/>
      <c r="F58" s="9"/>
      <c r="G58" s="9"/>
      <c r="H58" s="9"/>
      <c r="I58" s="10"/>
    </row>
    <row r="59" spans="1:9" ht="14.25" customHeight="1">
      <c r="A59" s="8" t="s">
        <v>57</v>
      </c>
      <c r="B59" s="9">
        <v>6152</v>
      </c>
      <c r="C59" s="9"/>
      <c r="D59" s="9"/>
      <c r="E59" s="9"/>
      <c r="F59" s="9"/>
      <c r="G59" s="9"/>
      <c r="H59" s="9"/>
      <c r="I59" s="10"/>
    </row>
    <row r="60" spans="1:9" ht="14.25" customHeight="1">
      <c r="A60" s="8" t="s">
        <v>58</v>
      </c>
      <c r="B60" s="9">
        <v>14554</v>
      </c>
      <c r="C60" s="9"/>
      <c r="D60" s="9"/>
      <c r="E60" s="9"/>
      <c r="F60" s="9"/>
      <c r="G60" s="9"/>
      <c r="H60" s="9"/>
      <c r="I60" s="10"/>
    </row>
    <row r="61" spans="1:9" ht="14.25" customHeight="1">
      <c r="A61" s="8" t="s">
        <v>59</v>
      </c>
      <c r="B61" s="9">
        <v>61322</v>
      </c>
      <c r="C61" s="9"/>
      <c r="D61" s="9"/>
      <c r="E61" s="9"/>
      <c r="F61" s="9"/>
      <c r="G61" s="9"/>
      <c r="H61" s="9"/>
      <c r="I61" s="10"/>
    </row>
    <row r="62" spans="1:9" ht="14.25" customHeight="1">
      <c r="A62" s="8" t="s">
        <v>60</v>
      </c>
      <c r="B62" s="9">
        <v>11816</v>
      </c>
      <c r="C62" s="9"/>
      <c r="D62" s="9"/>
      <c r="E62" s="9"/>
      <c r="F62" s="9"/>
      <c r="G62" s="9"/>
      <c r="H62" s="9"/>
      <c r="I62" s="10"/>
    </row>
    <row r="63" spans="1:9" ht="14.25" customHeight="1">
      <c r="A63" s="8" t="s">
        <v>61</v>
      </c>
      <c r="B63" s="9">
        <v>111146</v>
      </c>
      <c r="C63" s="9"/>
      <c r="D63" s="9"/>
      <c r="E63" s="9"/>
      <c r="F63" s="9"/>
      <c r="G63" s="9"/>
      <c r="H63" s="9"/>
      <c r="I63" s="10"/>
    </row>
    <row r="64" spans="1:9" ht="14.25" customHeight="1">
      <c r="A64" s="8" t="s">
        <v>62</v>
      </c>
      <c r="B64" s="9">
        <v>42214</v>
      </c>
      <c r="C64" s="9"/>
      <c r="D64" s="9"/>
      <c r="E64" s="9"/>
      <c r="F64" s="9"/>
      <c r="G64" s="9"/>
      <c r="H64" s="9"/>
      <c r="I64" s="10"/>
    </row>
    <row r="65" spans="1:9" ht="14.25" customHeight="1">
      <c r="A65" s="8" t="s">
        <v>63</v>
      </c>
      <c r="B65" s="9">
        <v>35803</v>
      </c>
      <c r="C65" s="9"/>
      <c r="D65" s="9"/>
      <c r="E65" s="9"/>
      <c r="F65" s="9"/>
      <c r="G65" s="9"/>
      <c r="H65" s="9"/>
      <c r="I65" s="10"/>
    </row>
    <row r="66" spans="1:9" ht="14.25" customHeight="1">
      <c r="A66" s="8" t="s">
        <v>64</v>
      </c>
      <c r="B66" s="9">
        <v>10774</v>
      </c>
      <c r="C66" s="9"/>
      <c r="D66" s="9"/>
      <c r="E66" s="9"/>
      <c r="F66" s="9"/>
      <c r="G66" s="9"/>
      <c r="H66" s="9"/>
      <c r="I66" s="10"/>
    </row>
    <row r="67" spans="1:9" ht="14.25" customHeight="1">
      <c r="A67" s="8" t="s">
        <v>65</v>
      </c>
      <c r="B67" s="9">
        <v>55676</v>
      </c>
      <c r="C67" s="9"/>
      <c r="D67" s="9"/>
      <c r="E67" s="9"/>
      <c r="F67" s="9"/>
      <c r="G67" s="9"/>
      <c r="H67" s="9"/>
      <c r="I67" s="10"/>
    </row>
    <row r="68" spans="1:9" ht="14.25" customHeight="1">
      <c r="A68" s="8" t="s">
        <v>66</v>
      </c>
      <c r="B68" s="9">
        <v>33747</v>
      </c>
      <c r="C68" s="9"/>
      <c r="D68" s="9"/>
      <c r="E68" s="9"/>
      <c r="F68" s="9"/>
      <c r="G68" s="9"/>
      <c r="H68" s="9"/>
      <c r="I68" s="10"/>
    </row>
    <row r="69" spans="1:9" ht="14.25" customHeight="1">
      <c r="A69" s="8" t="s">
        <v>67</v>
      </c>
      <c r="B69" s="9">
        <v>12275</v>
      </c>
      <c r="C69" s="9"/>
      <c r="D69" s="9"/>
      <c r="E69" s="9"/>
      <c r="F69" s="9"/>
      <c r="G69" s="9"/>
      <c r="H69" s="9"/>
      <c r="I69" s="10"/>
    </row>
    <row r="70" spans="1:9" ht="14.25" customHeight="1">
      <c r="A70" s="8" t="s">
        <v>68</v>
      </c>
      <c r="B70" s="9">
        <v>21956</v>
      </c>
      <c r="C70" s="9"/>
      <c r="D70" s="9"/>
      <c r="E70" s="9"/>
      <c r="F70" s="9"/>
      <c r="G70" s="9"/>
      <c r="H70" s="9"/>
      <c r="I70" s="10"/>
    </row>
    <row r="71" spans="1:9" ht="14.25" customHeight="1">
      <c r="A71" s="8" t="s">
        <v>69</v>
      </c>
      <c r="B71" s="9">
        <v>9413</v>
      </c>
      <c r="C71" s="9"/>
      <c r="D71" s="9"/>
      <c r="E71" s="9"/>
      <c r="F71" s="9"/>
      <c r="G71" s="9"/>
      <c r="H71" s="9"/>
      <c r="I71" s="10"/>
    </row>
    <row r="72" spans="1:9" ht="14.25" customHeight="1">
      <c r="A72" s="8" t="s">
        <v>70</v>
      </c>
      <c r="B72" s="9">
        <v>21224</v>
      </c>
      <c r="C72" s="9"/>
      <c r="D72" s="9"/>
      <c r="E72" s="9"/>
      <c r="F72" s="9"/>
      <c r="G72" s="9"/>
      <c r="H72" s="9"/>
      <c r="I72" s="10"/>
    </row>
    <row r="73" spans="1:9" ht="14.25" customHeight="1">
      <c r="A73" s="8" t="s">
        <v>71</v>
      </c>
      <c r="B73" s="9">
        <v>22930</v>
      </c>
      <c r="C73" s="9"/>
      <c r="D73" s="9"/>
      <c r="E73" s="9"/>
      <c r="F73" s="9"/>
      <c r="G73" s="9"/>
      <c r="H73" s="9"/>
      <c r="I73" s="10"/>
    </row>
    <row r="74" spans="1:9" ht="14.25" customHeight="1">
      <c r="A74" s="8" t="s">
        <v>72</v>
      </c>
      <c r="B74" s="9">
        <v>7543</v>
      </c>
      <c r="C74" s="9"/>
      <c r="D74" s="9"/>
      <c r="E74" s="9"/>
      <c r="F74" s="9"/>
      <c r="G74" s="9"/>
      <c r="H74" s="9"/>
      <c r="I74" s="10"/>
    </row>
    <row r="75" spans="1:9" ht="14.25" customHeight="1">
      <c r="A75" s="8" t="s">
        <v>73</v>
      </c>
      <c r="B75" s="9">
        <v>4823</v>
      </c>
      <c r="C75" s="9"/>
      <c r="D75" s="9"/>
      <c r="E75" s="9"/>
      <c r="F75" s="9"/>
      <c r="G75" s="9"/>
      <c r="H75" s="9"/>
      <c r="I75" s="10"/>
    </row>
    <row r="76" spans="1:9" ht="14.25" customHeight="1">
      <c r="A76" s="8" t="s">
        <v>74</v>
      </c>
      <c r="B76" s="9">
        <v>13781</v>
      </c>
      <c r="C76" s="9"/>
      <c r="D76" s="9"/>
      <c r="E76" s="9"/>
      <c r="F76" s="9"/>
      <c r="G76" s="9"/>
      <c r="H76" s="9"/>
      <c r="I76" s="10"/>
    </row>
    <row r="77" spans="1:9" ht="14.25" customHeight="1">
      <c r="A77" s="8" t="s">
        <v>75</v>
      </c>
      <c r="B77" s="9">
        <v>11301</v>
      </c>
      <c r="C77" s="9"/>
      <c r="D77" s="9"/>
      <c r="E77" s="9"/>
      <c r="F77" s="9"/>
      <c r="G77" s="9"/>
      <c r="H77" s="9"/>
      <c r="I77" s="10"/>
    </row>
    <row r="78" spans="1:9" ht="14.25" customHeight="1">
      <c r="A78" s="8" t="s">
        <v>76</v>
      </c>
      <c r="B78" s="9">
        <v>14596</v>
      </c>
      <c r="C78" s="9"/>
      <c r="D78" s="9"/>
      <c r="E78" s="9"/>
      <c r="F78" s="9"/>
      <c r="G78" s="9"/>
      <c r="H78" s="9"/>
      <c r="I78" s="10"/>
    </row>
    <row r="79" spans="1:9" ht="14.25" customHeight="1">
      <c r="A79" s="8" t="s">
        <v>77</v>
      </c>
      <c r="B79" s="9">
        <v>6994</v>
      </c>
      <c r="C79" s="9"/>
      <c r="D79" s="9"/>
      <c r="E79" s="9"/>
      <c r="F79" s="9"/>
      <c r="G79" s="9"/>
      <c r="H79" s="9"/>
      <c r="I79" s="10"/>
    </row>
    <row r="80" spans="1:9" ht="14.25" customHeight="1">
      <c r="A80" s="8" t="s">
        <v>78</v>
      </c>
      <c r="B80" s="9">
        <v>16790</v>
      </c>
      <c r="C80" s="9"/>
      <c r="D80" s="9"/>
      <c r="E80" s="9"/>
      <c r="F80" s="9"/>
      <c r="G80" s="9"/>
      <c r="H80" s="9"/>
      <c r="I80" s="10"/>
    </row>
    <row r="81" spans="1:9" ht="14.25" customHeight="1">
      <c r="A81" s="8" t="s">
        <v>79</v>
      </c>
      <c r="B81" s="9">
        <v>9100</v>
      </c>
      <c r="C81" s="9"/>
      <c r="D81" s="9"/>
      <c r="E81" s="9"/>
      <c r="F81" s="9"/>
      <c r="G81" s="9"/>
      <c r="H81" s="9"/>
      <c r="I81" s="10"/>
    </row>
    <row r="82" spans="1:9" ht="14.25" customHeight="1">
      <c r="A82" s="8" t="s">
        <v>80</v>
      </c>
      <c r="B82" s="9">
        <v>10891</v>
      </c>
      <c r="C82" s="9"/>
      <c r="D82" s="9"/>
      <c r="E82" s="9"/>
      <c r="F82" s="9"/>
      <c r="G82" s="9"/>
      <c r="H82" s="9"/>
      <c r="I82" s="10"/>
    </row>
    <row r="83" spans="1:9" ht="14.25" customHeight="1">
      <c r="A83" s="8" t="s">
        <v>81</v>
      </c>
      <c r="B83" s="9">
        <v>14629</v>
      </c>
      <c r="C83" s="9"/>
      <c r="D83" s="9"/>
      <c r="E83" s="9"/>
      <c r="F83" s="9"/>
      <c r="G83" s="9"/>
      <c r="H83" s="9"/>
      <c r="I83" s="10"/>
    </row>
    <row r="84" spans="1:9" ht="14.25" customHeight="1">
      <c r="A84" s="8" t="s">
        <v>82</v>
      </c>
      <c r="B84" s="9">
        <v>6513</v>
      </c>
      <c r="C84" s="9"/>
      <c r="D84" s="9"/>
      <c r="E84" s="9"/>
      <c r="F84" s="9"/>
      <c r="G84" s="9"/>
      <c r="H84" s="9"/>
      <c r="I84" s="10"/>
    </row>
    <row r="85" spans="1:9" ht="14.25" customHeight="1">
      <c r="A85" s="8" t="s">
        <v>83</v>
      </c>
      <c r="B85" s="9">
        <v>11804</v>
      </c>
      <c r="C85" s="9"/>
      <c r="D85" s="9"/>
      <c r="E85" s="9"/>
      <c r="F85" s="9"/>
      <c r="G85" s="9"/>
      <c r="H85" s="9"/>
      <c r="I85" s="10"/>
    </row>
    <row r="86" spans="1:9" ht="14.25" customHeight="1">
      <c r="A86" s="8" t="s">
        <v>84</v>
      </c>
      <c r="B86" s="9">
        <v>25921</v>
      </c>
      <c r="C86" s="9"/>
      <c r="D86" s="9"/>
      <c r="E86" s="9"/>
      <c r="F86" s="9"/>
      <c r="G86" s="9"/>
      <c r="H86" s="9"/>
      <c r="I86" s="10"/>
    </row>
    <row r="87" spans="1:9" ht="14.25" customHeight="1">
      <c r="A87" s="8" t="s">
        <v>85</v>
      </c>
      <c r="B87" s="9">
        <v>6080</v>
      </c>
      <c r="C87" s="9"/>
      <c r="D87" s="9"/>
      <c r="E87" s="9"/>
      <c r="F87" s="9"/>
      <c r="G87" s="9"/>
      <c r="H87" s="9"/>
      <c r="I87" s="10"/>
    </row>
    <row r="88" spans="1:9" ht="14.25" customHeight="1">
      <c r="A88" s="8" t="s">
        <v>86</v>
      </c>
      <c r="B88" s="9">
        <v>47155</v>
      </c>
      <c r="C88" s="9"/>
      <c r="D88" s="9"/>
      <c r="E88" s="9"/>
      <c r="F88" s="9"/>
      <c r="G88" s="9"/>
      <c r="H88" s="9"/>
      <c r="I88" s="10"/>
    </row>
    <row r="89" spans="1:9" ht="14.25" customHeight="1">
      <c r="A89" s="8" t="s">
        <v>87</v>
      </c>
      <c r="B89" s="9">
        <v>12641</v>
      </c>
      <c r="C89" s="9"/>
      <c r="D89" s="9"/>
      <c r="E89" s="9"/>
      <c r="F89" s="9"/>
      <c r="G89" s="9"/>
      <c r="H89" s="9"/>
      <c r="I89" s="10"/>
    </row>
    <row r="90" spans="1:9" ht="14.25" customHeight="1">
      <c r="A90" s="8" t="s">
        <v>88</v>
      </c>
      <c r="B90" s="9">
        <v>21266</v>
      </c>
      <c r="C90" s="9"/>
      <c r="D90" s="9"/>
      <c r="E90" s="9"/>
      <c r="F90" s="9"/>
      <c r="G90" s="9"/>
      <c r="H90" s="9"/>
      <c r="I90" s="10"/>
    </row>
    <row r="91" spans="1:9" ht="14.25" customHeight="1">
      <c r="A91" s="8" t="s">
        <v>89</v>
      </c>
      <c r="B91" s="9">
        <v>21489</v>
      </c>
      <c r="C91" s="9"/>
      <c r="D91" s="9"/>
      <c r="E91" s="9"/>
      <c r="F91" s="9"/>
      <c r="G91" s="9"/>
      <c r="H91" s="9"/>
      <c r="I91" s="10"/>
    </row>
    <row r="92" spans="1:9" ht="14.25" customHeight="1">
      <c r="A92" s="8" t="s">
        <v>90</v>
      </c>
      <c r="B92" s="9">
        <v>9842</v>
      </c>
      <c r="C92" s="9"/>
      <c r="D92" s="9"/>
      <c r="E92" s="9"/>
      <c r="F92" s="9"/>
      <c r="G92" s="9"/>
      <c r="H92" s="9"/>
      <c r="I92" s="10"/>
    </row>
    <row r="93" spans="1:9" ht="14.25" customHeight="1">
      <c r="A93" s="8" t="s">
        <v>91</v>
      </c>
      <c r="B93" s="9">
        <v>9759</v>
      </c>
      <c r="C93" s="9"/>
      <c r="D93" s="9"/>
      <c r="E93" s="9"/>
      <c r="F93" s="9"/>
      <c r="G93" s="9"/>
      <c r="H93" s="9"/>
      <c r="I93" s="10"/>
    </row>
    <row r="94" spans="1:9" ht="14.25" customHeight="1">
      <c r="A94" s="8" t="s">
        <v>92</v>
      </c>
      <c r="B94" s="9">
        <v>230566</v>
      </c>
      <c r="C94" s="9"/>
      <c r="D94" s="9"/>
      <c r="E94" s="9"/>
      <c r="F94" s="9"/>
      <c r="G94" s="9"/>
      <c r="H94" s="9"/>
      <c r="I94" s="10"/>
    </row>
    <row r="95" spans="1:9" ht="14.25" customHeight="1">
      <c r="A95" s="8" t="s">
        <v>93</v>
      </c>
      <c r="B95" s="9">
        <v>13341</v>
      </c>
      <c r="C95" s="9"/>
      <c r="D95" s="9"/>
      <c r="E95" s="9"/>
      <c r="F95" s="9"/>
      <c r="G95" s="9"/>
      <c r="H95" s="9"/>
      <c r="I95" s="10"/>
    </row>
    <row r="96" spans="1:9" ht="14.25" customHeight="1">
      <c r="A96" s="8" t="s">
        <v>94</v>
      </c>
      <c r="B96" s="9">
        <v>42772</v>
      </c>
      <c r="C96" s="9"/>
      <c r="D96" s="9"/>
      <c r="E96" s="9"/>
      <c r="F96" s="9"/>
      <c r="G96" s="9"/>
      <c r="H96" s="9"/>
      <c r="I96" s="10"/>
    </row>
    <row r="97" spans="1:9" ht="14.25" customHeight="1">
      <c r="A97" s="8" t="s">
        <v>95</v>
      </c>
      <c r="B97" s="9">
        <v>23128</v>
      </c>
      <c r="C97" s="9"/>
      <c r="D97" s="9"/>
      <c r="E97" s="9"/>
      <c r="F97" s="9"/>
      <c r="G97" s="9"/>
      <c r="H97" s="9"/>
      <c r="I97" s="10"/>
    </row>
    <row r="98" spans="1:9" ht="14.25" customHeight="1">
      <c r="A98" s="8" t="s">
        <v>96</v>
      </c>
      <c r="B98" s="9">
        <v>5055</v>
      </c>
      <c r="C98" s="9"/>
      <c r="D98" s="9"/>
      <c r="E98" s="9"/>
      <c r="F98" s="9"/>
      <c r="G98" s="9"/>
      <c r="H98" s="9"/>
      <c r="I98" s="10"/>
    </row>
    <row r="99" spans="1:9" ht="14.25" customHeight="1">
      <c r="A99" s="8" t="s">
        <v>97</v>
      </c>
      <c r="B99" s="9">
        <v>10119</v>
      </c>
      <c r="C99" s="9"/>
      <c r="D99" s="9"/>
      <c r="E99" s="9"/>
      <c r="F99" s="9"/>
      <c r="G99" s="9"/>
      <c r="H99" s="9"/>
      <c r="I99" s="10"/>
    </row>
    <row r="100" spans="1:9" ht="14.25" customHeight="1">
      <c r="A100" s="8" t="s">
        <v>98</v>
      </c>
      <c r="B100" s="9">
        <v>24598</v>
      </c>
      <c r="C100" s="9"/>
      <c r="D100" s="9"/>
      <c r="E100" s="9"/>
      <c r="F100" s="9"/>
      <c r="G100" s="9"/>
      <c r="H100" s="9"/>
      <c r="I100" s="10"/>
    </row>
    <row r="101" spans="1:9" ht="14.25" customHeight="1">
      <c r="A101" s="8" t="s">
        <v>99</v>
      </c>
      <c r="B101" s="9">
        <v>14609</v>
      </c>
      <c r="C101" s="9"/>
      <c r="D101" s="9"/>
      <c r="E101" s="9"/>
      <c r="F101" s="9"/>
      <c r="G101" s="9"/>
      <c r="H101" s="9"/>
      <c r="I101" s="10"/>
    </row>
    <row r="102" spans="1:9" ht="14.25" customHeight="1">
      <c r="A102" s="8" t="s">
        <v>100</v>
      </c>
      <c r="B102" s="9">
        <v>5533</v>
      </c>
      <c r="C102" s="9"/>
      <c r="D102" s="9"/>
      <c r="E102" s="9"/>
      <c r="F102" s="9"/>
      <c r="G102" s="9"/>
      <c r="H102" s="9"/>
      <c r="I102" s="10"/>
    </row>
    <row r="103" spans="1:9" ht="14.25" customHeight="1">
      <c r="A103" s="8" t="s">
        <v>101</v>
      </c>
      <c r="B103" s="9">
        <v>40405</v>
      </c>
      <c r="C103" s="9"/>
      <c r="D103" s="9"/>
      <c r="E103" s="9"/>
      <c r="F103" s="9"/>
      <c r="G103" s="9"/>
      <c r="H103" s="9"/>
      <c r="I103" s="10"/>
    </row>
    <row r="104" spans="1:9" ht="14.25" customHeight="1">
      <c r="A104" s="8" t="s">
        <v>102</v>
      </c>
      <c r="B104" s="9">
        <v>9833</v>
      </c>
      <c r="C104" s="9"/>
      <c r="D104" s="9"/>
      <c r="E104" s="9"/>
      <c r="F104" s="9"/>
      <c r="G104" s="9"/>
      <c r="H104" s="9"/>
      <c r="I104" s="10"/>
    </row>
    <row r="105" spans="1:9" ht="14.25" customHeight="1">
      <c r="A105" s="8" t="s">
        <v>103</v>
      </c>
      <c r="B105" s="9">
        <v>8443</v>
      </c>
      <c r="C105" s="9"/>
      <c r="D105" s="9"/>
      <c r="E105" s="9"/>
      <c r="F105" s="9"/>
      <c r="G105" s="9"/>
      <c r="H105" s="9"/>
      <c r="I105" s="10"/>
    </row>
    <row r="106" spans="1:9" ht="14.25" customHeight="1">
      <c r="A106" s="8" t="s">
        <v>104</v>
      </c>
      <c r="B106" s="9">
        <v>13038</v>
      </c>
      <c r="C106" s="9"/>
      <c r="D106" s="9"/>
      <c r="E106" s="9"/>
      <c r="F106" s="9"/>
      <c r="G106" s="9"/>
      <c r="H106" s="9"/>
      <c r="I106" s="10"/>
    </row>
    <row r="107" spans="1:9" ht="14.25" customHeight="1">
      <c r="A107" s="8" t="s">
        <v>105</v>
      </c>
      <c r="B107" s="9">
        <v>9446</v>
      </c>
      <c r="C107" s="9"/>
      <c r="D107" s="9"/>
      <c r="E107" s="9"/>
      <c r="F107" s="9"/>
      <c r="G107" s="9"/>
      <c r="H107" s="9"/>
      <c r="I107" s="10"/>
    </row>
    <row r="108" spans="1:9" ht="14.25" customHeight="1">
      <c r="A108" s="8" t="s">
        <v>106</v>
      </c>
      <c r="B108" s="9">
        <v>8469</v>
      </c>
      <c r="C108" s="9"/>
      <c r="D108" s="9"/>
      <c r="E108" s="9"/>
      <c r="F108" s="9"/>
      <c r="G108" s="9"/>
      <c r="H108" s="9"/>
      <c r="I108" s="10"/>
    </row>
    <row r="109" spans="1:9" ht="14.25" customHeight="1">
      <c r="A109" s="8" t="s">
        <v>107</v>
      </c>
      <c r="B109" s="9">
        <v>5717</v>
      </c>
      <c r="C109" s="9"/>
      <c r="D109" s="9"/>
      <c r="E109" s="9"/>
      <c r="F109" s="9"/>
      <c r="G109" s="9"/>
      <c r="H109" s="9"/>
      <c r="I109" s="10"/>
    </row>
    <row r="110" spans="1:9" ht="14.25" customHeight="1">
      <c r="A110" s="8" t="s">
        <v>108</v>
      </c>
      <c r="B110" s="9">
        <v>10749</v>
      </c>
      <c r="C110" s="9"/>
      <c r="D110" s="9"/>
      <c r="E110" s="9"/>
      <c r="F110" s="9"/>
      <c r="G110" s="9"/>
      <c r="H110" s="9"/>
      <c r="I110" s="10"/>
    </row>
    <row r="111" spans="1:9" ht="14.25" customHeight="1">
      <c r="A111" s="8" t="s">
        <v>109</v>
      </c>
      <c r="B111" s="9">
        <v>10024</v>
      </c>
      <c r="C111" s="9"/>
      <c r="D111" s="9"/>
      <c r="E111" s="9"/>
      <c r="F111" s="9"/>
      <c r="G111" s="9"/>
      <c r="H111" s="9"/>
      <c r="I111" s="10"/>
    </row>
    <row r="112" spans="1:9" ht="14.25" customHeight="1">
      <c r="A112" s="8" t="s">
        <v>110</v>
      </c>
      <c r="B112" s="9">
        <v>5724</v>
      </c>
      <c r="C112" s="9"/>
      <c r="D112" s="9"/>
      <c r="E112" s="9"/>
      <c r="F112" s="9"/>
      <c r="G112" s="9"/>
      <c r="H112" s="9"/>
      <c r="I112" s="10"/>
    </row>
    <row r="113" spans="1:9" ht="14.25" customHeight="1">
      <c r="A113" s="8" t="s">
        <v>111</v>
      </c>
      <c r="B113" s="9">
        <v>13021</v>
      </c>
      <c r="C113" s="9"/>
      <c r="D113" s="9"/>
      <c r="E113" s="9"/>
      <c r="F113" s="9"/>
      <c r="G113" s="9"/>
      <c r="H113" s="9"/>
      <c r="I113" s="10"/>
    </row>
    <row r="114" spans="1:9" ht="14.25" customHeight="1">
      <c r="A114" s="8" t="s">
        <v>112</v>
      </c>
      <c r="B114" s="9">
        <v>14866</v>
      </c>
      <c r="C114" s="9"/>
      <c r="D114" s="9"/>
      <c r="E114" s="9"/>
      <c r="F114" s="9"/>
      <c r="G114" s="9"/>
      <c r="H114" s="9"/>
      <c r="I114" s="10"/>
    </row>
    <row r="115" spans="1:9" ht="14.25" customHeight="1">
      <c r="A115" s="8" t="s">
        <v>113</v>
      </c>
      <c r="B115" s="9">
        <v>7161</v>
      </c>
      <c r="C115" s="9"/>
      <c r="D115" s="9"/>
      <c r="E115" s="9"/>
      <c r="F115" s="9"/>
      <c r="G115" s="9"/>
      <c r="H115" s="9"/>
      <c r="I115" s="10"/>
    </row>
    <row r="116" spans="1:9" ht="14.25" customHeight="1">
      <c r="A116" s="8" t="s">
        <v>114</v>
      </c>
      <c r="B116" s="9">
        <v>8445</v>
      </c>
      <c r="C116" s="9"/>
      <c r="D116" s="9"/>
      <c r="E116" s="9"/>
      <c r="F116" s="9"/>
      <c r="G116" s="9"/>
      <c r="H116" s="9"/>
      <c r="I116" s="10"/>
    </row>
    <row r="117" spans="1:9" ht="14.25" customHeight="1">
      <c r="A117" s="8" t="s">
        <v>115</v>
      </c>
      <c r="B117" s="9">
        <v>11799</v>
      </c>
      <c r="C117" s="9"/>
      <c r="D117" s="9"/>
      <c r="E117" s="9"/>
      <c r="F117" s="9"/>
      <c r="G117" s="9"/>
      <c r="H117" s="9"/>
      <c r="I117" s="10"/>
    </row>
    <row r="118" spans="1:9" ht="14.25" customHeight="1">
      <c r="A118" s="8" t="s">
        <v>116</v>
      </c>
      <c r="B118" s="9">
        <v>19231</v>
      </c>
      <c r="C118" s="9"/>
      <c r="D118" s="9"/>
      <c r="E118" s="9"/>
      <c r="F118" s="9"/>
      <c r="G118" s="9"/>
      <c r="H118" s="9"/>
      <c r="I118" s="10"/>
    </row>
    <row r="119" spans="1:9" ht="14.25" customHeight="1">
      <c r="A119" s="8" t="s">
        <v>117</v>
      </c>
      <c r="B119" s="9">
        <v>26433</v>
      </c>
      <c r="C119" s="9"/>
      <c r="D119" s="9"/>
      <c r="E119" s="9"/>
      <c r="F119" s="9"/>
      <c r="G119" s="9"/>
      <c r="H119" s="9"/>
      <c r="I119" s="10"/>
    </row>
    <row r="120" spans="1:9" ht="14.25" customHeight="1">
      <c r="A120" s="8" t="s">
        <v>118</v>
      </c>
      <c r="B120" s="9">
        <v>7435</v>
      </c>
      <c r="C120" s="9"/>
      <c r="D120" s="9"/>
      <c r="E120" s="9"/>
      <c r="F120" s="9"/>
      <c r="G120" s="9"/>
      <c r="H120" s="9"/>
      <c r="I120" s="10"/>
    </row>
    <row r="121" spans="1:9" ht="14.25" customHeight="1">
      <c r="A121" s="8" t="s">
        <v>119</v>
      </c>
      <c r="B121" s="9">
        <v>5149</v>
      </c>
      <c r="C121" s="9"/>
      <c r="D121" s="9"/>
      <c r="E121" s="9"/>
      <c r="F121" s="9"/>
      <c r="G121" s="9"/>
      <c r="H121" s="9"/>
      <c r="I121" s="10"/>
    </row>
    <row r="122" spans="1:9" ht="14.25" customHeight="1">
      <c r="A122" s="8" t="s">
        <v>120</v>
      </c>
      <c r="B122" s="9">
        <v>19906</v>
      </c>
      <c r="C122" s="9"/>
      <c r="D122" s="9"/>
      <c r="E122" s="9"/>
      <c r="F122" s="9"/>
      <c r="G122" s="9"/>
      <c r="H122" s="9"/>
      <c r="I122" s="10"/>
    </row>
    <row r="123" spans="1:9" ht="14.25" customHeight="1">
      <c r="A123" s="8" t="s">
        <v>121</v>
      </c>
      <c r="B123" s="9">
        <v>16123</v>
      </c>
      <c r="C123" s="9"/>
      <c r="D123" s="9"/>
      <c r="E123" s="9"/>
      <c r="F123" s="9"/>
      <c r="G123" s="9"/>
      <c r="H123" s="9"/>
      <c r="I123" s="10"/>
    </row>
    <row r="124" spans="1:9" ht="14.25" customHeight="1">
      <c r="A124" s="8" t="s">
        <v>122</v>
      </c>
      <c r="B124" s="9">
        <v>13005</v>
      </c>
      <c r="C124" s="9"/>
      <c r="D124" s="9"/>
      <c r="E124" s="9"/>
      <c r="F124" s="9"/>
      <c r="G124" s="9"/>
      <c r="H124" s="9"/>
      <c r="I124" s="10"/>
    </row>
    <row r="125" spans="1:9" ht="14.25" customHeight="1">
      <c r="A125" s="8" t="s">
        <v>123</v>
      </c>
      <c r="B125" s="9">
        <v>26043</v>
      </c>
      <c r="C125" s="9"/>
      <c r="D125" s="9"/>
      <c r="E125" s="9"/>
      <c r="F125" s="9"/>
      <c r="G125" s="9"/>
      <c r="H125" s="9"/>
      <c r="I125" s="10"/>
    </row>
    <row r="126" spans="1:9" ht="14.25" customHeight="1">
      <c r="A126" s="8" t="s">
        <v>124</v>
      </c>
      <c r="B126" s="9">
        <v>10347</v>
      </c>
      <c r="C126" s="9"/>
      <c r="D126" s="9"/>
      <c r="E126" s="9"/>
      <c r="F126" s="9"/>
      <c r="G126" s="9"/>
      <c r="H126" s="9"/>
      <c r="I126" s="10"/>
    </row>
    <row r="127" spans="1:9" ht="14.25" customHeight="1">
      <c r="A127" s="8" t="s">
        <v>125</v>
      </c>
      <c r="B127" s="9">
        <v>14594</v>
      </c>
      <c r="C127" s="9"/>
      <c r="D127" s="9"/>
      <c r="E127" s="9"/>
      <c r="F127" s="9"/>
      <c r="G127" s="9"/>
      <c r="H127" s="9"/>
      <c r="I127" s="10"/>
    </row>
    <row r="128" spans="1:9" ht="14.25" customHeight="1">
      <c r="A128" s="8" t="s">
        <v>126</v>
      </c>
      <c r="B128" s="9">
        <v>8289</v>
      </c>
      <c r="C128" s="9"/>
      <c r="D128" s="9"/>
      <c r="E128" s="9"/>
      <c r="F128" s="9"/>
      <c r="G128" s="9"/>
      <c r="H128" s="9"/>
      <c r="I128" s="10"/>
    </row>
    <row r="129" spans="1:9" ht="14.25" customHeight="1">
      <c r="A129" s="8" t="s">
        <v>127</v>
      </c>
      <c r="B129" s="9">
        <v>3904</v>
      </c>
      <c r="C129" s="9"/>
      <c r="D129" s="9"/>
      <c r="E129" s="9"/>
      <c r="F129" s="9"/>
      <c r="G129" s="9"/>
      <c r="H129" s="9"/>
      <c r="I129" s="10"/>
    </row>
    <row r="130" spans="1:9" ht="14.25" customHeight="1">
      <c r="A130" s="8" t="s">
        <v>128</v>
      </c>
      <c r="B130" s="9">
        <v>4543</v>
      </c>
      <c r="C130" s="9"/>
      <c r="D130" s="9"/>
      <c r="E130" s="9"/>
      <c r="F130" s="9"/>
      <c r="G130" s="9"/>
      <c r="H130" s="9"/>
      <c r="I130" s="10"/>
    </row>
    <row r="131" spans="1:9" ht="14.25" customHeight="1">
      <c r="A131" s="8" t="s">
        <v>129</v>
      </c>
      <c r="B131" s="9">
        <v>15660</v>
      </c>
      <c r="C131" s="9"/>
      <c r="D131" s="9"/>
      <c r="E131" s="9"/>
      <c r="F131" s="9"/>
      <c r="G131" s="9"/>
      <c r="H131" s="9"/>
      <c r="I131" s="10"/>
    </row>
    <row r="132" spans="1:9" ht="14.25" customHeight="1">
      <c r="A132" s="8" t="s">
        <v>224</v>
      </c>
      <c r="B132" s="9">
        <v>14377</v>
      </c>
      <c r="C132" s="9"/>
      <c r="D132" s="9"/>
      <c r="E132" s="9"/>
      <c r="F132" s="9"/>
      <c r="G132" s="9"/>
      <c r="H132" s="9"/>
      <c r="I132" s="10"/>
    </row>
    <row r="133" spans="1:9" ht="14.25" customHeight="1">
      <c r="A133" s="8" t="s">
        <v>131</v>
      </c>
      <c r="B133" s="9">
        <v>10128</v>
      </c>
      <c r="C133" s="9"/>
      <c r="D133" s="9"/>
      <c r="E133" s="9"/>
      <c r="F133" s="9"/>
      <c r="G133" s="9"/>
      <c r="H133" s="9"/>
      <c r="I133" s="10"/>
    </row>
    <row r="134" spans="1:9" ht="14.25" customHeight="1">
      <c r="A134" s="8" t="s">
        <v>132</v>
      </c>
      <c r="B134" s="9">
        <v>76188</v>
      </c>
      <c r="C134" s="9"/>
      <c r="D134" s="9"/>
      <c r="E134" s="9"/>
      <c r="F134" s="9"/>
      <c r="G134" s="9"/>
      <c r="H134" s="9"/>
      <c r="I134" s="10"/>
    </row>
    <row r="135" spans="1:9" ht="14.25" customHeight="1">
      <c r="A135" s="8" t="s">
        <v>133</v>
      </c>
      <c r="B135" s="9">
        <v>17264</v>
      </c>
      <c r="C135" s="9"/>
      <c r="D135" s="9"/>
      <c r="E135" s="9"/>
      <c r="F135" s="9"/>
      <c r="G135" s="9"/>
      <c r="H135" s="9"/>
      <c r="I135" s="10"/>
    </row>
    <row r="136" spans="1:9" ht="14.25" customHeight="1">
      <c r="A136" s="8" t="s">
        <v>134</v>
      </c>
      <c r="B136" s="9">
        <v>17854</v>
      </c>
      <c r="C136" s="9"/>
      <c r="D136" s="9"/>
      <c r="E136" s="9"/>
      <c r="F136" s="9"/>
      <c r="G136" s="9"/>
      <c r="H136" s="9"/>
      <c r="I136" s="10"/>
    </row>
    <row r="137" spans="1:9" ht="14.25" customHeight="1">
      <c r="A137" s="8" t="s">
        <v>135</v>
      </c>
      <c r="B137" s="9">
        <v>32469</v>
      </c>
      <c r="C137" s="9"/>
      <c r="D137" s="9"/>
      <c r="E137" s="9"/>
      <c r="F137" s="9"/>
      <c r="G137" s="9"/>
      <c r="H137" s="9"/>
      <c r="I137" s="10"/>
    </row>
    <row r="138" spans="1:9" ht="14.25" customHeight="1">
      <c r="A138" s="8" t="s">
        <v>136</v>
      </c>
      <c r="B138" s="9">
        <v>14817</v>
      </c>
      <c r="C138" s="9"/>
      <c r="D138" s="9"/>
      <c r="E138" s="9"/>
      <c r="F138" s="9"/>
      <c r="G138" s="9"/>
      <c r="H138" s="9"/>
      <c r="I138" s="10"/>
    </row>
    <row r="139" spans="1:9" ht="14.25" customHeight="1">
      <c r="A139" s="8" t="s">
        <v>137</v>
      </c>
      <c r="B139" s="9">
        <v>15460</v>
      </c>
      <c r="C139" s="9"/>
      <c r="D139" s="9"/>
      <c r="E139" s="9"/>
      <c r="F139" s="9"/>
      <c r="G139" s="9"/>
      <c r="H139" s="9"/>
      <c r="I139" s="10"/>
    </row>
    <row r="140" spans="1:9" ht="14.25" customHeight="1">
      <c r="A140" s="8" t="s">
        <v>138</v>
      </c>
      <c r="B140" s="9">
        <v>11526</v>
      </c>
      <c r="C140" s="9"/>
      <c r="D140" s="9"/>
      <c r="E140" s="9"/>
      <c r="F140" s="9"/>
      <c r="G140" s="9"/>
      <c r="H140" s="9"/>
      <c r="I140" s="10"/>
    </row>
    <row r="141" spans="1:9" ht="14.25" customHeight="1">
      <c r="A141" s="8" t="s">
        <v>139</v>
      </c>
      <c r="B141" s="9">
        <v>19290</v>
      </c>
      <c r="C141" s="9"/>
      <c r="D141" s="9"/>
      <c r="E141" s="9"/>
      <c r="F141" s="9"/>
      <c r="G141" s="9"/>
      <c r="H141" s="9"/>
      <c r="I141" s="10"/>
    </row>
    <row r="142" spans="1:9" ht="14.25" customHeight="1">
      <c r="A142" s="8" t="s">
        <v>140</v>
      </c>
      <c r="B142" s="9">
        <v>39828</v>
      </c>
      <c r="C142" s="9"/>
      <c r="D142" s="9"/>
      <c r="E142" s="9"/>
      <c r="F142" s="9"/>
      <c r="G142" s="9"/>
      <c r="H142" s="9"/>
      <c r="I142" s="10"/>
    </row>
    <row r="143" spans="1:9" ht="14.25" customHeight="1">
      <c r="A143" s="8" t="s">
        <v>141</v>
      </c>
      <c r="B143" s="9">
        <v>17954</v>
      </c>
      <c r="C143" s="9"/>
      <c r="D143" s="9"/>
      <c r="E143" s="9"/>
      <c r="F143" s="9"/>
      <c r="G143" s="9"/>
      <c r="H143" s="9"/>
      <c r="I143" s="10"/>
    </row>
    <row r="144" spans="1:9" ht="14.25" customHeight="1">
      <c r="A144" s="8" t="s">
        <v>142</v>
      </c>
      <c r="B144" s="9">
        <v>30299</v>
      </c>
      <c r="C144" s="9"/>
      <c r="D144" s="9"/>
      <c r="E144" s="9"/>
      <c r="F144" s="9"/>
      <c r="G144" s="9"/>
      <c r="H144" s="9"/>
      <c r="I144" s="10"/>
    </row>
    <row r="145" spans="1:9" ht="14.25" customHeight="1">
      <c r="A145" s="8" t="s">
        <v>143</v>
      </c>
      <c r="B145" s="9">
        <v>13071</v>
      </c>
      <c r="C145" s="9"/>
      <c r="D145" s="9"/>
      <c r="E145" s="9"/>
      <c r="F145" s="9"/>
      <c r="G145" s="9"/>
      <c r="H145" s="9"/>
      <c r="I145" s="10"/>
    </row>
    <row r="146" spans="1:9" ht="14.25" customHeight="1">
      <c r="A146" s="8" t="s">
        <v>144</v>
      </c>
      <c r="B146" s="9">
        <v>17336</v>
      </c>
      <c r="C146" s="9"/>
      <c r="D146" s="9"/>
      <c r="E146" s="9"/>
      <c r="F146" s="9"/>
      <c r="G146" s="9"/>
      <c r="H146" s="9"/>
      <c r="I146" s="10"/>
    </row>
    <row r="147" spans="1:9" ht="14.25" customHeight="1">
      <c r="A147" s="8" t="s">
        <v>145</v>
      </c>
      <c r="B147" s="9">
        <v>27517</v>
      </c>
      <c r="C147" s="9"/>
      <c r="D147" s="9"/>
      <c r="E147" s="9"/>
      <c r="F147" s="9"/>
      <c r="G147" s="9"/>
      <c r="H147" s="9"/>
      <c r="I147" s="10"/>
    </row>
    <row r="148" spans="1:9" ht="14.25" customHeight="1">
      <c r="A148" s="8" t="s">
        <v>146</v>
      </c>
      <c r="B148" s="9">
        <v>68030</v>
      </c>
      <c r="C148" s="9"/>
      <c r="D148" s="9"/>
      <c r="E148" s="9"/>
      <c r="F148" s="9"/>
      <c r="G148" s="9"/>
      <c r="H148" s="9"/>
      <c r="I148" s="10"/>
    </row>
    <row r="149" spans="1:9" ht="14.25" customHeight="1">
      <c r="A149" s="8" t="s">
        <v>147</v>
      </c>
      <c r="B149" s="9">
        <v>28413</v>
      </c>
      <c r="C149" s="9"/>
      <c r="D149" s="9"/>
      <c r="E149" s="9"/>
      <c r="F149" s="9"/>
      <c r="G149" s="9"/>
      <c r="H149" s="9"/>
      <c r="I149" s="10"/>
    </row>
    <row r="150" spans="1:9" ht="14.25" customHeight="1">
      <c r="A150" s="8" t="s">
        <v>148</v>
      </c>
      <c r="B150" s="9">
        <v>15124</v>
      </c>
      <c r="C150" s="9"/>
      <c r="D150" s="9"/>
      <c r="E150" s="9"/>
      <c r="F150" s="9"/>
      <c r="G150" s="9"/>
      <c r="H150" s="9"/>
      <c r="I150" s="10"/>
    </row>
    <row r="151" spans="1:9" ht="14.25" customHeight="1">
      <c r="A151" s="8" t="s">
        <v>149</v>
      </c>
      <c r="B151" s="9">
        <v>22378</v>
      </c>
      <c r="C151" s="9"/>
      <c r="D151" s="9"/>
      <c r="E151" s="9"/>
      <c r="F151" s="9"/>
      <c r="G151" s="9"/>
      <c r="H151" s="9"/>
      <c r="I151" s="10"/>
    </row>
    <row r="152" spans="1:9" ht="14.25" customHeight="1">
      <c r="A152" s="8" t="s">
        <v>150</v>
      </c>
      <c r="B152" s="9">
        <v>16840</v>
      </c>
      <c r="C152" s="9"/>
      <c r="D152" s="9"/>
      <c r="E152" s="9"/>
      <c r="F152" s="9"/>
      <c r="G152" s="9"/>
      <c r="H152" s="9"/>
      <c r="I152" s="10"/>
    </row>
    <row r="153" spans="1:9" ht="14.25" customHeight="1">
      <c r="A153" s="8" t="s">
        <v>151</v>
      </c>
      <c r="B153" s="9">
        <v>6380</v>
      </c>
      <c r="C153" s="9"/>
      <c r="D153" s="9"/>
      <c r="E153" s="9"/>
      <c r="F153" s="9"/>
      <c r="G153" s="9"/>
      <c r="H153" s="9"/>
      <c r="I153" s="10"/>
    </row>
    <row r="154" spans="1:9" ht="14.25" customHeight="1">
      <c r="A154" s="8" t="s">
        <v>152</v>
      </c>
      <c r="B154" s="9">
        <v>39541</v>
      </c>
      <c r="C154" s="9"/>
      <c r="D154" s="9"/>
      <c r="E154" s="9"/>
      <c r="F154" s="9"/>
      <c r="G154" s="9"/>
      <c r="H154" s="9"/>
      <c r="I154" s="10"/>
    </row>
    <row r="155" spans="1:9" ht="14.25" customHeight="1">
      <c r="A155" s="8" t="s">
        <v>153</v>
      </c>
      <c r="B155" s="9">
        <v>10693</v>
      </c>
      <c r="C155" s="9"/>
      <c r="D155" s="9"/>
      <c r="E155" s="9"/>
      <c r="F155" s="9"/>
      <c r="G155" s="9"/>
      <c r="H155" s="9"/>
      <c r="I155" s="10"/>
    </row>
    <row r="156" spans="1:9" ht="14.25" customHeight="1">
      <c r="A156" s="8" t="s">
        <v>154</v>
      </c>
      <c r="B156" s="9">
        <v>5116</v>
      </c>
      <c r="C156" s="9"/>
      <c r="D156" s="9"/>
      <c r="E156" s="9"/>
      <c r="F156" s="9"/>
      <c r="G156" s="9"/>
      <c r="H156" s="9"/>
      <c r="I156" s="10"/>
    </row>
    <row r="157" spans="1:9" ht="14.25" customHeight="1">
      <c r="A157" s="8" t="s">
        <v>155</v>
      </c>
      <c r="B157" s="9">
        <v>13718</v>
      </c>
      <c r="C157" s="9"/>
      <c r="D157" s="9"/>
      <c r="E157" s="9"/>
      <c r="F157" s="9"/>
      <c r="G157" s="9"/>
      <c r="H157" s="9"/>
      <c r="I157" s="10"/>
    </row>
    <row r="158" spans="1:9" ht="14.25" customHeight="1">
      <c r="A158" s="8" t="s">
        <v>156</v>
      </c>
      <c r="B158" s="9">
        <v>10483</v>
      </c>
      <c r="C158" s="9"/>
      <c r="D158" s="9"/>
      <c r="E158" s="9"/>
      <c r="F158" s="9"/>
      <c r="G158" s="9"/>
      <c r="H158" s="9"/>
      <c r="I158" s="10"/>
    </row>
    <row r="159" spans="1:9" ht="14.25" customHeight="1">
      <c r="A159" s="8" t="s">
        <v>157</v>
      </c>
      <c r="B159" s="9">
        <v>11019</v>
      </c>
      <c r="C159" s="9"/>
      <c r="D159" s="9"/>
      <c r="E159" s="9"/>
      <c r="F159" s="9"/>
      <c r="G159" s="9"/>
      <c r="H159" s="9"/>
      <c r="I159" s="10"/>
    </row>
    <row r="160" spans="1:9" ht="14.25" customHeight="1">
      <c r="A160" s="8" t="s">
        <v>158</v>
      </c>
      <c r="B160" s="9">
        <v>17088</v>
      </c>
      <c r="C160" s="9"/>
      <c r="D160" s="9"/>
      <c r="E160" s="9"/>
      <c r="F160" s="9"/>
      <c r="G160" s="9"/>
      <c r="H160" s="9"/>
      <c r="I160" s="10"/>
    </row>
    <row r="161" spans="1:9" ht="14.25" customHeight="1">
      <c r="A161" s="8" t="s">
        <v>159</v>
      </c>
      <c r="B161" s="9">
        <v>20983</v>
      </c>
      <c r="C161" s="9"/>
      <c r="D161" s="9"/>
      <c r="E161" s="9"/>
      <c r="F161" s="9"/>
      <c r="G161" s="9"/>
      <c r="H161" s="9"/>
      <c r="I161" s="10"/>
    </row>
    <row r="162" spans="1:9" ht="14.25" customHeight="1">
      <c r="A162" s="8" t="s">
        <v>160</v>
      </c>
      <c r="B162" s="9">
        <v>6488</v>
      </c>
      <c r="C162" s="9"/>
      <c r="D162" s="9"/>
      <c r="E162" s="9"/>
      <c r="F162" s="9"/>
      <c r="G162" s="9"/>
      <c r="H162" s="9"/>
      <c r="I162" s="10"/>
    </row>
    <row r="163" spans="1:9" ht="14.25" customHeight="1">
      <c r="A163" s="8" t="s">
        <v>161</v>
      </c>
      <c r="B163" s="9">
        <v>33665</v>
      </c>
      <c r="C163" s="9"/>
      <c r="D163" s="9"/>
      <c r="E163" s="9"/>
      <c r="F163" s="9"/>
      <c r="G163" s="9"/>
      <c r="H163" s="9"/>
      <c r="I163" s="10"/>
    </row>
    <row r="164" spans="1:9" ht="14.25" customHeight="1">
      <c r="A164" s="8" t="s">
        <v>162</v>
      </c>
      <c r="B164" s="9">
        <v>5261</v>
      </c>
      <c r="C164" s="9"/>
      <c r="D164" s="9"/>
      <c r="E164" s="9"/>
      <c r="F164" s="9"/>
      <c r="G164" s="9"/>
      <c r="H164" s="9"/>
      <c r="I164" s="10"/>
    </row>
    <row r="165" spans="1:9" ht="14.25" customHeight="1">
      <c r="A165" s="8" t="s">
        <v>163</v>
      </c>
      <c r="B165" s="9">
        <v>4667</v>
      </c>
      <c r="C165" s="9"/>
      <c r="D165" s="9"/>
      <c r="E165" s="9"/>
      <c r="F165" s="9"/>
      <c r="G165" s="9"/>
      <c r="H165" s="9"/>
      <c r="I165" s="10"/>
    </row>
    <row r="166" spans="1:9" ht="14.25" customHeight="1">
      <c r="A166" s="8" t="s">
        <v>164</v>
      </c>
      <c r="B166" s="9">
        <v>30860</v>
      </c>
      <c r="C166" s="9"/>
      <c r="D166" s="9"/>
      <c r="E166" s="9"/>
      <c r="F166" s="9"/>
      <c r="G166" s="9"/>
      <c r="H166" s="9"/>
      <c r="I166" s="10"/>
    </row>
    <row r="167" spans="1:9" ht="14.25" customHeight="1">
      <c r="A167" s="8" t="s">
        <v>165</v>
      </c>
      <c r="B167" s="9">
        <v>68321</v>
      </c>
      <c r="C167" s="9"/>
      <c r="D167" s="9"/>
      <c r="E167" s="9"/>
      <c r="F167" s="9"/>
      <c r="G167" s="9"/>
      <c r="H167" s="9"/>
      <c r="I167" s="10"/>
    </row>
    <row r="168" spans="1:9" ht="14.25" customHeight="1">
      <c r="A168" s="8" t="s">
        <v>166</v>
      </c>
      <c r="B168" s="9">
        <v>69271</v>
      </c>
      <c r="C168" s="9"/>
      <c r="D168" s="9"/>
      <c r="E168" s="9"/>
      <c r="F168" s="9"/>
      <c r="G168" s="9"/>
      <c r="H168" s="9"/>
      <c r="I168" s="10"/>
    </row>
    <row r="169" spans="1:9" ht="14.25" customHeight="1">
      <c r="A169" s="8" t="s">
        <v>167</v>
      </c>
      <c r="B169" s="9">
        <v>20058</v>
      </c>
      <c r="C169" s="9"/>
      <c r="D169" s="9"/>
      <c r="E169" s="9"/>
      <c r="F169" s="9"/>
      <c r="G169" s="9"/>
      <c r="H169" s="9"/>
      <c r="I169" s="10"/>
    </row>
    <row r="170" spans="1:9" ht="14.25" customHeight="1">
      <c r="A170" s="8" t="s">
        <v>168</v>
      </c>
      <c r="B170" s="9">
        <v>28150</v>
      </c>
      <c r="C170" s="9"/>
      <c r="D170" s="9"/>
      <c r="E170" s="9"/>
      <c r="F170" s="9"/>
      <c r="G170" s="9"/>
      <c r="H170" s="9"/>
      <c r="I170" s="10"/>
    </row>
    <row r="171" spans="1:9" ht="14.25" customHeight="1">
      <c r="A171" s="8" t="s">
        <v>169</v>
      </c>
      <c r="B171" s="9">
        <v>24922</v>
      </c>
      <c r="C171" s="9"/>
      <c r="D171" s="9"/>
      <c r="E171" s="9"/>
      <c r="F171" s="9"/>
      <c r="G171" s="9"/>
      <c r="H171" s="9"/>
      <c r="I171" s="10"/>
    </row>
    <row r="172" spans="1:9" ht="14.25" customHeight="1">
      <c r="A172" s="8" t="s">
        <v>170</v>
      </c>
      <c r="B172" s="9">
        <v>10944</v>
      </c>
      <c r="C172" s="9"/>
      <c r="D172" s="9"/>
      <c r="E172" s="9"/>
      <c r="F172" s="9"/>
      <c r="G172" s="9"/>
      <c r="H172" s="9"/>
      <c r="I172" s="10"/>
    </row>
    <row r="173" spans="1:9" ht="14.25" customHeight="1">
      <c r="A173" s="8" t="s">
        <v>171</v>
      </c>
      <c r="B173" s="9">
        <v>9612</v>
      </c>
      <c r="C173" s="9"/>
      <c r="D173" s="9"/>
      <c r="E173" s="9"/>
      <c r="F173" s="9"/>
      <c r="G173" s="9"/>
      <c r="H173" s="9"/>
      <c r="I173" s="10"/>
    </row>
    <row r="174" spans="1:9" ht="14.25" customHeight="1">
      <c r="A174" s="8" t="s">
        <v>172</v>
      </c>
      <c r="B174" s="9">
        <v>14253</v>
      </c>
      <c r="C174" s="9"/>
      <c r="D174" s="9"/>
      <c r="E174" s="9"/>
      <c r="F174" s="9"/>
      <c r="G174" s="9"/>
      <c r="H174" s="9"/>
      <c r="I174" s="10"/>
    </row>
    <row r="175" spans="1:9" ht="14.25" customHeight="1">
      <c r="A175" s="8" t="s">
        <v>173</v>
      </c>
      <c r="B175" s="9">
        <v>16442</v>
      </c>
      <c r="C175" s="9"/>
      <c r="D175" s="9"/>
      <c r="E175" s="9"/>
      <c r="F175" s="9"/>
      <c r="G175" s="9"/>
      <c r="H175" s="9"/>
      <c r="I175" s="10"/>
    </row>
    <row r="176" spans="1:9" ht="14.25" customHeight="1">
      <c r="A176" s="8" t="s">
        <v>174</v>
      </c>
      <c r="B176" s="9">
        <v>31819</v>
      </c>
      <c r="C176" s="9"/>
      <c r="D176" s="9"/>
      <c r="E176" s="9"/>
      <c r="F176" s="9"/>
      <c r="G176" s="9"/>
      <c r="H176" s="9"/>
      <c r="I176" s="10"/>
    </row>
    <row r="177" spans="1:9" ht="14.25" customHeight="1">
      <c r="A177" s="8" t="s">
        <v>175</v>
      </c>
      <c r="B177" s="9">
        <v>22720</v>
      </c>
      <c r="C177" s="9"/>
      <c r="D177" s="9"/>
      <c r="E177" s="9"/>
      <c r="F177" s="9"/>
      <c r="G177" s="9"/>
      <c r="H177" s="9"/>
      <c r="I177" s="10"/>
    </row>
    <row r="178" spans="1:9" ht="14.25" customHeight="1">
      <c r="A178" s="8" t="s">
        <v>176</v>
      </c>
      <c r="B178" s="9">
        <v>6289</v>
      </c>
      <c r="C178" s="9"/>
      <c r="D178" s="9"/>
      <c r="E178" s="9"/>
      <c r="F178" s="9"/>
      <c r="G178" s="9"/>
      <c r="H178" s="9"/>
      <c r="I178" s="10"/>
    </row>
    <row r="179" spans="1:9" ht="14.25" customHeight="1">
      <c r="A179" s="8" t="s">
        <v>177</v>
      </c>
      <c r="B179" s="9">
        <v>33049</v>
      </c>
      <c r="C179" s="9"/>
      <c r="D179" s="9"/>
      <c r="E179" s="9"/>
      <c r="F179" s="9"/>
      <c r="G179" s="9"/>
      <c r="H179" s="9"/>
      <c r="I179" s="10"/>
    </row>
    <row r="180" spans="1:9" ht="14.25" customHeight="1">
      <c r="A180" s="8" t="s">
        <v>178</v>
      </c>
      <c r="B180" s="9">
        <v>5144</v>
      </c>
      <c r="C180" s="9"/>
      <c r="D180" s="9"/>
      <c r="E180" s="9"/>
      <c r="F180" s="9"/>
      <c r="G180" s="9"/>
      <c r="H180" s="9"/>
      <c r="I180" s="10"/>
    </row>
    <row r="181" spans="1:9" ht="14.25" customHeight="1">
      <c r="A181" s="8" t="s">
        <v>179</v>
      </c>
      <c r="B181" s="9">
        <v>7062</v>
      </c>
      <c r="C181" s="9"/>
      <c r="D181" s="9"/>
      <c r="E181" s="9"/>
      <c r="F181" s="9"/>
      <c r="G181" s="9"/>
      <c r="H181" s="9"/>
      <c r="I181" s="10"/>
    </row>
    <row r="182" spans="1:9" ht="14.25" customHeight="1">
      <c r="A182" s="8" t="s">
        <v>180</v>
      </c>
      <c r="B182" s="9">
        <v>12854</v>
      </c>
      <c r="C182" s="9"/>
      <c r="D182" s="9"/>
      <c r="E182" s="9"/>
      <c r="F182" s="9"/>
      <c r="G182" s="9"/>
      <c r="H182" s="9"/>
      <c r="I182" s="10"/>
    </row>
    <row r="183" spans="1:9" ht="14.25" customHeight="1">
      <c r="A183" s="8" t="s">
        <v>181</v>
      </c>
      <c r="B183" s="9">
        <v>18917</v>
      </c>
      <c r="C183" s="9"/>
      <c r="D183" s="9"/>
      <c r="E183" s="9"/>
      <c r="F183" s="9"/>
      <c r="G183" s="9"/>
      <c r="H183" s="9"/>
      <c r="I183" s="10"/>
    </row>
    <row r="184" spans="1:9" ht="14.25" customHeight="1">
      <c r="A184" s="8" t="s">
        <v>182</v>
      </c>
      <c r="B184" s="9">
        <v>13495</v>
      </c>
      <c r="C184" s="9"/>
      <c r="D184" s="9"/>
      <c r="E184" s="9"/>
      <c r="F184" s="9"/>
      <c r="G184" s="9"/>
      <c r="H184" s="9"/>
      <c r="I184" s="10"/>
    </row>
    <row r="185" spans="1:9" ht="14.25" customHeight="1">
      <c r="A185" s="8" t="s">
        <v>183</v>
      </c>
      <c r="B185" s="9">
        <v>10365</v>
      </c>
      <c r="C185" s="9"/>
      <c r="D185" s="9"/>
      <c r="E185" s="9"/>
      <c r="F185" s="9"/>
      <c r="G185" s="9"/>
      <c r="H185" s="9"/>
      <c r="I185" s="10"/>
    </row>
    <row r="186" spans="1:9" ht="14.25" customHeight="1">
      <c r="A186" s="8" t="s">
        <v>184</v>
      </c>
      <c r="B186" s="9">
        <v>14834</v>
      </c>
      <c r="C186" s="9"/>
      <c r="D186" s="9"/>
      <c r="E186" s="9"/>
      <c r="F186" s="9"/>
      <c r="G186" s="9"/>
      <c r="H186" s="9"/>
      <c r="I186" s="10"/>
    </row>
    <row r="187" spans="1:9" ht="14.25" customHeight="1">
      <c r="A187" s="8" t="s">
        <v>185</v>
      </c>
      <c r="B187" s="9">
        <v>23182</v>
      </c>
      <c r="C187" s="9"/>
      <c r="D187" s="9"/>
      <c r="E187" s="9"/>
      <c r="F187" s="9"/>
      <c r="G187" s="9"/>
      <c r="H187" s="9"/>
      <c r="I187" s="10"/>
    </row>
    <row r="188" spans="1:9" ht="14.25" customHeight="1">
      <c r="A188" s="8" t="s">
        <v>186</v>
      </c>
      <c r="B188" s="9">
        <v>107384</v>
      </c>
      <c r="C188" s="9"/>
      <c r="D188" s="9"/>
      <c r="E188" s="9"/>
      <c r="F188" s="9"/>
      <c r="G188" s="9"/>
      <c r="H188" s="9"/>
      <c r="I188" s="10"/>
    </row>
    <row r="189" spans="1:9" ht="14.25" customHeight="1">
      <c r="A189" s="8" t="s">
        <v>187</v>
      </c>
      <c r="B189" s="9">
        <v>7432</v>
      </c>
      <c r="C189" s="9"/>
      <c r="D189" s="9"/>
      <c r="E189" s="9"/>
      <c r="F189" s="9"/>
      <c r="G189" s="9"/>
      <c r="H189" s="9"/>
      <c r="I189" s="10"/>
    </row>
    <row r="190" spans="1:9" ht="14.25" customHeight="1">
      <c r="A190" s="8" t="s">
        <v>188</v>
      </c>
      <c r="B190" s="9">
        <v>870028</v>
      </c>
      <c r="C190" s="9"/>
      <c r="D190" s="9"/>
      <c r="E190" s="9"/>
      <c r="F190" s="9"/>
      <c r="G190" s="9"/>
      <c r="H190" s="9"/>
      <c r="I190" s="10"/>
    </row>
    <row r="191" spans="1:9" ht="14.25" customHeight="1">
      <c r="A191" s="8" t="s">
        <v>189</v>
      </c>
      <c r="B191" s="9">
        <v>22772</v>
      </c>
      <c r="C191" s="9"/>
      <c r="D191" s="9"/>
      <c r="E191" s="9"/>
      <c r="F191" s="9"/>
      <c r="G191" s="9"/>
      <c r="H191" s="9"/>
      <c r="I191" s="10"/>
    </row>
    <row r="192" spans="1:9" ht="14.25" customHeight="1">
      <c r="A192" s="8" t="s">
        <v>190</v>
      </c>
      <c r="B192" s="9">
        <v>34859</v>
      </c>
      <c r="C192" s="9"/>
      <c r="D192" s="9"/>
      <c r="E192" s="9"/>
      <c r="F192" s="9"/>
      <c r="G192" s="9"/>
      <c r="H192" s="9"/>
      <c r="I192" s="10"/>
    </row>
    <row r="193" spans="1:9" ht="14.25" customHeight="1">
      <c r="A193" s="8" t="s">
        <v>191</v>
      </c>
      <c r="B193" s="9">
        <v>10927</v>
      </c>
      <c r="C193" s="9"/>
      <c r="D193" s="9"/>
      <c r="E193" s="9"/>
      <c r="F193" s="9"/>
      <c r="G193" s="9"/>
      <c r="H193" s="9"/>
      <c r="I193" s="10"/>
    </row>
    <row r="194" spans="1:9" ht="14.25" customHeight="1">
      <c r="A194" s="8" t="s">
        <v>192</v>
      </c>
      <c r="B194" s="9">
        <v>4024</v>
      </c>
      <c r="C194" s="9"/>
      <c r="D194" s="9"/>
      <c r="E194" s="9"/>
      <c r="F194" s="9"/>
      <c r="G194" s="9"/>
      <c r="H194" s="9"/>
      <c r="I194" s="10"/>
    </row>
    <row r="195" spans="1:9" ht="14.25" customHeight="1">
      <c r="A195" s="8" t="s">
        <v>193</v>
      </c>
      <c r="B195" s="9">
        <v>14870</v>
      </c>
      <c r="C195" s="9"/>
      <c r="D195" s="9"/>
      <c r="E195" s="9"/>
      <c r="F195" s="9"/>
      <c r="G195" s="9"/>
      <c r="H195" s="9"/>
      <c r="I195" s="10"/>
    </row>
    <row r="196" spans="1:9" ht="14.25" customHeight="1">
      <c r="A196" s="8" t="s">
        <v>194</v>
      </c>
      <c r="B196" s="9">
        <v>6671</v>
      </c>
      <c r="C196" s="9"/>
      <c r="D196" s="9"/>
      <c r="E196" s="9"/>
      <c r="F196" s="9"/>
      <c r="G196" s="9"/>
      <c r="H196" s="9"/>
      <c r="I196" s="10"/>
    </row>
    <row r="197" spans="1:9" ht="14.25" customHeight="1">
      <c r="A197" s="8" t="s">
        <v>195</v>
      </c>
      <c r="B197" s="9">
        <v>4400</v>
      </c>
      <c r="C197" s="9"/>
      <c r="D197" s="9"/>
      <c r="E197" s="9"/>
      <c r="F197" s="9"/>
      <c r="G197" s="9"/>
      <c r="H197" s="9"/>
      <c r="I197" s="10"/>
    </row>
    <row r="198" spans="1:9" ht="14.25" customHeight="1">
      <c r="A198" s="8" t="s">
        <v>196</v>
      </c>
      <c r="B198" s="9">
        <v>18406</v>
      </c>
      <c r="C198" s="9"/>
      <c r="D198" s="9"/>
      <c r="E198" s="9"/>
      <c r="F198" s="9"/>
      <c r="G198" s="9"/>
      <c r="H198" s="9"/>
      <c r="I198" s="10"/>
    </row>
    <row r="199" spans="1:9" ht="14.25" customHeight="1">
      <c r="A199" s="8" t="s">
        <v>197</v>
      </c>
      <c r="B199" s="9">
        <v>10815</v>
      </c>
      <c r="C199" s="9"/>
      <c r="D199" s="9"/>
      <c r="E199" s="9"/>
      <c r="F199" s="9"/>
      <c r="G199" s="9"/>
      <c r="H199" s="9"/>
      <c r="I199" s="10"/>
    </row>
    <row r="200" spans="1:9" ht="14.25" customHeight="1">
      <c r="A200" s="8" t="s">
        <v>198</v>
      </c>
      <c r="B200" s="9">
        <v>8571</v>
      </c>
      <c r="C200" s="9"/>
      <c r="D200" s="9"/>
      <c r="E200" s="9"/>
      <c r="F200" s="9"/>
      <c r="G200" s="9"/>
      <c r="H200" s="9"/>
      <c r="I200" s="10"/>
    </row>
    <row r="201" spans="1:9" ht="14.25" customHeight="1">
      <c r="A201" s="8" t="s">
        <v>199</v>
      </c>
      <c r="B201" s="9">
        <v>16242</v>
      </c>
      <c r="C201" s="9"/>
      <c r="D201" s="9"/>
      <c r="E201" s="9"/>
      <c r="F201" s="9"/>
      <c r="G201" s="9"/>
      <c r="H201" s="9"/>
      <c r="I201" s="10"/>
    </row>
    <row r="202" spans="1:9" ht="14.25" customHeight="1">
      <c r="A202" s="8" t="s">
        <v>200</v>
      </c>
      <c r="B202" s="9">
        <v>9120</v>
      </c>
      <c r="C202" s="9"/>
      <c r="D202" s="9"/>
      <c r="E202" s="9"/>
      <c r="F202" s="9"/>
      <c r="G202" s="9"/>
      <c r="H202" s="9"/>
      <c r="I202" s="10"/>
    </row>
    <row r="203" spans="1:9" ht="14.25" customHeight="1">
      <c r="A203" s="8" t="s">
        <v>201</v>
      </c>
      <c r="B203" s="9">
        <v>15114</v>
      </c>
      <c r="C203" s="9"/>
      <c r="D203" s="9"/>
      <c r="E203" s="9"/>
      <c r="F203" s="9"/>
      <c r="G203" s="9"/>
      <c r="H203" s="9"/>
      <c r="I203" s="10"/>
    </row>
    <row r="204" spans="1:9" ht="14.25" customHeight="1">
      <c r="A204" s="8" t="s">
        <v>202</v>
      </c>
      <c r="B204" s="9">
        <v>10378</v>
      </c>
      <c r="C204" s="9"/>
      <c r="D204" s="9"/>
      <c r="E204" s="9"/>
      <c r="F204" s="9"/>
      <c r="G204" s="9"/>
      <c r="H204" s="9"/>
      <c r="I204" s="10"/>
    </row>
    <row r="205" spans="1:9" ht="14.25" customHeight="1">
      <c r="A205" s="8" t="s">
        <v>203</v>
      </c>
      <c r="B205" s="9">
        <v>4287</v>
      </c>
      <c r="C205" s="9"/>
      <c r="D205" s="9"/>
      <c r="E205" s="9"/>
      <c r="F205" s="9"/>
      <c r="G205" s="9"/>
      <c r="H205" s="9"/>
      <c r="I205" s="10"/>
    </row>
    <row r="206" spans="1:9" ht="14.25" customHeight="1">
      <c r="A206" s="8" t="s">
        <v>204</v>
      </c>
      <c r="B206" s="9">
        <v>6393</v>
      </c>
      <c r="C206" s="9"/>
      <c r="D206" s="9"/>
      <c r="E206" s="9"/>
      <c r="F206" s="9"/>
      <c r="G206" s="9"/>
      <c r="H206" s="9"/>
      <c r="I206" s="10"/>
    </row>
    <row r="207" spans="1:9" ht="14.25" customHeight="1">
      <c r="A207" s="8" t="s">
        <v>205</v>
      </c>
      <c r="B207" s="9">
        <v>26401</v>
      </c>
      <c r="C207" s="9"/>
      <c r="D207" s="9"/>
      <c r="E207" s="9"/>
      <c r="F207" s="9"/>
      <c r="G207" s="9"/>
      <c r="H207" s="9"/>
      <c r="I207" s="10"/>
    </row>
    <row r="208" spans="1:9" ht="14.25" customHeight="1">
      <c r="A208" s="8" t="s">
        <v>206</v>
      </c>
      <c r="B208" s="9">
        <v>129692</v>
      </c>
      <c r="C208" s="9"/>
      <c r="D208" s="9"/>
      <c r="E208" s="9"/>
      <c r="F208" s="9"/>
      <c r="G208" s="9"/>
      <c r="H208" s="9"/>
      <c r="I208" s="10"/>
    </row>
    <row r="209" spans="1:9" ht="14.25" customHeight="1">
      <c r="A209" s="8" t="s">
        <v>207</v>
      </c>
      <c r="B209" s="9">
        <v>16402</v>
      </c>
      <c r="C209" s="9"/>
      <c r="D209" s="9"/>
      <c r="E209" s="9"/>
      <c r="F209" s="9"/>
      <c r="G209" s="9"/>
      <c r="H209" s="9"/>
      <c r="I209" s="10"/>
    </row>
    <row r="210" spans="1:9" ht="14.25" customHeight="1">
      <c r="A210" s="8" t="s">
        <v>208</v>
      </c>
      <c r="B210" s="9">
        <v>5527</v>
      </c>
      <c r="C210" s="9"/>
      <c r="D210" s="9"/>
      <c r="E210" s="9"/>
      <c r="F210" s="9"/>
      <c r="G210" s="9"/>
      <c r="H210" s="9"/>
      <c r="I210" s="10"/>
    </row>
    <row r="211" spans="1:9" ht="14.25" customHeight="1">
      <c r="A211" s="8" t="s">
        <v>209</v>
      </c>
      <c r="B211" s="9">
        <v>35411</v>
      </c>
      <c r="C211" s="9"/>
      <c r="D211" s="9"/>
      <c r="E211" s="9"/>
      <c r="F211" s="9"/>
      <c r="G211" s="9"/>
      <c r="H211" s="9"/>
      <c r="I211" s="10"/>
    </row>
    <row r="212" spans="1:9" ht="14.25" customHeight="1">
      <c r="A212" s="8" t="s">
        <v>210</v>
      </c>
      <c r="B212" s="9">
        <v>31289</v>
      </c>
      <c r="C212" s="9"/>
      <c r="D212" s="9"/>
      <c r="E212" s="9"/>
      <c r="F212" s="9"/>
      <c r="G212" s="9"/>
      <c r="H212" s="9"/>
      <c r="I212" s="10"/>
    </row>
    <row r="213" spans="1:9" ht="14.25" customHeight="1">
      <c r="A213" s="8" t="s">
        <v>211</v>
      </c>
      <c r="B213" s="9">
        <v>17231</v>
      </c>
      <c r="C213" s="9"/>
      <c r="D213" s="9"/>
      <c r="E213" s="9"/>
      <c r="F213" s="9"/>
      <c r="G213" s="9"/>
      <c r="H213" s="9"/>
      <c r="I213" s="10"/>
    </row>
    <row r="214" spans="1:9" ht="14.25" customHeight="1">
      <c r="A214" s="8" t="s">
        <v>212</v>
      </c>
      <c r="B214" s="9">
        <v>37728</v>
      </c>
      <c r="C214" s="9"/>
      <c r="D214" s="9"/>
      <c r="E214" s="9"/>
      <c r="F214" s="9"/>
      <c r="G214" s="9"/>
      <c r="H214" s="9"/>
      <c r="I214" s="10"/>
    </row>
    <row r="215" spans="1:9" ht="14.25" customHeight="1">
      <c r="A215" s="8" t="s">
        <v>213</v>
      </c>
      <c r="B215" s="9">
        <v>17603</v>
      </c>
      <c r="C215" s="9"/>
      <c r="D215" s="9"/>
      <c r="E215" s="9"/>
      <c r="F215" s="9"/>
      <c r="G215" s="9"/>
      <c r="H215" s="9"/>
      <c r="I215" s="10"/>
    </row>
    <row r="216" spans="1:9" ht="14.25" customHeight="1">
      <c r="A216" s="8" t="s">
        <v>214</v>
      </c>
      <c r="B216" s="9">
        <v>34707</v>
      </c>
      <c r="C216" s="9"/>
      <c r="D216" s="9"/>
      <c r="E216" s="9"/>
      <c r="F216" s="9"/>
      <c r="G216" s="9"/>
      <c r="H216" s="9"/>
      <c r="I216" s="10"/>
    </row>
    <row r="217" spans="1:9" ht="14.25" customHeight="1">
      <c r="A217" s="8" t="s">
        <v>215</v>
      </c>
      <c r="B217" s="9">
        <v>44190</v>
      </c>
      <c r="C217" s="9"/>
      <c r="D217" s="9"/>
      <c r="E217" s="9"/>
      <c r="F217" s="9"/>
      <c r="G217" s="9"/>
      <c r="H217" s="9"/>
      <c r="I217" s="10"/>
    </row>
    <row r="218" spans="1:9" ht="14.25" customHeight="1">
      <c r="A218" s="8" t="s">
        <v>216</v>
      </c>
      <c r="B218" s="9">
        <v>6705</v>
      </c>
      <c r="C218" s="9"/>
      <c r="D218" s="9"/>
      <c r="E218" s="9"/>
      <c r="F218" s="9"/>
      <c r="G218" s="9"/>
      <c r="H218" s="9"/>
      <c r="I218" s="10"/>
    </row>
    <row r="219" spans="1:9" ht="14.25" customHeight="1">
      <c r="A219" s="8" t="s">
        <v>217</v>
      </c>
      <c r="B219" s="9">
        <v>29953</v>
      </c>
      <c r="C219" s="9"/>
      <c r="D219" s="9"/>
      <c r="E219" s="9"/>
      <c r="F219" s="9"/>
      <c r="G219" s="9"/>
      <c r="H219" s="9"/>
      <c r="I219" s="10"/>
    </row>
    <row r="220" spans="1:9" ht="14.25" customHeight="1">
      <c r="A220" s="8" t="s">
        <v>218</v>
      </c>
      <c r="B220" s="9">
        <v>27462</v>
      </c>
      <c r="C220" s="9"/>
      <c r="D220" s="9"/>
      <c r="E220" s="9"/>
      <c r="F220" s="9"/>
      <c r="G220" s="9"/>
      <c r="H220" s="9"/>
      <c r="I220" s="10"/>
    </row>
    <row r="221" spans="1:9" ht="14.25" customHeight="1">
      <c r="A221" s="8" t="s">
        <v>219</v>
      </c>
      <c r="B221" s="9">
        <v>46134</v>
      </c>
      <c r="C221" s="9"/>
      <c r="D221" s="9"/>
      <c r="E221" s="9"/>
      <c r="F221" s="9"/>
      <c r="G221" s="9"/>
      <c r="H221" s="9"/>
      <c r="I221" s="10"/>
    </row>
  </sheetData>
  <mergeCells count="1">
    <mergeCell ref="B2:B3"/>
  </mergeCells>
  <pageMargins left="0.511811024" right="0.511811024" top="0.78740157499999996" bottom="0.78740157499999996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8"/>
  <sheetViews>
    <sheetView workbookViewId="0"/>
  </sheetViews>
  <sheetFormatPr defaultColWidth="14.42578125" defaultRowHeight="15" customHeight="1"/>
  <cols>
    <col min="1" max="1" width="13.5703125" customWidth="1"/>
    <col min="2" max="2" width="12.42578125" customWidth="1"/>
    <col min="3" max="11" width="8.7109375" customWidth="1"/>
  </cols>
  <sheetData>
    <row r="1" spans="1:2" ht="14.25" customHeight="1">
      <c r="A1" t="s">
        <v>1</v>
      </c>
      <c r="B1" t="s">
        <v>225</v>
      </c>
    </row>
    <row r="2" spans="1:2" ht="14.25" customHeight="1">
      <c r="A2" s="11" t="s">
        <v>226</v>
      </c>
      <c r="B2" s="12">
        <v>5806.44</v>
      </c>
    </row>
    <row r="3" spans="1:2" ht="14.25" customHeight="1">
      <c r="A3" s="11" t="s">
        <v>227</v>
      </c>
      <c r="B3" s="11">
        <v>371.34</v>
      </c>
    </row>
    <row r="4" spans="1:2" ht="14.25" customHeight="1">
      <c r="A4" s="11" t="s">
        <v>228</v>
      </c>
      <c r="B4" s="11">
        <v>443.27</v>
      </c>
    </row>
    <row r="5" spans="1:2" ht="14.25" customHeight="1">
      <c r="A5" s="11" t="s">
        <v>229</v>
      </c>
      <c r="B5" s="12">
        <v>1457.92</v>
      </c>
    </row>
    <row r="6" spans="1:2" ht="14.25" customHeight="1">
      <c r="A6" s="11" t="s">
        <v>230</v>
      </c>
      <c r="B6" s="12">
        <v>1942.11</v>
      </c>
    </row>
    <row r="7" spans="1:2" ht="14.25" customHeight="1">
      <c r="A7" s="11" t="s">
        <v>231</v>
      </c>
      <c r="B7" s="11">
        <v>721.51</v>
      </c>
    </row>
    <row r="8" spans="1:2" ht="14.25" customHeight="1">
      <c r="A8" s="11" t="s">
        <v>232</v>
      </c>
      <c r="B8" s="11">
        <v>383.31</v>
      </c>
    </row>
    <row r="9" spans="1:2" ht="14.25" customHeight="1">
      <c r="A9" s="11" t="s">
        <v>233</v>
      </c>
      <c r="B9" s="12">
        <v>1932.29</v>
      </c>
    </row>
    <row r="10" spans="1:2" ht="14.25" customHeight="1">
      <c r="A10" s="11" t="s">
        <v>234</v>
      </c>
      <c r="B10" s="12">
        <v>11132.18</v>
      </c>
    </row>
    <row r="11" spans="1:2" ht="14.25" customHeight="1">
      <c r="A11" s="11" t="s">
        <v>235</v>
      </c>
      <c r="B11" s="11">
        <v>502.4</v>
      </c>
    </row>
    <row r="12" spans="1:2" ht="14.25" customHeight="1">
      <c r="A12" s="11" t="s">
        <v>236</v>
      </c>
      <c r="B12" s="12">
        <v>7438.19</v>
      </c>
    </row>
    <row r="13" spans="1:2" ht="14.25" customHeight="1">
      <c r="A13" s="11" t="s">
        <v>237</v>
      </c>
      <c r="B13" s="12">
        <v>1011.13</v>
      </c>
    </row>
    <row r="14" spans="1:2" ht="14.25" customHeight="1">
      <c r="A14" s="11" t="s">
        <v>238</v>
      </c>
      <c r="B14" s="11">
        <v>608.29999999999995</v>
      </c>
    </row>
    <row r="15" spans="1:2" ht="14.25" customHeight="1">
      <c r="A15" s="11" t="s">
        <v>239</v>
      </c>
      <c r="B15" s="11">
        <v>488.81</v>
      </c>
    </row>
    <row r="16" spans="1:2" ht="14.25" customHeight="1">
      <c r="A16" s="11" t="s">
        <v>240</v>
      </c>
      <c r="B16" s="11">
        <v>805.19</v>
      </c>
    </row>
    <row r="17" spans="1:2" ht="14.25" customHeight="1">
      <c r="A17" s="11" t="s">
        <v>241</v>
      </c>
      <c r="B17" s="12">
        <v>1782.6</v>
      </c>
    </row>
    <row r="18" spans="1:2" ht="14.25" customHeight="1">
      <c r="A18" s="11" t="s">
        <v>242</v>
      </c>
      <c r="B18" s="12">
        <v>2976.04</v>
      </c>
    </row>
    <row r="19" spans="1:2" ht="14.25" customHeight="1">
      <c r="A19" s="11" t="s">
        <v>243</v>
      </c>
      <c r="B19" s="12">
        <v>1100.28</v>
      </c>
    </row>
    <row r="20" spans="1:2" ht="14.25" customHeight="1">
      <c r="A20" s="11" t="s">
        <v>244</v>
      </c>
      <c r="B20" s="11">
        <v>203.15</v>
      </c>
    </row>
    <row r="21" spans="1:2" ht="14.25" customHeight="1">
      <c r="A21" s="11" t="s">
        <v>245</v>
      </c>
      <c r="B21" s="12">
        <v>1683.07</v>
      </c>
    </row>
    <row r="22" spans="1:2" ht="14.25" customHeight="1">
      <c r="A22" s="11" t="s">
        <v>246</v>
      </c>
      <c r="B22" s="11">
        <v>615.59</v>
      </c>
    </row>
    <row r="23" spans="1:2" ht="14.25" customHeight="1">
      <c r="A23" s="11" t="s">
        <v>247</v>
      </c>
      <c r="B23" s="11">
        <v>823.72</v>
      </c>
    </row>
    <row r="24" spans="1:2" ht="14.25" customHeight="1">
      <c r="A24" s="11" t="s">
        <v>248</v>
      </c>
      <c r="B24" s="11">
        <v>674.51</v>
      </c>
    </row>
    <row r="25" spans="1:2" ht="14.25" customHeight="1">
      <c r="A25" s="11" t="s">
        <v>249</v>
      </c>
      <c r="B25" s="12">
        <v>13141.73</v>
      </c>
    </row>
    <row r="26" spans="1:2" ht="14.25" customHeight="1">
      <c r="A26" s="11" t="s">
        <v>250</v>
      </c>
      <c r="B26" s="12">
        <v>2208.31</v>
      </c>
    </row>
    <row r="27" spans="1:2" ht="14.25" customHeight="1">
      <c r="A27" s="11" t="s">
        <v>251</v>
      </c>
      <c r="B27" s="12">
        <v>5190.34</v>
      </c>
    </row>
    <row r="28" spans="1:2" ht="14.25" customHeight="1">
      <c r="A28" s="11" t="s">
        <v>252</v>
      </c>
      <c r="B28" s="12">
        <v>3024.02</v>
      </c>
    </row>
    <row r="29" spans="1:2" ht="14.25" customHeight="1">
      <c r="A29" s="11" t="s">
        <v>253</v>
      </c>
      <c r="B29" s="11">
        <v>142.81</v>
      </c>
    </row>
    <row r="30" spans="1:2" ht="14.25" customHeight="1">
      <c r="A30" s="11" t="s">
        <v>254</v>
      </c>
      <c r="B30" s="11">
        <v>569.42999999999995</v>
      </c>
    </row>
    <row r="31" spans="1:2" ht="14.25" customHeight="1">
      <c r="A31" s="11" t="s">
        <v>255</v>
      </c>
      <c r="B31" s="12">
        <v>1781.73</v>
      </c>
    </row>
    <row r="32" spans="1:2" ht="14.25" customHeight="1">
      <c r="A32" s="11" t="s">
        <v>256</v>
      </c>
      <c r="B32" s="11">
        <v>797.72</v>
      </c>
    </row>
    <row r="33" spans="1:2" ht="14.25" customHeight="1">
      <c r="A33" s="11" t="s">
        <v>257</v>
      </c>
      <c r="B33" s="11">
        <v>261.45</v>
      </c>
    </row>
    <row r="34" spans="1:2" ht="14.25" customHeight="1">
      <c r="A34" s="11" t="s">
        <v>258</v>
      </c>
      <c r="B34" s="11">
        <v>403.46</v>
      </c>
    </row>
    <row r="35" spans="1:2" ht="14.25" customHeight="1">
      <c r="A35" s="11" t="s">
        <v>259</v>
      </c>
      <c r="B35" s="12">
        <v>6590.53</v>
      </c>
    </row>
    <row r="36" spans="1:2" ht="14.25" customHeight="1">
      <c r="A36" s="11" t="s">
        <v>260</v>
      </c>
      <c r="B36" s="12">
        <v>2679.1</v>
      </c>
    </row>
    <row r="37" spans="1:2" ht="14.25" customHeight="1">
      <c r="A37" s="11" t="s">
        <v>261</v>
      </c>
      <c r="B37" s="11">
        <v>445.98</v>
      </c>
    </row>
    <row r="38" spans="1:2" ht="14.25" customHeight="1">
      <c r="A38" s="11" t="s">
        <v>262</v>
      </c>
      <c r="B38" s="12">
        <v>1074.6300000000001</v>
      </c>
    </row>
    <row r="39" spans="1:2" ht="14.25" customHeight="1">
      <c r="A39" s="11" t="s">
        <v>263</v>
      </c>
      <c r="B39" s="11">
        <v>362.46</v>
      </c>
    </row>
    <row r="40" spans="1:2" ht="14.25" customHeight="1">
      <c r="A40" s="11" t="s">
        <v>264</v>
      </c>
      <c r="B40" s="12">
        <v>1473.96</v>
      </c>
    </row>
    <row r="41" spans="1:2" ht="14.25" customHeight="1">
      <c r="A41" s="11" t="s">
        <v>265</v>
      </c>
      <c r="B41" s="12">
        <v>1582.55</v>
      </c>
    </row>
    <row r="42" spans="1:2" ht="14.25" customHeight="1">
      <c r="A42" s="11" t="s">
        <v>266</v>
      </c>
      <c r="B42" s="12">
        <v>2545.44</v>
      </c>
    </row>
    <row r="43" spans="1:2" ht="14.25" customHeight="1">
      <c r="A43" s="11" t="s">
        <v>267</v>
      </c>
      <c r="B43" s="11">
        <v>818.42</v>
      </c>
    </row>
    <row r="44" spans="1:2" ht="14.25" customHeight="1">
      <c r="A44" s="11" t="s">
        <v>268</v>
      </c>
      <c r="B44" s="11">
        <v>705.65</v>
      </c>
    </row>
    <row r="45" spans="1:2" ht="14.25" customHeight="1">
      <c r="A45" s="11" t="s">
        <v>269</v>
      </c>
      <c r="B45" s="11">
        <v>908.73</v>
      </c>
    </row>
    <row r="46" spans="1:2" ht="14.25" customHeight="1">
      <c r="A46" s="11" t="s">
        <v>270</v>
      </c>
      <c r="B46" s="11">
        <v>662.07</v>
      </c>
    </row>
    <row r="47" spans="1:2" ht="14.25" customHeight="1">
      <c r="A47" s="11" t="s">
        <v>271</v>
      </c>
      <c r="B47" s="11">
        <v>615.38</v>
      </c>
    </row>
    <row r="48" spans="1:2" ht="14.25" customHeight="1">
      <c r="A48" s="11" t="s">
        <v>272</v>
      </c>
      <c r="B48" s="12">
        <v>1640.76</v>
      </c>
    </row>
    <row r="49" spans="1:2" ht="14.25" customHeight="1">
      <c r="A49" s="11" t="s">
        <v>273</v>
      </c>
      <c r="B49" s="11">
        <v>773.01</v>
      </c>
    </row>
    <row r="50" spans="1:2" ht="14.25" customHeight="1">
      <c r="A50" s="11" t="s">
        <v>274</v>
      </c>
      <c r="B50" s="11">
        <v>590.53</v>
      </c>
    </row>
    <row r="51" spans="1:2" ht="14.25" customHeight="1">
      <c r="A51" s="11" t="s">
        <v>275</v>
      </c>
      <c r="B51" s="12">
        <v>6441.6</v>
      </c>
    </row>
    <row r="52" spans="1:2" ht="14.25" customHeight="1">
      <c r="A52" s="11" t="s">
        <v>276</v>
      </c>
      <c r="B52" s="12">
        <v>1232.08</v>
      </c>
    </row>
    <row r="53" spans="1:2" ht="14.25" customHeight="1">
      <c r="A53" s="11" t="s">
        <v>277</v>
      </c>
      <c r="B53" s="12">
        <v>5196.7700000000004</v>
      </c>
    </row>
    <row r="54" spans="1:2" ht="14.25" customHeight="1">
      <c r="A54" s="11" t="s">
        <v>278</v>
      </c>
      <c r="B54" s="11">
        <v>283.19</v>
      </c>
    </row>
    <row r="55" spans="1:2" ht="14.25" customHeight="1">
      <c r="A55" s="11" t="s">
        <v>279</v>
      </c>
      <c r="B55" s="11">
        <v>319.05</v>
      </c>
    </row>
    <row r="56" spans="1:2" ht="14.25" customHeight="1">
      <c r="A56" s="11" t="s">
        <v>280</v>
      </c>
      <c r="B56" s="12">
        <v>1167.8499999999999</v>
      </c>
    </row>
    <row r="57" spans="1:2" ht="14.25" customHeight="1">
      <c r="A57" s="11" t="s">
        <v>281</v>
      </c>
      <c r="B57" s="12">
        <v>8369.7900000000009</v>
      </c>
    </row>
    <row r="58" spans="1:2" ht="14.25" customHeight="1">
      <c r="A58" s="11" t="s">
        <v>282</v>
      </c>
      <c r="B58" s="12">
        <v>3247.38</v>
      </c>
    </row>
    <row r="59" spans="1:2" ht="14.25" customHeight="1">
      <c r="A59" s="11" t="s">
        <v>283</v>
      </c>
      <c r="B59" s="12">
        <v>1464.03</v>
      </c>
    </row>
    <row r="60" spans="1:2" ht="14.25" customHeight="1">
      <c r="A60" s="11" t="s">
        <v>284</v>
      </c>
      <c r="B60" s="12">
        <v>4361.34</v>
      </c>
    </row>
    <row r="61" spans="1:2" ht="14.25" customHeight="1">
      <c r="A61" s="11" t="s">
        <v>285</v>
      </c>
      <c r="B61" s="11">
        <v>975.55</v>
      </c>
    </row>
    <row r="62" spans="1:2" ht="14.25" customHeight="1">
      <c r="A62" s="11" t="s">
        <v>286</v>
      </c>
      <c r="B62" s="12">
        <v>1980.55</v>
      </c>
    </row>
    <row r="63" spans="1:2" ht="14.25" customHeight="1">
      <c r="A63" s="11" t="s">
        <v>287</v>
      </c>
      <c r="B63" s="11">
        <v>733.23</v>
      </c>
    </row>
    <row r="64" spans="1:2" ht="14.25" customHeight="1">
      <c r="A64" s="11" t="s">
        <v>288</v>
      </c>
      <c r="B64" s="12">
        <v>2263.7800000000002</v>
      </c>
    </row>
    <row r="65" spans="1:2" ht="14.25" customHeight="1">
      <c r="A65" s="11" t="s">
        <v>289</v>
      </c>
      <c r="B65" s="12">
        <v>1093.06</v>
      </c>
    </row>
    <row r="66" spans="1:2" ht="14.25" customHeight="1">
      <c r="A66" s="11" t="s">
        <v>290</v>
      </c>
      <c r="B66" s="11">
        <v>335.78</v>
      </c>
    </row>
    <row r="67" spans="1:2" ht="14.25" customHeight="1">
      <c r="A67" s="11" t="s">
        <v>291</v>
      </c>
      <c r="B67" s="11">
        <v>358.49</v>
      </c>
    </row>
    <row r="68" spans="1:2" ht="14.25" customHeight="1">
      <c r="A68" s="11" t="s">
        <v>292</v>
      </c>
      <c r="B68" s="11">
        <v>317.92</v>
      </c>
    </row>
    <row r="69" spans="1:2" ht="14.25" customHeight="1">
      <c r="A69" s="11" t="s">
        <v>293</v>
      </c>
      <c r="B69" s="11">
        <v>452.44</v>
      </c>
    </row>
    <row r="70" spans="1:2" ht="14.25" customHeight="1">
      <c r="A70" s="11" t="s">
        <v>294</v>
      </c>
      <c r="B70" s="12">
        <v>2718.98</v>
      </c>
    </row>
    <row r="71" spans="1:2" ht="14.25" customHeight="1">
      <c r="A71" s="11" t="s">
        <v>295</v>
      </c>
      <c r="B71" s="12">
        <v>1473.42</v>
      </c>
    </row>
    <row r="72" spans="1:2" ht="14.25" customHeight="1">
      <c r="A72" s="11" t="s">
        <v>296</v>
      </c>
      <c r="B72" s="12">
        <v>5086.58</v>
      </c>
    </row>
    <row r="73" spans="1:2" ht="14.25" customHeight="1">
      <c r="A73" s="11" t="s">
        <v>297</v>
      </c>
      <c r="B73" s="12">
        <v>3690.61</v>
      </c>
    </row>
    <row r="74" spans="1:2" ht="14.25" customHeight="1">
      <c r="A74" s="11" t="s">
        <v>298</v>
      </c>
      <c r="B74" s="12">
        <v>1854.01</v>
      </c>
    </row>
    <row r="75" spans="1:2" ht="14.25" customHeight="1">
      <c r="A75" s="11" t="s">
        <v>299</v>
      </c>
      <c r="B75" s="11">
        <v>695</v>
      </c>
    </row>
    <row r="76" spans="1:2" ht="14.25" customHeight="1">
      <c r="A76" s="11" t="s">
        <v>300</v>
      </c>
      <c r="B76" s="11">
        <v>667.33</v>
      </c>
    </row>
    <row r="77" spans="1:2" ht="14.25" customHeight="1">
      <c r="A77" s="11" t="s">
        <v>301</v>
      </c>
      <c r="B77" s="11">
        <v>883.59</v>
      </c>
    </row>
    <row r="78" spans="1:2" ht="14.25" customHeight="1">
      <c r="A78" s="11" t="s">
        <v>302</v>
      </c>
      <c r="B78" s="11">
        <v>445.86</v>
      </c>
    </row>
    <row r="79" spans="1:2" ht="14.25" customHeight="1">
      <c r="A79" s="11" t="s">
        <v>303</v>
      </c>
      <c r="B79" s="11">
        <v>615.85</v>
      </c>
    </row>
    <row r="80" spans="1:2" ht="14.25" customHeight="1">
      <c r="A80" s="11" t="s">
        <v>304</v>
      </c>
      <c r="B80" s="11">
        <v>816.99</v>
      </c>
    </row>
    <row r="81" spans="1:2" ht="14.25" customHeight="1">
      <c r="A81" s="11" t="s">
        <v>305</v>
      </c>
      <c r="B81" s="11">
        <v>373.16</v>
      </c>
    </row>
    <row r="82" spans="1:2" ht="14.25" customHeight="1">
      <c r="A82" s="11" t="s">
        <v>306</v>
      </c>
      <c r="B82" s="12">
        <v>1144.07</v>
      </c>
    </row>
    <row r="83" spans="1:2" ht="14.25" customHeight="1">
      <c r="A83" s="11" t="s">
        <v>307</v>
      </c>
      <c r="B83" s="12">
        <v>1037.1300000000001</v>
      </c>
    </row>
    <row r="84" spans="1:2" ht="14.25" customHeight="1">
      <c r="A84" s="11" t="s">
        <v>308</v>
      </c>
      <c r="B84" s="11">
        <v>271.44</v>
      </c>
    </row>
    <row r="85" spans="1:2" ht="14.25" customHeight="1">
      <c r="A85" s="11" t="s">
        <v>309</v>
      </c>
      <c r="B85" s="12">
        <v>8842.7800000000007</v>
      </c>
    </row>
    <row r="86" spans="1:2" ht="14.25" customHeight="1">
      <c r="A86" s="11" t="s">
        <v>310</v>
      </c>
      <c r="B86" s="11">
        <v>595.38</v>
      </c>
    </row>
    <row r="87" spans="1:2" ht="14.25" customHeight="1">
      <c r="A87" s="11" t="s">
        <v>311</v>
      </c>
      <c r="B87" s="12">
        <v>2131.25</v>
      </c>
    </row>
    <row r="88" spans="1:2" ht="14.25" customHeight="1">
      <c r="A88" s="11" t="s">
        <v>312</v>
      </c>
      <c r="B88" s="12">
        <v>1448.78</v>
      </c>
    </row>
    <row r="89" spans="1:2" ht="14.25" customHeight="1">
      <c r="A89" s="11" t="s">
        <v>313</v>
      </c>
      <c r="B89" s="11">
        <v>368.69</v>
      </c>
    </row>
    <row r="90" spans="1:2" ht="14.25" customHeight="1">
      <c r="A90" s="11" t="s">
        <v>314</v>
      </c>
      <c r="B90" s="11">
        <v>374.25</v>
      </c>
    </row>
    <row r="91" spans="1:2" ht="14.25" customHeight="1">
      <c r="A91" s="11" t="s">
        <v>315</v>
      </c>
      <c r="B91" s="12">
        <v>1368.99</v>
      </c>
    </row>
    <row r="92" spans="1:2" ht="14.25" customHeight="1">
      <c r="A92" s="11" t="s">
        <v>316</v>
      </c>
      <c r="B92" s="12">
        <v>1066.19</v>
      </c>
    </row>
    <row r="93" spans="1:2" ht="14.25" customHeight="1">
      <c r="A93" s="11" t="s">
        <v>317</v>
      </c>
      <c r="B93" s="12">
        <v>1471.44</v>
      </c>
    </row>
    <row r="94" spans="1:2" ht="14.25" customHeight="1">
      <c r="A94" s="11" t="s">
        <v>318</v>
      </c>
      <c r="B94" s="12">
        <v>3581.72</v>
      </c>
    </row>
    <row r="95" spans="1:2" ht="14.25" customHeight="1">
      <c r="A95" s="11" t="s">
        <v>319</v>
      </c>
      <c r="B95" s="11">
        <v>591.38</v>
      </c>
    </row>
    <row r="96" spans="1:2" ht="14.25" customHeight="1">
      <c r="A96" s="11" t="s">
        <v>320</v>
      </c>
      <c r="B96" s="12">
        <v>1962.9</v>
      </c>
    </row>
    <row r="97" spans="1:2" ht="14.25" customHeight="1">
      <c r="A97" s="11" t="s">
        <v>321</v>
      </c>
      <c r="B97" s="12">
        <v>1135.21</v>
      </c>
    </row>
    <row r="98" spans="1:2" ht="14.25" customHeight="1">
      <c r="A98" s="11" t="s">
        <v>322</v>
      </c>
      <c r="B98" s="11">
        <v>703.51</v>
      </c>
    </row>
    <row r="99" spans="1:2" ht="14.25" customHeight="1">
      <c r="A99" s="11" t="s">
        <v>323</v>
      </c>
      <c r="B99" s="11">
        <v>555.09</v>
      </c>
    </row>
    <row r="100" spans="1:2" ht="14.25" customHeight="1">
      <c r="A100" s="11" t="s">
        <v>324</v>
      </c>
      <c r="B100" s="12">
        <v>1240.45</v>
      </c>
    </row>
    <row r="101" spans="1:2" ht="14.25" customHeight="1">
      <c r="A101" s="11" t="s">
        <v>325</v>
      </c>
      <c r="B101" s="11">
        <v>268.62</v>
      </c>
    </row>
    <row r="102" spans="1:2" ht="14.25" customHeight="1">
      <c r="A102" s="11" t="s">
        <v>326</v>
      </c>
      <c r="B102" s="11">
        <v>220.78</v>
      </c>
    </row>
    <row r="103" spans="1:2" ht="14.25" customHeight="1">
      <c r="A103" s="11" t="s">
        <v>327</v>
      </c>
      <c r="B103" s="11">
        <v>623.24</v>
      </c>
    </row>
    <row r="104" spans="1:2" ht="14.25" customHeight="1">
      <c r="A104" s="11" t="s">
        <v>328</v>
      </c>
      <c r="B104" s="12">
        <v>1512.99</v>
      </c>
    </row>
    <row r="105" spans="1:2" ht="14.25" customHeight="1">
      <c r="A105" s="11" t="s">
        <v>329</v>
      </c>
      <c r="B105" s="11">
        <v>937.71</v>
      </c>
    </row>
    <row r="106" spans="1:2" ht="14.25" customHeight="1">
      <c r="A106" s="11" t="s">
        <v>330</v>
      </c>
      <c r="B106" s="12">
        <v>1047.73</v>
      </c>
    </row>
    <row r="107" spans="1:2" ht="14.25" customHeight="1">
      <c r="A107" s="11" t="s">
        <v>331</v>
      </c>
      <c r="B107" s="11">
        <v>321.93</v>
      </c>
    </row>
    <row r="108" spans="1:2" ht="14.25" customHeight="1">
      <c r="A108" s="11" t="s">
        <v>332</v>
      </c>
      <c r="B108" s="12">
        <v>3596.84</v>
      </c>
    </row>
    <row r="109" spans="1:2" ht="14.25" customHeight="1">
      <c r="A109" s="11" t="s">
        <v>333</v>
      </c>
      <c r="B109" s="11">
        <v>464.06</v>
      </c>
    </row>
    <row r="110" spans="1:2" ht="14.25" customHeight="1">
      <c r="A110" s="11" t="s">
        <v>334</v>
      </c>
      <c r="B110" s="11">
        <v>433.15</v>
      </c>
    </row>
    <row r="111" spans="1:2" ht="14.25" customHeight="1">
      <c r="A111" s="11" t="s">
        <v>335</v>
      </c>
      <c r="B111" s="11">
        <v>635.82000000000005</v>
      </c>
    </row>
    <row r="112" spans="1:2" ht="14.25" customHeight="1">
      <c r="A112" s="11" t="s">
        <v>336</v>
      </c>
      <c r="B112" s="12">
        <v>1402.59</v>
      </c>
    </row>
    <row r="113" spans="1:2" ht="14.25" customHeight="1">
      <c r="A113" s="11" t="s">
        <v>337</v>
      </c>
      <c r="B113" s="11">
        <v>760.95</v>
      </c>
    </row>
    <row r="114" spans="1:2" ht="14.25" customHeight="1">
      <c r="A114" s="11" t="s">
        <v>338</v>
      </c>
      <c r="B114" s="11">
        <v>548.41</v>
      </c>
    </row>
    <row r="115" spans="1:2" ht="14.25" customHeight="1">
      <c r="A115" s="11" t="s">
        <v>339</v>
      </c>
      <c r="B115" s="11">
        <v>408.73</v>
      </c>
    </row>
    <row r="116" spans="1:2" ht="14.25" customHeight="1">
      <c r="A116" s="11" t="s">
        <v>340</v>
      </c>
      <c r="B116" s="12">
        <v>2107.4</v>
      </c>
    </row>
    <row r="117" spans="1:2" ht="14.25" customHeight="1">
      <c r="A117" s="11" t="s">
        <v>341</v>
      </c>
      <c r="B117" s="11">
        <v>794.65</v>
      </c>
    </row>
    <row r="118" spans="1:2" ht="14.25" customHeight="1">
      <c r="A118" s="11" t="s">
        <v>342</v>
      </c>
      <c r="B118" s="11">
        <v>634.74</v>
      </c>
    </row>
    <row r="119" spans="1:2" ht="14.25" customHeight="1">
      <c r="A119" s="11" t="s">
        <v>343</v>
      </c>
      <c r="B119" s="12">
        <v>8521.08</v>
      </c>
    </row>
    <row r="120" spans="1:2" ht="14.25" customHeight="1">
      <c r="A120" s="11" t="s">
        <v>344</v>
      </c>
      <c r="B120" s="11">
        <v>341.11</v>
      </c>
    </row>
    <row r="121" spans="1:2" ht="14.25" customHeight="1">
      <c r="A121" s="11" t="s">
        <v>345</v>
      </c>
      <c r="B121" s="11">
        <v>687.75</v>
      </c>
    </row>
    <row r="122" spans="1:2" ht="14.25" customHeight="1">
      <c r="A122" s="11" t="s">
        <v>346</v>
      </c>
      <c r="B122" s="12">
        <v>1271.51</v>
      </c>
    </row>
    <row r="123" spans="1:2" ht="14.25" customHeight="1">
      <c r="A123" s="11" t="s">
        <v>347</v>
      </c>
      <c r="B123" s="12">
        <v>1488.34</v>
      </c>
    </row>
    <row r="124" spans="1:2" ht="14.25" customHeight="1">
      <c r="A124" s="11" t="s">
        <v>348</v>
      </c>
      <c r="B124" s="12">
        <v>1715.18</v>
      </c>
    </row>
    <row r="125" spans="1:2" ht="14.25" customHeight="1">
      <c r="A125" s="11" t="s">
        <v>349</v>
      </c>
      <c r="B125" s="11">
        <v>572.51</v>
      </c>
    </row>
    <row r="126" spans="1:2" ht="14.25" customHeight="1">
      <c r="A126" s="11" t="s">
        <v>350</v>
      </c>
      <c r="B126" s="11">
        <v>743.11</v>
      </c>
    </row>
    <row r="127" spans="1:2" ht="14.25" customHeight="1">
      <c r="A127" s="11" t="s">
        <v>351</v>
      </c>
      <c r="B127" s="11">
        <v>976.85</v>
      </c>
    </row>
    <row r="128" spans="1:2" ht="14.25" customHeight="1">
      <c r="A128" s="11" t="s">
        <v>352</v>
      </c>
      <c r="B128" s="12">
        <v>2452.62</v>
      </c>
    </row>
    <row r="129" spans="1:2" ht="14.25" customHeight="1">
      <c r="A129" s="11" t="s">
        <v>353</v>
      </c>
      <c r="B129" s="11">
        <v>695.33</v>
      </c>
    </row>
    <row r="130" spans="1:2" ht="14.25" customHeight="1">
      <c r="A130" s="11" t="s">
        <v>354</v>
      </c>
      <c r="B130" s="11">
        <v>197.64</v>
      </c>
    </row>
    <row r="131" spans="1:2" ht="14.25" customHeight="1">
      <c r="A131" s="11" t="s">
        <v>355</v>
      </c>
      <c r="B131" s="11">
        <v>122.83</v>
      </c>
    </row>
    <row r="132" spans="1:2" ht="14.25" customHeight="1">
      <c r="A132" s="11" t="s">
        <v>356</v>
      </c>
      <c r="B132" s="11">
        <v>532.16</v>
      </c>
    </row>
    <row r="133" spans="1:2" ht="14.25" customHeight="1">
      <c r="A133" s="11" t="s">
        <v>357</v>
      </c>
      <c r="B133" s="11">
        <v>530.52</v>
      </c>
    </row>
    <row r="134" spans="1:2" ht="14.25" customHeight="1">
      <c r="A134" s="11" t="s">
        <v>358</v>
      </c>
      <c r="B134" s="12">
        <v>3240.49</v>
      </c>
    </row>
    <row r="135" spans="1:2" ht="14.25" customHeight="1">
      <c r="A135" s="11" t="s">
        <v>359</v>
      </c>
      <c r="B135" s="12">
        <v>1358.33</v>
      </c>
    </row>
    <row r="136" spans="1:2" ht="14.25" customHeight="1">
      <c r="A136" s="11" t="s">
        <v>360</v>
      </c>
      <c r="B136" s="12">
        <v>1635.31</v>
      </c>
    </row>
    <row r="137" spans="1:2" ht="14.25" customHeight="1">
      <c r="A137" s="11" t="s">
        <v>361</v>
      </c>
      <c r="B137" s="11">
        <v>979.18</v>
      </c>
    </row>
    <row r="138" spans="1:2" ht="14.25" customHeight="1">
      <c r="A138" s="11" t="s">
        <v>362</v>
      </c>
      <c r="B138" s="12">
        <v>1098.5</v>
      </c>
    </row>
    <row r="139" spans="1:2" ht="14.25" customHeight="1">
      <c r="A139" s="11" t="s">
        <v>363</v>
      </c>
      <c r="B139" s="11">
        <v>288.43</v>
      </c>
    </row>
    <row r="140" spans="1:2" ht="14.25" customHeight="1">
      <c r="A140" s="11" t="s">
        <v>364</v>
      </c>
      <c r="B140" s="12">
        <v>1749.89</v>
      </c>
    </row>
    <row r="141" spans="1:2" ht="14.25" customHeight="1">
      <c r="A141" s="11" t="s">
        <v>365</v>
      </c>
      <c r="B141" s="11">
        <v>768.71</v>
      </c>
    </row>
    <row r="142" spans="1:2" ht="14.25" customHeight="1">
      <c r="A142" s="11" t="s">
        <v>366</v>
      </c>
      <c r="B142" s="11">
        <v>398.72</v>
      </c>
    </row>
    <row r="143" spans="1:2" ht="14.25" customHeight="1">
      <c r="A143" s="11" t="s">
        <v>367</v>
      </c>
      <c r="B143" s="11">
        <v>824.72</v>
      </c>
    </row>
    <row r="144" spans="1:2" ht="14.25" customHeight="1">
      <c r="A144" s="11" t="s">
        <v>368</v>
      </c>
      <c r="B144" s="11">
        <v>273.52999999999997</v>
      </c>
    </row>
    <row r="145" spans="1:2" ht="14.25" customHeight="1">
      <c r="A145" s="11" t="s">
        <v>369</v>
      </c>
      <c r="B145" s="12">
        <v>1512.97</v>
      </c>
    </row>
    <row r="146" spans="1:2" ht="14.25" customHeight="1">
      <c r="A146" s="11" t="s">
        <v>370</v>
      </c>
      <c r="B146" s="11">
        <v>545.14</v>
      </c>
    </row>
    <row r="147" spans="1:2" ht="14.25" customHeight="1">
      <c r="A147" s="11" t="s">
        <v>371</v>
      </c>
      <c r="B147" s="11">
        <v>688.76</v>
      </c>
    </row>
    <row r="148" spans="1:2" ht="14.25" customHeight="1">
      <c r="A148" s="11" t="s">
        <v>372</v>
      </c>
      <c r="B148" s="11">
        <v>990.41</v>
      </c>
    </row>
    <row r="149" spans="1:2" ht="14.25" customHeight="1">
      <c r="A149" s="11" t="s">
        <v>373</v>
      </c>
      <c r="B149" s="12">
        <v>1417.49</v>
      </c>
    </row>
    <row r="150" spans="1:2" ht="14.25" customHeight="1">
      <c r="A150" s="11" t="s">
        <v>374</v>
      </c>
      <c r="B150" s="11">
        <v>218.83</v>
      </c>
    </row>
    <row r="151" spans="1:2" ht="14.25" customHeight="1">
      <c r="A151" s="11" t="s">
        <v>375</v>
      </c>
      <c r="B151" s="11">
        <v>771.57</v>
      </c>
    </row>
    <row r="152" spans="1:2" ht="14.25" customHeight="1">
      <c r="A152" s="11" t="s">
        <v>376</v>
      </c>
      <c r="B152" s="11">
        <v>354.7</v>
      </c>
    </row>
    <row r="153" spans="1:2" ht="14.25" customHeight="1">
      <c r="A153" s="11" t="s">
        <v>377</v>
      </c>
      <c r="B153" s="11">
        <v>437.69</v>
      </c>
    </row>
    <row r="154" spans="1:2" ht="14.25" customHeight="1">
      <c r="A154" s="11" t="s">
        <v>378</v>
      </c>
      <c r="B154" s="11">
        <v>724.15</v>
      </c>
    </row>
    <row r="155" spans="1:2" ht="14.25" customHeight="1">
      <c r="A155" s="11" t="s">
        <v>379</v>
      </c>
      <c r="B155" s="11">
        <v>459.36</v>
      </c>
    </row>
    <row r="156" spans="1:2" ht="14.25" customHeight="1">
      <c r="A156" s="11" t="s">
        <v>380</v>
      </c>
      <c r="B156" s="12">
        <v>1367.68</v>
      </c>
    </row>
    <row r="157" spans="1:2" ht="14.25" customHeight="1">
      <c r="A157" s="11" t="s">
        <v>381</v>
      </c>
      <c r="B157" s="11">
        <v>66.28</v>
      </c>
    </row>
    <row r="158" spans="1:2" ht="14.25" customHeight="1">
      <c r="A158" s="11" t="s">
        <v>382</v>
      </c>
      <c r="B158" s="12">
        <v>6373.02</v>
      </c>
    </row>
    <row r="159" spans="1:2" ht="14.25" customHeight="1">
      <c r="A159" s="11" t="s">
        <v>383</v>
      </c>
      <c r="B159" s="11">
        <v>750.55</v>
      </c>
    </row>
    <row r="160" spans="1:2" ht="14.25" customHeight="1">
      <c r="A160" s="11" t="s">
        <v>384</v>
      </c>
      <c r="B160" s="11">
        <v>685.04</v>
      </c>
    </row>
    <row r="161" spans="1:2" ht="14.25" customHeight="1">
      <c r="A161" s="11" t="s">
        <v>385</v>
      </c>
      <c r="B161" s="12">
        <v>2478.6999999999998</v>
      </c>
    </row>
    <row r="162" spans="1:2" ht="14.25" customHeight="1">
      <c r="A162" s="11" t="s">
        <v>386</v>
      </c>
      <c r="B162" s="11">
        <v>623.21</v>
      </c>
    </row>
    <row r="163" spans="1:2" ht="14.25" customHeight="1">
      <c r="A163" s="11" t="s">
        <v>387</v>
      </c>
      <c r="B163" s="12">
        <v>2308.19</v>
      </c>
    </row>
    <row r="164" spans="1:2" ht="14.25" customHeight="1">
      <c r="A164" s="11" t="s">
        <v>388</v>
      </c>
      <c r="B164" s="11">
        <v>605.62</v>
      </c>
    </row>
    <row r="165" spans="1:2" ht="14.25" customHeight="1">
      <c r="A165" s="11" t="s">
        <v>389</v>
      </c>
      <c r="B165" s="12">
        <v>5462.96</v>
      </c>
    </row>
    <row r="166" spans="1:2" ht="14.25" customHeight="1">
      <c r="A166" s="11" t="s">
        <v>390</v>
      </c>
      <c r="B166" s="11">
        <v>897.15</v>
      </c>
    </row>
    <row r="167" spans="1:2" ht="14.25" customHeight="1">
      <c r="A167" s="11" t="s">
        <v>391</v>
      </c>
      <c r="B167" s="12">
        <v>1434.9</v>
      </c>
    </row>
    <row r="168" spans="1:2" ht="14.25" customHeight="1">
      <c r="A168" s="11" t="s">
        <v>392</v>
      </c>
      <c r="B168" s="11">
        <v>706.39</v>
      </c>
    </row>
    <row r="169" spans="1:2" ht="14.25" customHeight="1">
      <c r="A169" s="11" t="s">
        <v>393</v>
      </c>
      <c r="B169" s="11">
        <v>932.02</v>
      </c>
    </row>
    <row r="170" spans="1:2" ht="14.25" customHeight="1">
      <c r="A170" s="11" t="s">
        <v>394</v>
      </c>
      <c r="B170" s="12">
        <v>1601.18</v>
      </c>
    </row>
    <row r="171" spans="1:2" ht="14.25" customHeight="1">
      <c r="A171" s="11" t="s">
        <v>395</v>
      </c>
      <c r="B171" s="11">
        <v>770.92</v>
      </c>
    </row>
    <row r="172" spans="1:2" ht="14.25" customHeight="1">
      <c r="A172" s="11" t="s">
        <v>396</v>
      </c>
      <c r="B172" s="11">
        <v>931.48</v>
      </c>
    </row>
    <row r="173" spans="1:2" ht="14.25" customHeight="1">
      <c r="A173" s="11" t="s">
        <v>397</v>
      </c>
      <c r="B173" s="11">
        <v>459.07</v>
      </c>
    </row>
    <row r="174" spans="1:2" ht="14.25" customHeight="1">
      <c r="A174" s="11" t="s">
        <v>398</v>
      </c>
      <c r="B174" s="12">
        <v>1006.92</v>
      </c>
    </row>
    <row r="175" spans="1:2" ht="14.25" customHeight="1">
      <c r="A175" s="11" t="s">
        <v>399</v>
      </c>
      <c r="B175" s="11">
        <v>960.93</v>
      </c>
    </row>
    <row r="176" spans="1:2" ht="14.25" customHeight="1">
      <c r="A176" s="11" t="s">
        <v>400</v>
      </c>
      <c r="B176" s="12">
        <v>1151.98</v>
      </c>
    </row>
    <row r="177" spans="1:2" ht="14.25" customHeight="1">
      <c r="A177" s="11" t="s">
        <v>401</v>
      </c>
      <c r="B177" s="12">
        <v>2032.36</v>
      </c>
    </row>
    <row r="178" spans="1:2" ht="14.25" customHeight="1">
      <c r="A178" s="11" t="s">
        <v>402</v>
      </c>
      <c r="B178" s="11">
        <v>745.61</v>
      </c>
    </row>
    <row r="179" spans="1:2" ht="14.25" customHeight="1">
      <c r="A179" s="11" t="s">
        <v>403</v>
      </c>
      <c r="B179" s="12">
        <v>2280.21</v>
      </c>
    </row>
    <row r="180" spans="1:2" ht="14.25" customHeight="1">
      <c r="A180" s="11" t="s">
        <v>404</v>
      </c>
      <c r="B180" s="11">
        <v>690.68</v>
      </c>
    </row>
    <row r="181" spans="1:2" ht="14.25" customHeight="1">
      <c r="A181" s="11" t="s">
        <v>405</v>
      </c>
      <c r="B181" s="11">
        <v>908.08</v>
      </c>
    </row>
    <row r="182" spans="1:2" ht="14.25" customHeight="1">
      <c r="A182" s="11" t="s">
        <v>406</v>
      </c>
      <c r="B182" s="12">
        <v>2053.84</v>
      </c>
    </row>
    <row r="183" spans="1:2" ht="14.25" customHeight="1">
      <c r="A183" s="11" t="s">
        <v>407</v>
      </c>
      <c r="B183" s="12">
        <v>1438.07</v>
      </c>
    </row>
    <row r="184" spans="1:2" ht="14.25" customHeight="1">
      <c r="A184" s="11" t="s">
        <v>408</v>
      </c>
      <c r="B184" s="12">
        <v>1482.66</v>
      </c>
    </row>
    <row r="185" spans="1:2" ht="14.25" customHeight="1">
      <c r="A185" s="11" t="s">
        <v>409</v>
      </c>
      <c r="B185" s="11">
        <v>388.37</v>
      </c>
    </row>
    <row r="186" spans="1:2" ht="14.25" customHeight="1">
      <c r="A186" s="11" t="s">
        <v>410</v>
      </c>
      <c r="B186" s="11">
        <v>353.23</v>
      </c>
    </row>
    <row r="187" spans="1:2" ht="14.25" customHeight="1">
      <c r="A187" s="11" t="s">
        <v>411</v>
      </c>
      <c r="B187" s="11">
        <v>834.79</v>
      </c>
    </row>
    <row r="188" spans="1:2" ht="14.25" customHeight="1">
      <c r="A188" s="11" t="s">
        <v>412</v>
      </c>
      <c r="B188" s="11">
        <v>968.57</v>
      </c>
    </row>
    <row r="189" spans="1:2" ht="14.25" customHeight="1">
      <c r="A189" s="11" t="s">
        <v>413</v>
      </c>
      <c r="B189" s="11">
        <v>783.22</v>
      </c>
    </row>
    <row r="190" spans="1:2" ht="14.25" customHeight="1">
      <c r="A190" s="11" t="s">
        <v>414</v>
      </c>
      <c r="B190" s="11">
        <v>720.45</v>
      </c>
    </row>
    <row r="191" spans="1:2" ht="14.25" customHeight="1">
      <c r="A191" s="11" t="s">
        <v>415</v>
      </c>
      <c r="B191" s="11">
        <v>979.63</v>
      </c>
    </row>
    <row r="192" spans="1:2" ht="14.25" customHeight="1">
      <c r="A192" s="11" t="s">
        <v>416</v>
      </c>
      <c r="B192" s="12">
        <v>3521.53</v>
      </c>
    </row>
    <row r="193" spans="1:2" ht="14.25" customHeight="1">
      <c r="A193" s="11" t="s">
        <v>417</v>
      </c>
      <c r="B193" s="11">
        <v>419.35</v>
      </c>
    </row>
    <row r="194" spans="1:2" ht="14.25" customHeight="1">
      <c r="A194" s="11" t="s">
        <v>418</v>
      </c>
      <c r="B194" s="11">
        <v>227.46</v>
      </c>
    </row>
    <row r="195" spans="1:2" ht="14.25" customHeight="1">
      <c r="A195" s="11" t="s">
        <v>419</v>
      </c>
      <c r="B195" s="11">
        <v>390.85</v>
      </c>
    </row>
    <row r="196" spans="1:2" ht="14.25" customHeight="1">
      <c r="A196" s="11" t="s">
        <v>420</v>
      </c>
      <c r="B196" s="11">
        <v>441.81</v>
      </c>
    </row>
    <row r="197" spans="1:2" ht="14.25" customHeight="1">
      <c r="A197" s="11" t="s">
        <v>421</v>
      </c>
      <c r="B197" s="11">
        <v>426.44</v>
      </c>
    </row>
    <row r="198" spans="1:2" ht="14.25" customHeight="1">
      <c r="A198" s="11" t="s">
        <v>422</v>
      </c>
      <c r="B198" s="11">
        <v>738.55</v>
      </c>
    </row>
    <row r="199" spans="1:2" ht="14.25" customHeight="1">
      <c r="A199" s="11" t="s">
        <v>423</v>
      </c>
      <c r="B199" s="12">
        <v>1165.8599999999999</v>
      </c>
    </row>
    <row r="200" spans="1:2" ht="14.25" customHeight="1">
      <c r="A200" s="11" t="s">
        <v>424</v>
      </c>
      <c r="B200" s="12">
        <v>3114.87</v>
      </c>
    </row>
    <row r="201" spans="1:2" ht="14.25" customHeight="1">
      <c r="A201" s="11" t="s">
        <v>425</v>
      </c>
      <c r="B201" s="12">
        <v>1074.47</v>
      </c>
    </row>
    <row r="202" spans="1:2" ht="14.25" customHeight="1">
      <c r="A202" s="11" t="s">
        <v>426</v>
      </c>
      <c r="B202" s="11">
        <v>863.91</v>
      </c>
    </row>
    <row r="203" spans="1:2" ht="14.25" customHeight="1">
      <c r="A203" s="11" t="s">
        <v>427</v>
      </c>
      <c r="B203" s="12">
        <v>4382.9799999999996</v>
      </c>
    </row>
    <row r="204" spans="1:2" ht="14.25" customHeight="1">
      <c r="A204" s="11" t="s">
        <v>428</v>
      </c>
      <c r="B204" s="12">
        <v>1486.59</v>
      </c>
    </row>
    <row r="205" spans="1:2" ht="14.25" customHeight="1">
      <c r="A205" s="11" t="s">
        <v>429</v>
      </c>
      <c r="B205" s="12">
        <v>1764.61</v>
      </c>
    </row>
    <row r="206" spans="1:2" ht="14.25" customHeight="1">
      <c r="A206" s="11" t="s">
        <v>430</v>
      </c>
      <c r="B206" s="11">
        <v>222.95</v>
      </c>
    </row>
    <row r="207" spans="1:2" ht="14.25" customHeight="1">
      <c r="A207" s="11" t="s">
        <v>431</v>
      </c>
      <c r="B207" s="11">
        <v>271.01</v>
      </c>
    </row>
    <row r="208" spans="1:2" ht="14.25" customHeight="1">
      <c r="A208" s="11" t="s">
        <v>432</v>
      </c>
      <c r="B208" s="12">
        <v>3369.12</v>
      </c>
    </row>
    <row r="209" spans="1:2" ht="14.25" customHeight="1">
      <c r="A209" s="11" t="s">
        <v>433</v>
      </c>
      <c r="B209" s="12">
        <v>2578.5</v>
      </c>
    </row>
    <row r="210" spans="1:2" ht="14.25" customHeight="1">
      <c r="A210" s="11" t="s">
        <v>434</v>
      </c>
      <c r="B210" s="12">
        <v>1511.86</v>
      </c>
    </row>
    <row r="211" spans="1:2" ht="14.25" customHeight="1">
      <c r="A211" s="11" t="s">
        <v>435</v>
      </c>
      <c r="B211" s="12">
        <v>1651.66</v>
      </c>
    </row>
    <row r="212" spans="1:2" ht="14.25" customHeight="1">
      <c r="A212" s="11" t="s">
        <v>436</v>
      </c>
      <c r="B212" s="12">
        <v>1708.29</v>
      </c>
    </row>
    <row r="213" spans="1:2" ht="14.25" customHeight="1">
      <c r="A213" s="11" t="s">
        <v>437</v>
      </c>
      <c r="B213" s="12">
        <v>1957.75</v>
      </c>
    </row>
    <row r="214" spans="1:2" ht="14.25" customHeight="1">
      <c r="A214" s="11" t="s">
        <v>438</v>
      </c>
      <c r="B214" s="12">
        <v>1168.44</v>
      </c>
    </row>
    <row r="215" spans="1:2" ht="14.25" customHeight="1">
      <c r="A215" s="11" t="s">
        <v>439</v>
      </c>
      <c r="B215" s="12">
        <v>1188.78</v>
      </c>
    </row>
    <row r="216" spans="1:2" ht="14.25" customHeight="1">
      <c r="A216" s="11" t="s">
        <v>440</v>
      </c>
      <c r="B216" s="11">
        <v>716.72</v>
      </c>
    </row>
    <row r="217" spans="1:2" ht="14.25" customHeight="1">
      <c r="A217" s="11" t="s">
        <v>441</v>
      </c>
      <c r="B217" s="12">
        <v>1193.3900000000001</v>
      </c>
    </row>
    <row r="218" spans="1:2" ht="14.25" customHeight="1">
      <c r="A218" s="11" t="s">
        <v>442</v>
      </c>
      <c r="B218" s="12">
        <v>2140.11</v>
      </c>
    </row>
  </sheetData>
  <pageMargins left="0.511811024" right="0.511811024" top="0.78740157499999996" bottom="0.78740157499999996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8"/>
  <sheetViews>
    <sheetView workbookViewId="0"/>
  </sheetViews>
  <sheetFormatPr defaultColWidth="14.42578125" defaultRowHeight="15" customHeight="1"/>
  <cols>
    <col min="1" max="1" width="35.42578125" customWidth="1"/>
    <col min="2" max="2" width="23.42578125" customWidth="1"/>
    <col min="3" max="3" width="33.42578125" customWidth="1"/>
    <col min="4" max="4" width="8.7109375" customWidth="1"/>
    <col min="5" max="5" width="46.5703125" customWidth="1"/>
    <col min="6" max="11" width="8.7109375" customWidth="1"/>
  </cols>
  <sheetData>
    <row r="1" spans="1:5" ht="14.25" customHeight="1">
      <c r="A1" t="s">
        <v>222</v>
      </c>
      <c r="B1" t="s">
        <v>443</v>
      </c>
      <c r="C1" t="s">
        <v>444</v>
      </c>
    </row>
    <row r="2" spans="1:5" ht="14.25" customHeight="1">
      <c r="A2" t="s">
        <v>226</v>
      </c>
      <c r="B2" t="s">
        <v>445</v>
      </c>
      <c r="C2" t="s">
        <v>315</v>
      </c>
      <c r="E2" s="13"/>
    </row>
    <row r="3" spans="1:5" ht="14.25" customHeight="1">
      <c r="A3" t="s">
        <v>227</v>
      </c>
      <c r="B3" t="s">
        <v>446</v>
      </c>
      <c r="C3" t="s">
        <v>285</v>
      </c>
      <c r="E3" s="13"/>
    </row>
    <row r="4" spans="1:5" ht="14.25" customHeight="1">
      <c r="A4" t="s">
        <v>228</v>
      </c>
      <c r="B4" t="s">
        <v>446</v>
      </c>
      <c r="C4" t="s">
        <v>447</v>
      </c>
      <c r="E4" s="13"/>
    </row>
    <row r="5" spans="1:5" ht="14.25" customHeight="1">
      <c r="A5" t="s">
        <v>229</v>
      </c>
      <c r="B5" t="s">
        <v>448</v>
      </c>
      <c r="C5" t="s">
        <v>449</v>
      </c>
      <c r="E5" s="13"/>
    </row>
    <row r="6" spans="1:5" ht="14.25" customHeight="1">
      <c r="A6" t="s">
        <v>230</v>
      </c>
      <c r="B6" t="s">
        <v>446</v>
      </c>
      <c r="C6" t="s">
        <v>285</v>
      </c>
      <c r="E6" s="13"/>
    </row>
    <row r="7" spans="1:5" ht="14.25" customHeight="1">
      <c r="A7" t="s">
        <v>231</v>
      </c>
      <c r="B7" t="s">
        <v>445</v>
      </c>
      <c r="C7" t="s">
        <v>450</v>
      </c>
      <c r="E7" s="13"/>
    </row>
    <row r="8" spans="1:5" ht="14.25" customHeight="1">
      <c r="A8" t="s">
        <v>232</v>
      </c>
      <c r="B8" t="s">
        <v>446</v>
      </c>
      <c r="C8" t="s">
        <v>284</v>
      </c>
      <c r="E8" s="13"/>
    </row>
    <row r="9" spans="1:5" ht="14.25" customHeight="1">
      <c r="A9" t="s">
        <v>233</v>
      </c>
      <c r="B9" t="s">
        <v>445</v>
      </c>
      <c r="C9" t="s">
        <v>450</v>
      </c>
      <c r="E9" s="13"/>
    </row>
    <row r="10" spans="1:5" ht="14.25" customHeight="1">
      <c r="A10" t="s">
        <v>234</v>
      </c>
      <c r="B10" t="s">
        <v>451</v>
      </c>
      <c r="C10" t="s">
        <v>452</v>
      </c>
      <c r="E10" s="13"/>
    </row>
    <row r="11" spans="1:5" ht="14.25" customHeight="1">
      <c r="A11" t="s">
        <v>235</v>
      </c>
      <c r="B11" t="s">
        <v>445</v>
      </c>
      <c r="C11" t="s">
        <v>453</v>
      </c>
      <c r="E11" s="13"/>
    </row>
    <row r="12" spans="1:5" ht="14.25" customHeight="1">
      <c r="A12" t="s">
        <v>236</v>
      </c>
      <c r="B12" t="s">
        <v>445</v>
      </c>
      <c r="C12" t="s">
        <v>315</v>
      </c>
      <c r="E12" s="13"/>
    </row>
    <row r="13" spans="1:5" ht="14.25" customHeight="1">
      <c r="A13" t="s">
        <v>237</v>
      </c>
      <c r="B13" t="s">
        <v>448</v>
      </c>
      <c r="C13" t="s">
        <v>454</v>
      </c>
      <c r="E13" s="13"/>
    </row>
    <row r="14" spans="1:5" ht="14.25" customHeight="1">
      <c r="A14" t="s">
        <v>238</v>
      </c>
      <c r="B14" t="s">
        <v>446</v>
      </c>
      <c r="C14" t="s">
        <v>282</v>
      </c>
      <c r="E14" s="13"/>
    </row>
    <row r="15" spans="1:5" ht="14.25" customHeight="1">
      <c r="A15" t="s">
        <v>239</v>
      </c>
      <c r="B15" t="s">
        <v>448</v>
      </c>
      <c r="C15" t="s">
        <v>449</v>
      </c>
      <c r="E15" s="13"/>
    </row>
    <row r="16" spans="1:5" ht="14.25" customHeight="1">
      <c r="A16" t="s">
        <v>240</v>
      </c>
      <c r="B16" t="s">
        <v>445</v>
      </c>
      <c r="C16" t="s">
        <v>450</v>
      </c>
      <c r="E16" s="13"/>
    </row>
    <row r="17" spans="1:5" ht="14.25" customHeight="1">
      <c r="A17" t="s">
        <v>241</v>
      </c>
      <c r="B17" t="s">
        <v>446</v>
      </c>
      <c r="C17" t="s">
        <v>447</v>
      </c>
      <c r="E17" s="13"/>
    </row>
    <row r="18" spans="1:5" ht="14.25" customHeight="1">
      <c r="A18" t="s">
        <v>242</v>
      </c>
      <c r="B18" t="s">
        <v>455</v>
      </c>
      <c r="C18" t="s">
        <v>456</v>
      </c>
      <c r="E18" s="13"/>
    </row>
    <row r="19" spans="1:5" ht="14.25" customHeight="1">
      <c r="A19" t="s">
        <v>243</v>
      </c>
      <c r="B19" t="s">
        <v>448</v>
      </c>
      <c r="C19" t="s">
        <v>454</v>
      </c>
      <c r="E19" s="13"/>
    </row>
    <row r="20" spans="1:5" ht="14.25" customHeight="1">
      <c r="A20" t="s">
        <v>244</v>
      </c>
      <c r="B20" t="s">
        <v>448</v>
      </c>
      <c r="C20" t="s">
        <v>384</v>
      </c>
      <c r="E20" s="13"/>
    </row>
    <row r="21" spans="1:5" ht="14.25" customHeight="1">
      <c r="A21" t="s">
        <v>245</v>
      </c>
      <c r="B21" t="s">
        <v>455</v>
      </c>
      <c r="C21" t="s">
        <v>457</v>
      </c>
      <c r="E21" s="13"/>
    </row>
    <row r="22" spans="1:5" ht="14.25" customHeight="1">
      <c r="A22" t="s">
        <v>246</v>
      </c>
      <c r="B22" t="s">
        <v>448</v>
      </c>
      <c r="C22" t="s">
        <v>384</v>
      </c>
      <c r="E22" s="13"/>
    </row>
    <row r="23" spans="1:5" ht="14.25" customHeight="1">
      <c r="A23" t="s">
        <v>247</v>
      </c>
      <c r="B23" t="s">
        <v>448</v>
      </c>
      <c r="C23" t="s">
        <v>449</v>
      </c>
      <c r="E23" s="13"/>
    </row>
    <row r="24" spans="1:5" ht="14.25" customHeight="1">
      <c r="A24" t="s">
        <v>248</v>
      </c>
      <c r="B24" t="s">
        <v>448</v>
      </c>
      <c r="C24" t="s">
        <v>449</v>
      </c>
      <c r="E24" s="13"/>
    </row>
    <row r="25" spans="1:5" ht="14.25" customHeight="1">
      <c r="A25" t="s">
        <v>249</v>
      </c>
      <c r="B25" t="s">
        <v>451</v>
      </c>
      <c r="C25" t="s">
        <v>452</v>
      </c>
      <c r="E25" s="13"/>
    </row>
    <row r="26" spans="1:5" ht="14.25" customHeight="1">
      <c r="A26" t="s">
        <v>250</v>
      </c>
      <c r="B26" t="s">
        <v>446</v>
      </c>
      <c r="C26" t="s">
        <v>458</v>
      </c>
      <c r="E26" s="13"/>
    </row>
    <row r="27" spans="1:5" ht="14.25" customHeight="1">
      <c r="A27" t="s">
        <v>251</v>
      </c>
      <c r="B27" t="s">
        <v>455</v>
      </c>
      <c r="C27" t="s">
        <v>456</v>
      </c>
      <c r="E27" s="13"/>
    </row>
    <row r="28" spans="1:5" ht="14.25" customHeight="1">
      <c r="A28" t="s">
        <v>252</v>
      </c>
      <c r="B28" t="s">
        <v>448</v>
      </c>
      <c r="C28" t="s">
        <v>459</v>
      </c>
      <c r="E28" s="13"/>
    </row>
    <row r="29" spans="1:5" ht="14.25" customHeight="1">
      <c r="A29" t="s">
        <v>253</v>
      </c>
      <c r="B29" t="s">
        <v>448</v>
      </c>
      <c r="C29" t="s">
        <v>454</v>
      </c>
      <c r="E29" s="13"/>
    </row>
    <row r="30" spans="1:5" ht="14.25" customHeight="1">
      <c r="A30" t="s">
        <v>254</v>
      </c>
      <c r="B30" t="s">
        <v>446</v>
      </c>
      <c r="C30" t="s">
        <v>282</v>
      </c>
      <c r="E30" s="13"/>
    </row>
    <row r="31" spans="1:5" ht="14.25" customHeight="1">
      <c r="A31" t="s">
        <v>255</v>
      </c>
      <c r="B31" t="s">
        <v>451</v>
      </c>
      <c r="C31" t="s">
        <v>460</v>
      </c>
      <c r="E31" s="13"/>
    </row>
    <row r="32" spans="1:5" ht="14.25" customHeight="1">
      <c r="A32" t="s">
        <v>256</v>
      </c>
      <c r="B32" t="s">
        <v>448</v>
      </c>
      <c r="C32" t="s">
        <v>449</v>
      </c>
      <c r="E32" s="13"/>
    </row>
    <row r="33" spans="1:5" ht="14.25" customHeight="1">
      <c r="A33" t="s">
        <v>257</v>
      </c>
      <c r="B33" t="s">
        <v>455</v>
      </c>
      <c r="C33" t="s">
        <v>457</v>
      </c>
      <c r="E33" s="13"/>
    </row>
    <row r="34" spans="1:5" ht="14.25" customHeight="1">
      <c r="A34" t="s">
        <v>258</v>
      </c>
      <c r="B34" t="s">
        <v>445</v>
      </c>
      <c r="C34" t="s">
        <v>453</v>
      </c>
      <c r="E34" s="13"/>
    </row>
    <row r="35" spans="1:5" ht="14.25" customHeight="1">
      <c r="A35" t="s">
        <v>259</v>
      </c>
      <c r="B35" t="s">
        <v>445</v>
      </c>
      <c r="C35" t="s">
        <v>450</v>
      </c>
      <c r="E35" s="13"/>
    </row>
    <row r="36" spans="1:5" ht="14.25" customHeight="1">
      <c r="A36" t="s">
        <v>260</v>
      </c>
      <c r="B36" t="s">
        <v>445</v>
      </c>
      <c r="C36" t="s">
        <v>450</v>
      </c>
      <c r="E36" s="13"/>
    </row>
    <row r="37" spans="1:5" ht="14.25" customHeight="1">
      <c r="A37" t="s">
        <v>261</v>
      </c>
      <c r="B37" t="s">
        <v>455</v>
      </c>
      <c r="C37" t="s">
        <v>457</v>
      </c>
      <c r="E37" s="13"/>
    </row>
    <row r="38" spans="1:5" ht="14.25" customHeight="1">
      <c r="A38" t="s">
        <v>262</v>
      </c>
      <c r="B38" t="s">
        <v>446</v>
      </c>
      <c r="C38" t="s">
        <v>282</v>
      </c>
      <c r="E38" s="13"/>
    </row>
    <row r="39" spans="1:5" ht="14.25" customHeight="1">
      <c r="A39" t="s">
        <v>263</v>
      </c>
      <c r="B39" t="s">
        <v>445</v>
      </c>
      <c r="C39" t="s">
        <v>450</v>
      </c>
      <c r="E39" s="13"/>
    </row>
    <row r="40" spans="1:5" ht="14.25" customHeight="1">
      <c r="A40" t="s">
        <v>264</v>
      </c>
      <c r="B40" t="s">
        <v>446</v>
      </c>
      <c r="C40" t="s">
        <v>282</v>
      </c>
      <c r="E40" s="13"/>
    </row>
    <row r="41" spans="1:5" ht="14.25" customHeight="1">
      <c r="A41" t="s">
        <v>265</v>
      </c>
      <c r="B41" t="s">
        <v>446</v>
      </c>
      <c r="C41" t="s">
        <v>277</v>
      </c>
      <c r="E41" s="13"/>
    </row>
    <row r="42" spans="1:5" ht="14.25" customHeight="1">
      <c r="A42" t="s">
        <v>266</v>
      </c>
      <c r="B42" t="s">
        <v>445</v>
      </c>
      <c r="C42" t="s">
        <v>450</v>
      </c>
      <c r="E42" s="13"/>
    </row>
    <row r="43" spans="1:5" ht="14.25" customHeight="1">
      <c r="A43" t="s">
        <v>267</v>
      </c>
      <c r="B43" t="s">
        <v>445</v>
      </c>
      <c r="C43" t="s">
        <v>315</v>
      </c>
      <c r="E43" s="13"/>
    </row>
    <row r="44" spans="1:5" ht="14.25" customHeight="1">
      <c r="A44" t="s">
        <v>268</v>
      </c>
      <c r="B44" t="s">
        <v>448</v>
      </c>
      <c r="C44" t="s">
        <v>384</v>
      </c>
      <c r="E44" s="13"/>
    </row>
    <row r="45" spans="1:5" ht="14.25" customHeight="1">
      <c r="A45" t="s">
        <v>269</v>
      </c>
      <c r="B45" t="s">
        <v>448</v>
      </c>
      <c r="C45" t="s">
        <v>449</v>
      </c>
      <c r="E45" s="13"/>
    </row>
    <row r="46" spans="1:5" ht="14.25" customHeight="1">
      <c r="A46" t="s">
        <v>270</v>
      </c>
      <c r="B46" t="s">
        <v>448</v>
      </c>
      <c r="C46" t="s">
        <v>454</v>
      </c>
      <c r="E46" s="13"/>
    </row>
    <row r="47" spans="1:5" ht="14.25" customHeight="1">
      <c r="A47" t="s">
        <v>271</v>
      </c>
      <c r="B47" t="s">
        <v>451</v>
      </c>
      <c r="C47" t="s">
        <v>373</v>
      </c>
      <c r="E47" s="13"/>
    </row>
    <row r="48" spans="1:5" ht="14.25" customHeight="1">
      <c r="A48" t="s">
        <v>272</v>
      </c>
      <c r="B48" t="s">
        <v>445</v>
      </c>
      <c r="C48" t="s">
        <v>453</v>
      </c>
      <c r="E48" s="13"/>
    </row>
    <row r="49" spans="1:5" ht="14.25" customHeight="1">
      <c r="A49" t="s">
        <v>273</v>
      </c>
      <c r="B49" t="s">
        <v>448</v>
      </c>
      <c r="C49" t="s">
        <v>461</v>
      </c>
      <c r="E49" s="13"/>
    </row>
    <row r="50" spans="1:5" ht="14.25" customHeight="1">
      <c r="A50" t="s">
        <v>274</v>
      </c>
      <c r="B50" t="s">
        <v>446</v>
      </c>
      <c r="C50" t="s">
        <v>284</v>
      </c>
      <c r="E50" s="13"/>
    </row>
    <row r="51" spans="1:5" ht="14.25" customHeight="1">
      <c r="A51" t="s">
        <v>275</v>
      </c>
      <c r="B51" t="s">
        <v>451</v>
      </c>
      <c r="C51" t="s">
        <v>373</v>
      </c>
      <c r="E51" s="13"/>
    </row>
    <row r="52" spans="1:5" ht="14.25" customHeight="1">
      <c r="A52" t="s">
        <v>276</v>
      </c>
      <c r="B52" t="s">
        <v>445</v>
      </c>
      <c r="C52" t="s">
        <v>453</v>
      </c>
      <c r="E52" s="13"/>
    </row>
    <row r="53" spans="1:5" ht="14.25" customHeight="1">
      <c r="A53" t="s">
        <v>277</v>
      </c>
      <c r="B53" t="s">
        <v>446</v>
      </c>
      <c r="C53" t="s">
        <v>277</v>
      </c>
      <c r="E53" s="13"/>
    </row>
    <row r="54" spans="1:5" ht="14.25" customHeight="1">
      <c r="A54" t="s">
        <v>278</v>
      </c>
      <c r="B54" t="s">
        <v>448</v>
      </c>
      <c r="C54" t="s">
        <v>449</v>
      </c>
      <c r="E54" s="13"/>
    </row>
    <row r="55" spans="1:5" ht="14.25" customHeight="1">
      <c r="A55" t="s">
        <v>279</v>
      </c>
      <c r="B55" t="s">
        <v>448</v>
      </c>
      <c r="C55" t="s">
        <v>449</v>
      </c>
      <c r="E55" s="13"/>
    </row>
    <row r="56" spans="1:5" ht="14.25" customHeight="1">
      <c r="A56" t="s">
        <v>280</v>
      </c>
      <c r="B56" t="s">
        <v>445</v>
      </c>
      <c r="C56" t="s">
        <v>453</v>
      </c>
      <c r="E56" s="13"/>
    </row>
    <row r="57" spans="1:5" ht="14.25" customHeight="1">
      <c r="A57" t="s">
        <v>281</v>
      </c>
      <c r="B57" t="s">
        <v>445</v>
      </c>
      <c r="C57" t="s">
        <v>453</v>
      </c>
      <c r="E57" s="13"/>
    </row>
    <row r="58" spans="1:5" ht="14.25" customHeight="1">
      <c r="A58" t="s">
        <v>282</v>
      </c>
      <c r="B58" t="s">
        <v>446</v>
      </c>
      <c r="C58" t="s">
        <v>282</v>
      </c>
      <c r="E58" s="13"/>
    </row>
    <row r="59" spans="1:5" ht="14.25" customHeight="1">
      <c r="A59" t="s">
        <v>283</v>
      </c>
      <c r="B59" t="s">
        <v>445</v>
      </c>
      <c r="C59" t="s">
        <v>315</v>
      </c>
      <c r="E59" s="13"/>
    </row>
    <row r="60" spans="1:5" ht="14.25" customHeight="1">
      <c r="A60" t="s">
        <v>284</v>
      </c>
      <c r="B60" t="s">
        <v>446</v>
      </c>
      <c r="C60" t="s">
        <v>284</v>
      </c>
      <c r="E60" s="13"/>
    </row>
    <row r="61" spans="1:5" ht="14.25" customHeight="1">
      <c r="A61" t="s">
        <v>285</v>
      </c>
      <c r="B61" t="s">
        <v>446</v>
      </c>
      <c r="C61" t="s">
        <v>285</v>
      </c>
      <c r="E61" s="13"/>
    </row>
    <row r="62" spans="1:5" ht="14.25" customHeight="1">
      <c r="A62" t="s">
        <v>286</v>
      </c>
      <c r="B62" t="s">
        <v>446</v>
      </c>
      <c r="C62" t="s">
        <v>458</v>
      </c>
      <c r="E62" s="13"/>
    </row>
    <row r="63" spans="1:5" ht="14.25" customHeight="1">
      <c r="A63" t="s">
        <v>287</v>
      </c>
      <c r="B63" t="s">
        <v>448</v>
      </c>
      <c r="C63" t="s">
        <v>454</v>
      </c>
      <c r="E63" s="13"/>
    </row>
    <row r="64" spans="1:5" ht="14.25" customHeight="1">
      <c r="A64" t="s">
        <v>288</v>
      </c>
      <c r="B64" t="s">
        <v>446</v>
      </c>
      <c r="C64" t="s">
        <v>284</v>
      </c>
      <c r="E64" s="13"/>
    </row>
    <row r="65" spans="1:5" ht="14.25" customHeight="1">
      <c r="A65" t="s">
        <v>289</v>
      </c>
      <c r="B65" t="s">
        <v>448</v>
      </c>
      <c r="C65" t="s">
        <v>449</v>
      </c>
      <c r="E65" s="13"/>
    </row>
    <row r="66" spans="1:5" ht="14.25" customHeight="1">
      <c r="A66" t="s">
        <v>290</v>
      </c>
      <c r="B66" t="s">
        <v>445</v>
      </c>
      <c r="C66" t="s">
        <v>315</v>
      </c>
      <c r="E66" s="13"/>
    </row>
    <row r="67" spans="1:5" ht="14.25" customHeight="1">
      <c r="A67" t="s">
        <v>291</v>
      </c>
      <c r="B67" t="s">
        <v>455</v>
      </c>
      <c r="C67" t="s">
        <v>375</v>
      </c>
      <c r="E67" s="13"/>
    </row>
    <row r="68" spans="1:5" ht="14.25" customHeight="1">
      <c r="A68" t="s">
        <v>292</v>
      </c>
      <c r="B68" t="s">
        <v>446</v>
      </c>
      <c r="C68" t="s">
        <v>285</v>
      </c>
      <c r="E68" s="13"/>
    </row>
    <row r="69" spans="1:5" ht="14.25" customHeight="1">
      <c r="A69" t="s">
        <v>293</v>
      </c>
      <c r="B69" t="s">
        <v>455</v>
      </c>
      <c r="C69" t="s">
        <v>457</v>
      </c>
      <c r="E69" s="13"/>
    </row>
    <row r="70" spans="1:5" ht="14.25" customHeight="1">
      <c r="A70" t="s">
        <v>294</v>
      </c>
      <c r="B70" t="s">
        <v>451</v>
      </c>
      <c r="C70" t="s">
        <v>373</v>
      </c>
      <c r="E70" s="13"/>
    </row>
    <row r="71" spans="1:5" ht="14.25" customHeight="1">
      <c r="A71" t="s">
        <v>295</v>
      </c>
      <c r="B71" t="s">
        <v>451</v>
      </c>
      <c r="C71" t="s">
        <v>452</v>
      </c>
      <c r="E71" s="13"/>
    </row>
    <row r="72" spans="1:5" ht="14.25" customHeight="1">
      <c r="A72" t="s">
        <v>296</v>
      </c>
      <c r="B72" t="s">
        <v>455</v>
      </c>
      <c r="C72" t="s">
        <v>456</v>
      </c>
      <c r="E72" s="13"/>
    </row>
    <row r="73" spans="1:5" ht="14.25" customHeight="1">
      <c r="A73" t="s">
        <v>297</v>
      </c>
      <c r="B73" t="s">
        <v>455</v>
      </c>
      <c r="C73" t="s">
        <v>456</v>
      </c>
      <c r="E73" s="13"/>
    </row>
    <row r="74" spans="1:5" ht="14.25" customHeight="1">
      <c r="A74" t="s">
        <v>298</v>
      </c>
      <c r="B74" t="s">
        <v>451</v>
      </c>
      <c r="C74" t="s">
        <v>460</v>
      </c>
      <c r="E74" s="13"/>
    </row>
    <row r="75" spans="1:5" ht="14.25" customHeight="1">
      <c r="A75" t="s">
        <v>299</v>
      </c>
      <c r="B75" t="s">
        <v>455</v>
      </c>
      <c r="C75" t="s">
        <v>375</v>
      </c>
      <c r="E75" s="13"/>
    </row>
    <row r="76" spans="1:5" ht="14.25" customHeight="1">
      <c r="A76" t="s">
        <v>300</v>
      </c>
      <c r="B76" t="s">
        <v>445</v>
      </c>
      <c r="C76" t="s">
        <v>453</v>
      </c>
      <c r="E76" s="13"/>
    </row>
    <row r="77" spans="1:5" ht="14.25" customHeight="1">
      <c r="A77" t="s">
        <v>301</v>
      </c>
      <c r="B77" t="s">
        <v>455</v>
      </c>
      <c r="C77" t="s">
        <v>375</v>
      </c>
      <c r="E77" s="13"/>
    </row>
    <row r="78" spans="1:5" ht="14.25" customHeight="1">
      <c r="A78" t="s">
        <v>302</v>
      </c>
      <c r="B78" t="s">
        <v>455</v>
      </c>
      <c r="C78" t="s">
        <v>375</v>
      </c>
      <c r="E78" s="13"/>
    </row>
    <row r="79" spans="1:5" ht="14.25" customHeight="1">
      <c r="A79" t="s">
        <v>303</v>
      </c>
      <c r="B79" t="s">
        <v>445</v>
      </c>
      <c r="C79" t="s">
        <v>315</v>
      </c>
      <c r="E79" s="13"/>
    </row>
    <row r="80" spans="1:5" ht="14.25" customHeight="1">
      <c r="A80" t="s">
        <v>304</v>
      </c>
      <c r="B80" t="s">
        <v>455</v>
      </c>
      <c r="C80" t="s">
        <v>375</v>
      </c>
      <c r="E80" s="13"/>
    </row>
    <row r="81" spans="1:6" ht="14.25" customHeight="1">
      <c r="A81" t="s">
        <v>305</v>
      </c>
      <c r="B81" t="s">
        <v>455</v>
      </c>
      <c r="C81" t="s">
        <v>375</v>
      </c>
      <c r="E81" s="13"/>
    </row>
    <row r="82" spans="1:6" ht="14.25" customHeight="1">
      <c r="A82" t="s">
        <v>306</v>
      </c>
      <c r="B82" t="s">
        <v>445</v>
      </c>
      <c r="C82" t="s">
        <v>450</v>
      </c>
      <c r="E82" s="13"/>
    </row>
    <row r="83" spans="1:6" ht="14.25" customHeight="1">
      <c r="A83" t="s">
        <v>307</v>
      </c>
      <c r="B83" t="s">
        <v>445</v>
      </c>
      <c r="C83" t="s">
        <v>453</v>
      </c>
      <c r="E83" s="13"/>
    </row>
    <row r="84" spans="1:6" ht="14.25" customHeight="1">
      <c r="A84" t="s">
        <v>308</v>
      </c>
      <c r="B84" t="s">
        <v>455</v>
      </c>
      <c r="C84" t="s">
        <v>375</v>
      </c>
      <c r="E84" s="13"/>
    </row>
    <row r="85" spans="1:6" ht="14.25" customHeight="1">
      <c r="A85" t="s">
        <v>309</v>
      </c>
      <c r="B85" t="s">
        <v>455</v>
      </c>
      <c r="C85" t="s">
        <v>456</v>
      </c>
      <c r="E85" s="13"/>
    </row>
    <row r="86" spans="1:6" ht="14.25" customHeight="1">
      <c r="A86" t="s">
        <v>310</v>
      </c>
      <c r="B86" t="s">
        <v>448</v>
      </c>
      <c r="C86" t="s">
        <v>449</v>
      </c>
      <c r="D86" s="14"/>
      <c r="E86" s="13"/>
      <c r="F86" s="15"/>
    </row>
    <row r="87" spans="1:6" ht="14.25" customHeight="1">
      <c r="A87" t="s">
        <v>311</v>
      </c>
      <c r="B87" t="s">
        <v>448</v>
      </c>
      <c r="C87" t="s">
        <v>459</v>
      </c>
      <c r="D87" s="14"/>
      <c r="E87" s="13"/>
      <c r="F87" s="15"/>
    </row>
    <row r="88" spans="1:6" ht="14.25" customHeight="1">
      <c r="A88" t="s">
        <v>312</v>
      </c>
      <c r="B88" t="s">
        <v>448</v>
      </c>
      <c r="C88" t="s">
        <v>384</v>
      </c>
      <c r="D88" s="14"/>
      <c r="E88" s="13"/>
      <c r="F88" s="15"/>
    </row>
    <row r="89" spans="1:6" ht="14.25" customHeight="1">
      <c r="A89" t="s">
        <v>313</v>
      </c>
      <c r="B89" t="s">
        <v>448</v>
      </c>
      <c r="C89" t="s">
        <v>454</v>
      </c>
      <c r="D89" s="14"/>
      <c r="E89" s="13"/>
      <c r="F89" s="15"/>
    </row>
    <row r="90" spans="1:6" ht="14.25" customHeight="1">
      <c r="A90" t="s">
        <v>314</v>
      </c>
      <c r="B90" t="s">
        <v>455</v>
      </c>
      <c r="C90" t="s">
        <v>457</v>
      </c>
      <c r="D90" s="16"/>
      <c r="E90" s="13"/>
      <c r="F90" s="15"/>
    </row>
    <row r="91" spans="1:6" ht="14.25" customHeight="1">
      <c r="A91" t="s">
        <v>315</v>
      </c>
      <c r="B91" t="s">
        <v>445</v>
      </c>
      <c r="C91" t="s">
        <v>315</v>
      </c>
      <c r="D91" s="14"/>
      <c r="E91" s="13"/>
      <c r="F91" s="15"/>
    </row>
    <row r="92" spans="1:6" ht="14.25" customHeight="1">
      <c r="A92" t="s">
        <v>316</v>
      </c>
      <c r="B92" t="s">
        <v>455</v>
      </c>
      <c r="C92" t="s">
        <v>456</v>
      </c>
      <c r="D92" s="14"/>
      <c r="E92" s="13"/>
      <c r="F92" s="15"/>
    </row>
    <row r="93" spans="1:6" ht="14.25" customHeight="1">
      <c r="A93" t="s">
        <v>461</v>
      </c>
      <c r="B93" t="s">
        <v>448</v>
      </c>
      <c r="C93" t="s">
        <v>461</v>
      </c>
      <c r="E93" s="13"/>
    </row>
    <row r="94" spans="1:6" ht="14.25" customHeight="1">
      <c r="A94" t="s">
        <v>318</v>
      </c>
      <c r="B94" t="s">
        <v>445</v>
      </c>
      <c r="C94" t="s">
        <v>315</v>
      </c>
      <c r="E94" s="13"/>
    </row>
    <row r="95" spans="1:6" ht="14.25" customHeight="1">
      <c r="A95" t="s">
        <v>319</v>
      </c>
      <c r="B95" t="s">
        <v>446</v>
      </c>
      <c r="C95" t="s">
        <v>458</v>
      </c>
      <c r="E95" s="13"/>
    </row>
    <row r="96" spans="1:6" ht="14.25" customHeight="1">
      <c r="A96" t="s">
        <v>320</v>
      </c>
      <c r="B96" t="s">
        <v>455</v>
      </c>
      <c r="C96" t="s">
        <v>456</v>
      </c>
      <c r="E96" s="13"/>
    </row>
    <row r="97" spans="1:5" ht="14.25" customHeight="1">
      <c r="A97" t="s">
        <v>321</v>
      </c>
      <c r="B97" t="s">
        <v>445</v>
      </c>
      <c r="C97" t="s">
        <v>315</v>
      </c>
      <c r="E97" s="13"/>
    </row>
    <row r="98" spans="1:5" ht="14.25" customHeight="1">
      <c r="A98" t="s">
        <v>322</v>
      </c>
      <c r="B98" t="s">
        <v>455</v>
      </c>
      <c r="C98" t="s">
        <v>456</v>
      </c>
      <c r="E98" s="13"/>
    </row>
    <row r="99" spans="1:5" ht="14.25" customHeight="1">
      <c r="A99" t="s">
        <v>323</v>
      </c>
      <c r="B99" t="s">
        <v>445</v>
      </c>
      <c r="C99" t="s">
        <v>453</v>
      </c>
      <c r="E99" s="13"/>
    </row>
    <row r="100" spans="1:5" ht="14.25" customHeight="1">
      <c r="A100" t="s">
        <v>324</v>
      </c>
      <c r="B100" t="s">
        <v>445</v>
      </c>
      <c r="C100" t="s">
        <v>450</v>
      </c>
      <c r="E100" s="13"/>
    </row>
    <row r="101" spans="1:5" ht="14.25" customHeight="1">
      <c r="A101" t="s">
        <v>325</v>
      </c>
      <c r="B101" t="s">
        <v>455</v>
      </c>
      <c r="C101" t="s">
        <v>457</v>
      </c>
      <c r="E101" s="13"/>
    </row>
    <row r="102" spans="1:5" ht="14.25" customHeight="1">
      <c r="A102" t="s">
        <v>326</v>
      </c>
      <c r="B102" t="s">
        <v>455</v>
      </c>
      <c r="C102" t="s">
        <v>457</v>
      </c>
      <c r="E102" s="13"/>
    </row>
    <row r="103" spans="1:5" ht="14.25" customHeight="1">
      <c r="A103" t="s">
        <v>327</v>
      </c>
      <c r="B103" t="s">
        <v>455</v>
      </c>
      <c r="C103" t="s">
        <v>457</v>
      </c>
      <c r="E103" s="13"/>
    </row>
    <row r="104" spans="1:5" ht="14.25" customHeight="1">
      <c r="A104" t="s">
        <v>328</v>
      </c>
      <c r="B104" t="s">
        <v>446</v>
      </c>
      <c r="C104" t="s">
        <v>458</v>
      </c>
      <c r="E104" s="13"/>
    </row>
    <row r="105" spans="1:5" ht="14.25" customHeight="1">
      <c r="A105" t="s">
        <v>329</v>
      </c>
      <c r="B105" t="s">
        <v>445</v>
      </c>
      <c r="C105" t="s">
        <v>450</v>
      </c>
      <c r="E105" s="13"/>
    </row>
    <row r="106" spans="1:5" ht="14.25" customHeight="1">
      <c r="A106" t="s">
        <v>330</v>
      </c>
      <c r="B106" t="s">
        <v>445</v>
      </c>
      <c r="C106" t="s">
        <v>315</v>
      </c>
      <c r="E106" s="13"/>
    </row>
    <row r="107" spans="1:5" ht="14.25" customHeight="1">
      <c r="A107" t="s">
        <v>331</v>
      </c>
      <c r="B107" t="s">
        <v>455</v>
      </c>
      <c r="C107" t="s">
        <v>457</v>
      </c>
      <c r="E107" s="13"/>
    </row>
    <row r="108" spans="1:5" ht="14.25" customHeight="1">
      <c r="A108" t="s">
        <v>332</v>
      </c>
      <c r="B108" t="s">
        <v>451</v>
      </c>
      <c r="C108" t="s">
        <v>460</v>
      </c>
      <c r="E108" s="13"/>
    </row>
    <row r="109" spans="1:5" ht="14.25" customHeight="1">
      <c r="A109" t="s">
        <v>333</v>
      </c>
      <c r="B109" t="s">
        <v>445</v>
      </c>
      <c r="C109" t="s">
        <v>453</v>
      </c>
      <c r="E109" s="13"/>
    </row>
    <row r="110" spans="1:5" ht="14.25" customHeight="1">
      <c r="A110" t="s">
        <v>334</v>
      </c>
      <c r="B110" t="s">
        <v>446</v>
      </c>
      <c r="C110" t="s">
        <v>447</v>
      </c>
      <c r="E110" s="13"/>
    </row>
    <row r="111" spans="1:5" ht="14.25" customHeight="1">
      <c r="A111" t="s">
        <v>335</v>
      </c>
      <c r="B111" t="s">
        <v>445</v>
      </c>
      <c r="C111" t="s">
        <v>453</v>
      </c>
      <c r="E111" s="13"/>
    </row>
    <row r="112" spans="1:5" ht="14.25" customHeight="1">
      <c r="A112" t="s">
        <v>336</v>
      </c>
      <c r="B112" t="s">
        <v>445</v>
      </c>
      <c r="C112" t="s">
        <v>450</v>
      </c>
      <c r="E112" s="13"/>
    </row>
    <row r="113" spans="1:5" ht="14.25" customHeight="1">
      <c r="A113" t="s">
        <v>337</v>
      </c>
      <c r="B113" t="s">
        <v>445</v>
      </c>
      <c r="C113" t="s">
        <v>453</v>
      </c>
      <c r="E113" s="13"/>
    </row>
    <row r="114" spans="1:5" ht="14.25" customHeight="1">
      <c r="A114" t="s">
        <v>338</v>
      </c>
      <c r="B114" t="s">
        <v>446</v>
      </c>
      <c r="C114" t="s">
        <v>282</v>
      </c>
      <c r="E114" s="13"/>
    </row>
    <row r="115" spans="1:5" ht="14.25" customHeight="1">
      <c r="A115" t="s">
        <v>339</v>
      </c>
      <c r="B115" t="s">
        <v>448</v>
      </c>
      <c r="C115" t="s">
        <v>454</v>
      </c>
      <c r="E115" s="13"/>
    </row>
    <row r="116" spans="1:5" ht="14.25" customHeight="1">
      <c r="A116" t="s">
        <v>340</v>
      </c>
      <c r="B116" t="s">
        <v>446</v>
      </c>
      <c r="C116" t="s">
        <v>277</v>
      </c>
      <c r="E116" s="13"/>
    </row>
    <row r="117" spans="1:5" ht="14.25" customHeight="1">
      <c r="A117" t="s">
        <v>341</v>
      </c>
      <c r="B117" t="s">
        <v>448</v>
      </c>
      <c r="C117" t="s">
        <v>461</v>
      </c>
      <c r="E117" s="13"/>
    </row>
    <row r="118" spans="1:5" ht="14.25" customHeight="1">
      <c r="A118" t="s">
        <v>342</v>
      </c>
      <c r="B118" t="s">
        <v>446</v>
      </c>
      <c r="C118" t="s">
        <v>282</v>
      </c>
      <c r="E118" s="13"/>
    </row>
    <row r="119" spans="1:5" ht="14.25" customHeight="1">
      <c r="A119" t="s">
        <v>343</v>
      </c>
      <c r="B119" t="s">
        <v>446</v>
      </c>
      <c r="C119" t="s">
        <v>458</v>
      </c>
      <c r="E119" s="13"/>
    </row>
    <row r="120" spans="1:5" ht="14.25" customHeight="1">
      <c r="A120" t="s">
        <v>344</v>
      </c>
      <c r="B120" t="s">
        <v>448</v>
      </c>
      <c r="C120" t="s">
        <v>461</v>
      </c>
      <c r="E120" s="13"/>
    </row>
    <row r="121" spans="1:5" ht="14.25" customHeight="1">
      <c r="A121" t="s">
        <v>345</v>
      </c>
      <c r="B121" t="s">
        <v>448</v>
      </c>
      <c r="C121" t="s">
        <v>449</v>
      </c>
      <c r="E121" s="13"/>
    </row>
    <row r="122" spans="1:5" ht="14.25" customHeight="1">
      <c r="A122" t="s">
        <v>346</v>
      </c>
      <c r="B122" t="s">
        <v>448</v>
      </c>
      <c r="C122" t="s">
        <v>454</v>
      </c>
      <c r="E122" s="13"/>
    </row>
    <row r="123" spans="1:5" ht="14.25" customHeight="1">
      <c r="A123" t="s">
        <v>347</v>
      </c>
      <c r="B123" t="s">
        <v>445</v>
      </c>
      <c r="C123" t="s">
        <v>315</v>
      </c>
      <c r="E123" s="13"/>
    </row>
    <row r="124" spans="1:5" ht="14.25" customHeight="1">
      <c r="A124" t="s">
        <v>348</v>
      </c>
      <c r="B124" t="s">
        <v>448</v>
      </c>
      <c r="C124" t="s">
        <v>384</v>
      </c>
      <c r="E124" s="13"/>
    </row>
    <row r="125" spans="1:5" ht="14.25" customHeight="1">
      <c r="A125" t="s">
        <v>349</v>
      </c>
      <c r="B125" t="s">
        <v>448</v>
      </c>
      <c r="C125" t="s">
        <v>461</v>
      </c>
      <c r="E125" s="13"/>
    </row>
    <row r="126" spans="1:5" ht="14.25" customHeight="1">
      <c r="A126" t="s">
        <v>350</v>
      </c>
      <c r="B126" t="s">
        <v>451</v>
      </c>
      <c r="C126" t="s">
        <v>460</v>
      </c>
      <c r="E126" s="13"/>
    </row>
    <row r="127" spans="1:5" ht="14.25" customHeight="1">
      <c r="A127" t="s">
        <v>351</v>
      </c>
      <c r="B127" t="s">
        <v>446</v>
      </c>
      <c r="C127" t="s">
        <v>458</v>
      </c>
      <c r="E127" s="13"/>
    </row>
    <row r="128" spans="1:5" ht="14.25" customHeight="1">
      <c r="A128" t="s">
        <v>352</v>
      </c>
      <c r="B128" t="s">
        <v>445</v>
      </c>
      <c r="C128" t="s">
        <v>450</v>
      </c>
      <c r="E128" s="13"/>
    </row>
    <row r="129" spans="1:5" ht="14.25" customHeight="1">
      <c r="A129" t="s">
        <v>462</v>
      </c>
      <c r="B129" t="s">
        <v>455</v>
      </c>
      <c r="C129" t="s">
        <v>457</v>
      </c>
      <c r="E129" s="13"/>
    </row>
    <row r="130" spans="1:5" ht="14.25" customHeight="1">
      <c r="A130" t="s">
        <v>354</v>
      </c>
      <c r="B130" t="s">
        <v>448</v>
      </c>
      <c r="C130" t="s">
        <v>454</v>
      </c>
      <c r="E130" s="13"/>
    </row>
    <row r="131" spans="1:5" ht="14.25" customHeight="1">
      <c r="A131" t="s">
        <v>355</v>
      </c>
      <c r="B131" t="s">
        <v>448</v>
      </c>
      <c r="C131" t="s">
        <v>463</v>
      </c>
      <c r="E131" s="13"/>
    </row>
    <row r="132" spans="1:5" ht="14.25" customHeight="1">
      <c r="A132" t="s">
        <v>356</v>
      </c>
      <c r="B132" t="s">
        <v>448</v>
      </c>
      <c r="C132" t="s">
        <v>454</v>
      </c>
      <c r="E132" s="13"/>
    </row>
    <row r="133" spans="1:5" ht="14.25" customHeight="1">
      <c r="A133" t="s">
        <v>357</v>
      </c>
      <c r="B133" t="s">
        <v>446</v>
      </c>
      <c r="C133" t="s">
        <v>458</v>
      </c>
      <c r="E133" s="13"/>
    </row>
    <row r="134" spans="1:5" ht="14.25" customHeight="1">
      <c r="A134" t="s">
        <v>358</v>
      </c>
      <c r="B134" t="s">
        <v>446</v>
      </c>
      <c r="C134" t="s">
        <v>277</v>
      </c>
      <c r="E134" s="13"/>
    </row>
    <row r="135" spans="1:5" ht="14.25" customHeight="1">
      <c r="A135" t="s">
        <v>359</v>
      </c>
      <c r="B135" t="s">
        <v>446</v>
      </c>
      <c r="C135" t="s">
        <v>458</v>
      </c>
      <c r="E135" s="13"/>
    </row>
    <row r="136" spans="1:5" ht="14.25" customHeight="1">
      <c r="A136" t="s">
        <v>360</v>
      </c>
      <c r="B136" t="s">
        <v>446</v>
      </c>
      <c r="C136" t="s">
        <v>458</v>
      </c>
      <c r="E136" s="13"/>
    </row>
    <row r="137" spans="1:5" ht="14.25" customHeight="1">
      <c r="A137" t="s">
        <v>361</v>
      </c>
      <c r="B137" t="s">
        <v>448</v>
      </c>
      <c r="C137" t="s">
        <v>459</v>
      </c>
      <c r="E137" s="13"/>
    </row>
    <row r="138" spans="1:5" ht="14.25" customHeight="1">
      <c r="A138" t="s">
        <v>362</v>
      </c>
      <c r="B138" t="s">
        <v>445</v>
      </c>
      <c r="C138" t="s">
        <v>450</v>
      </c>
      <c r="E138" s="13"/>
    </row>
    <row r="139" spans="1:5" ht="14.25" customHeight="1">
      <c r="A139" t="s">
        <v>363</v>
      </c>
      <c r="B139" t="s">
        <v>455</v>
      </c>
      <c r="C139" t="s">
        <v>457</v>
      </c>
      <c r="E139" s="13"/>
    </row>
    <row r="140" spans="1:5" ht="14.25" customHeight="1">
      <c r="A140" t="s">
        <v>364</v>
      </c>
      <c r="B140" t="s">
        <v>448</v>
      </c>
      <c r="C140" t="s">
        <v>454</v>
      </c>
      <c r="E140" s="13"/>
    </row>
    <row r="141" spans="1:5" ht="14.25" customHeight="1">
      <c r="A141" t="s">
        <v>365</v>
      </c>
      <c r="B141" t="s">
        <v>448</v>
      </c>
      <c r="C141" t="s">
        <v>454</v>
      </c>
      <c r="E141" s="13"/>
    </row>
    <row r="142" spans="1:5" ht="14.25" customHeight="1">
      <c r="A142" t="s">
        <v>366</v>
      </c>
      <c r="B142" t="s">
        <v>448</v>
      </c>
      <c r="C142" t="s">
        <v>454</v>
      </c>
      <c r="E142" s="13"/>
    </row>
    <row r="143" spans="1:5" ht="14.25" customHeight="1">
      <c r="A143" t="s">
        <v>367</v>
      </c>
      <c r="B143" t="s">
        <v>446</v>
      </c>
      <c r="C143" t="s">
        <v>284</v>
      </c>
      <c r="E143" s="13"/>
    </row>
    <row r="144" spans="1:5" ht="14.25" customHeight="1">
      <c r="A144" t="s">
        <v>368</v>
      </c>
      <c r="B144" t="s">
        <v>445</v>
      </c>
      <c r="C144" t="s">
        <v>450</v>
      </c>
      <c r="E144" s="13"/>
    </row>
    <row r="145" spans="1:5" ht="14.25" customHeight="1">
      <c r="A145" t="s">
        <v>369</v>
      </c>
      <c r="B145" t="s">
        <v>448</v>
      </c>
      <c r="C145" t="s">
        <v>454</v>
      </c>
      <c r="E145" s="13"/>
    </row>
    <row r="146" spans="1:5" ht="14.25" customHeight="1">
      <c r="A146" t="s">
        <v>370</v>
      </c>
      <c r="B146" t="s">
        <v>455</v>
      </c>
      <c r="C146" t="s">
        <v>457</v>
      </c>
      <c r="E146" s="13"/>
    </row>
    <row r="147" spans="1:5" ht="14.25" customHeight="1">
      <c r="A147" t="s">
        <v>371</v>
      </c>
      <c r="B147" t="s">
        <v>448</v>
      </c>
      <c r="C147" t="s">
        <v>461</v>
      </c>
      <c r="E147" s="13"/>
    </row>
    <row r="148" spans="1:5" ht="14.25" customHeight="1">
      <c r="A148" t="s">
        <v>372</v>
      </c>
      <c r="B148" t="s">
        <v>455</v>
      </c>
      <c r="C148" t="s">
        <v>457</v>
      </c>
      <c r="E148" s="13"/>
    </row>
    <row r="149" spans="1:5" ht="14.25" customHeight="1">
      <c r="A149" t="s">
        <v>373</v>
      </c>
      <c r="B149" t="s">
        <v>451</v>
      </c>
      <c r="C149" t="s">
        <v>373</v>
      </c>
      <c r="E149" s="13"/>
    </row>
    <row r="150" spans="1:5" ht="14.25" customHeight="1">
      <c r="A150" t="s">
        <v>374</v>
      </c>
      <c r="B150" t="s">
        <v>448</v>
      </c>
      <c r="C150" t="s">
        <v>449</v>
      </c>
      <c r="E150" s="13"/>
    </row>
    <row r="151" spans="1:5" ht="14.25" customHeight="1">
      <c r="A151" t="s">
        <v>375</v>
      </c>
      <c r="B151" t="s">
        <v>455</v>
      </c>
      <c r="C151" t="s">
        <v>375</v>
      </c>
      <c r="E151" s="13"/>
    </row>
    <row r="152" spans="1:5" ht="14.25" customHeight="1">
      <c r="A152" t="s">
        <v>376</v>
      </c>
      <c r="B152" t="s">
        <v>448</v>
      </c>
      <c r="C152" t="s">
        <v>384</v>
      </c>
      <c r="E152" s="13"/>
    </row>
    <row r="153" spans="1:5" ht="14.25" customHeight="1">
      <c r="A153" t="s">
        <v>377</v>
      </c>
      <c r="B153" t="s">
        <v>445</v>
      </c>
      <c r="C153" t="s">
        <v>450</v>
      </c>
      <c r="E153" s="13"/>
    </row>
    <row r="154" spans="1:5" ht="14.25" customHeight="1">
      <c r="A154" t="s">
        <v>378</v>
      </c>
      <c r="B154" t="s">
        <v>448</v>
      </c>
      <c r="C154" t="s">
        <v>454</v>
      </c>
      <c r="E154" s="13"/>
    </row>
    <row r="155" spans="1:5" ht="14.25" customHeight="1">
      <c r="A155" t="s">
        <v>379</v>
      </c>
      <c r="B155" t="s">
        <v>448</v>
      </c>
      <c r="C155" t="s">
        <v>461</v>
      </c>
      <c r="E155" s="13"/>
    </row>
    <row r="156" spans="1:5" ht="14.25" customHeight="1">
      <c r="A156" t="s">
        <v>380</v>
      </c>
      <c r="B156" t="s">
        <v>448</v>
      </c>
      <c r="C156" t="s">
        <v>459</v>
      </c>
      <c r="E156" s="13"/>
    </row>
    <row r="157" spans="1:5" ht="14.25" customHeight="1">
      <c r="A157" t="s">
        <v>381</v>
      </c>
      <c r="B157" t="s">
        <v>448</v>
      </c>
      <c r="C157" t="s">
        <v>463</v>
      </c>
      <c r="E157" s="13"/>
    </row>
    <row r="158" spans="1:5" ht="14.25" customHeight="1">
      <c r="A158" t="s">
        <v>382</v>
      </c>
      <c r="B158" t="s">
        <v>451</v>
      </c>
      <c r="C158" t="s">
        <v>452</v>
      </c>
      <c r="E158" s="13"/>
    </row>
    <row r="159" spans="1:5" ht="14.25" customHeight="1">
      <c r="A159" t="s">
        <v>383</v>
      </c>
      <c r="B159" t="s">
        <v>445</v>
      </c>
      <c r="C159" t="s">
        <v>315</v>
      </c>
      <c r="E159" s="13"/>
    </row>
    <row r="160" spans="1:5" ht="14.25" customHeight="1">
      <c r="A160" t="s">
        <v>384</v>
      </c>
      <c r="B160" t="s">
        <v>448</v>
      </c>
      <c r="C160" t="s">
        <v>384</v>
      </c>
      <c r="E160" s="13"/>
    </row>
    <row r="161" spans="1:5" ht="14.25" customHeight="1">
      <c r="A161" t="s">
        <v>385</v>
      </c>
      <c r="B161" t="s">
        <v>451</v>
      </c>
      <c r="C161" t="s">
        <v>460</v>
      </c>
      <c r="E161" s="13"/>
    </row>
    <row r="162" spans="1:5" ht="14.25" customHeight="1">
      <c r="A162" t="s">
        <v>386</v>
      </c>
      <c r="B162" t="s">
        <v>455</v>
      </c>
      <c r="C162" t="s">
        <v>456</v>
      </c>
      <c r="E162" s="13"/>
    </row>
    <row r="163" spans="1:5" ht="14.25" customHeight="1">
      <c r="A163" t="s">
        <v>387</v>
      </c>
      <c r="B163" t="s">
        <v>448</v>
      </c>
      <c r="C163" t="s">
        <v>454</v>
      </c>
      <c r="E163" s="13"/>
    </row>
    <row r="164" spans="1:5" ht="14.25" customHeight="1">
      <c r="A164" t="s">
        <v>388</v>
      </c>
      <c r="B164" t="s">
        <v>445</v>
      </c>
      <c r="C164" t="s">
        <v>450</v>
      </c>
      <c r="E164" s="13"/>
    </row>
    <row r="165" spans="1:5" ht="14.25" customHeight="1">
      <c r="A165" t="s">
        <v>389</v>
      </c>
      <c r="B165" t="s">
        <v>445</v>
      </c>
      <c r="C165" t="s">
        <v>450</v>
      </c>
      <c r="E165" s="13"/>
    </row>
    <row r="166" spans="1:5" ht="14.25" customHeight="1">
      <c r="A166" t="s">
        <v>390</v>
      </c>
      <c r="B166" t="s">
        <v>445</v>
      </c>
      <c r="C166" t="s">
        <v>450</v>
      </c>
      <c r="E166" s="13"/>
    </row>
    <row r="167" spans="1:5" ht="14.25" customHeight="1">
      <c r="A167" t="s">
        <v>391</v>
      </c>
      <c r="B167" t="s">
        <v>446</v>
      </c>
      <c r="C167" t="s">
        <v>447</v>
      </c>
      <c r="E167" s="13"/>
    </row>
    <row r="168" spans="1:5" ht="14.25" customHeight="1">
      <c r="A168" t="s">
        <v>392</v>
      </c>
      <c r="B168" t="s">
        <v>448</v>
      </c>
      <c r="C168" t="s">
        <v>384</v>
      </c>
      <c r="E168" s="13"/>
    </row>
    <row r="169" spans="1:5" ht="14.25" customHeight="1">
      <c r="A169" t="s">
        <v>393</v>
      </c>
      <c r="B169" t="s">
        <v>446</v>
      </c>
      <c r="C169" t="s">
        <v>447</v>
      </c>
      <c r="E169" s="13"/>
    </row>
    <row r="170" spans="1:5" ht="14.25" customHeight="1">
      <c r="A170" t="s">
        <v>394</v>
      </c>
      <c r="B170" t="s">
        <v>448</v>
      </c>
      <c r="C170" t="s">
        <v>459</v>
      </c>
      <c r="E170" s="13"/>
    </row>
    <row r="171" spans="1:5" ht="14.25" customHeight="1">
      <c r="A171" t="s">
        <v>395</v>
      </c>
      <c r="B171" t="s">
        <v>455</v>
      </c>
      <c r="C171" t="s">
        <v>457</v>
      </c>
      <c r="E171" s="13"/>
    </row>
    <row r="172" spans="1:5" ht="14.25" customHeight="1">
      <c r="A172" t="s">
        <v>396</v>
      </c>
      <c r="B172" t="s">
        <v>446</v>
      </c>
      <c r="C172" t="s">
        <v>282</v>
      </c>
      <c r="E172" s="13"/>
    </row>
    <row r="173" spans="1:5" ht="14.25" customHeight="1">
      <c r="A173" t="s">
        <v>397</v>
      </c>
      <c r="B173" t="s">
        <v>448</v>
      </c>
      <c r="C173" t="s">
        <v>454</v>
      </c>
      <c r="E173" s="13"/>
    </row>
    <row r="174" spans="1:5" ht="14.25" customHeight="1">
      <c r="A174" t="s">
        <v>398</v>
      </c>
      <c r="B174" t="s">
        <v>446</v>
      </c>
      <c r="C174" t="s">
        <v>447</v>
      </c>
      <c r="E174" s="13"/>
    </row>
    <row r="175" spans="1:5" ht="14.25" customHeight="1">
      <c r="A175" t="s">
        <v>399</v>
      </c>
      <c r="B175" t="s">
        <v>451</v>
      </c>
      <c r="C175" t="s">
        <v>460</v>
      </c>
      <c r="E175" s="13"/>
    </row>
    <row r="176" spans="1:5" ht="14.25" customHeight="1">
      <c r="A176" t="s">
        <v>400</v>
      </c>
      <c r="B176" t="s">
        <v>455</v>
      </c>
      <c r="C176" t="s">
        <v>375</v>
      </c>
      <c r="E176" s="13"/>
    </row>
    <row r="177" spans="1:5" ht="14.25" customHeight="1">
      <c r="A177" t="s">
        <v>401</v>
      </c>
      <c r="B177" t="s">
        <v>451</v>
      </c>
      <c r="C177" t="s">
        <v>460</v>
      </c>
      <c r="E177" s="13"/>
    </row>
    <row r="178" spans="1:5" ht="14.25" customHeight="1">
      <c r="A178" t="s">
        <v>402</v>
      </c>
      <c r="B178" t="s">
        <v>445</v>
      </c>
      <c r="C178" t="s">
        <v>315</v>
      </c>
      <c r="E178" s="13"/>
    </row>
    <row r="179" spans="1:5" ht="14.25" customHeight="1">
      <c r="A179" t="s">
        <v>403</v>
      </c>
      <c r="B179" t="s">
        <v>446</v>
      </c>
      <c r="C179" t="s">
        <v>458</v>
      </c>
      <c r="E179" s="13"/>
    </row>
    <row r="180" spans="1:5" ht="14.25" customHeight="1">
      <c r="A180" t="s">
        <v>404</v>
      </c>
      <c r="B180" t="s">
        <v>448</v>
      </c>
      <c r="C180" t="s">
        <v>454</v>
      </c>
      <c r="E180" s="13"/>
    </row>
    <row r="181" spans="1:5" ht="14.25" customHeight="1">
      <c r="A181" t="s">
        <v>405</v>
      </c>
      <c r="B181" t="s">
        <v>445</v>
      </c>
      <c r="C181" t="s">
        <v>450</v>
      </c>
      <c r="E181" s="13"/>
    </row>
    <row r="182" spans="1:5" ht="14.25" customHeight="1">
      <c r="A182" t="s">
        <v>406</v>
      </c>
      <c r="B182" t="s">
        <v>451</v>
      </c>
      <c r="C182" t="s">
        <v>373</v>
      </c>
      <c r="E182" s="13"/>
    </row>
    <row r="183" spans="1:5" ht="14.25" customHeight="1">
      <c r="A183" t="s">
        <v>407</v>
      </c>
      <c r="B183" t="s">
        <v>446</v>
      </c>
      <c r="C183" t="s">
        <v>277</v>
      </c>
      <c r="E183" s="13"/>
    </row>
    <row r="184" spans="1:5" ht="14.25" customHeight="1">
      <c r="A184" t="s">
        <v>408</v>
      </c>
      <c r="B184" t="s">
        <v>446</v>
      </c>
      <c r="C184" t="s">
        <v>458</v>
      </c>
      <c r="E184" s="13"/>
    </row>
    <row r="185" spans="1:5" ht="14.25" customHeight="1">
      <c r="A185" t="s">
        <v>409</v>
      </c>
      <c r="B185" t="s">
        <v>448</v>
      </c>
      <c r="C185" t="s">
        <v>463</v>
      </c>
      <c r="E185" s="13"/>
    </row>
    <row r="186" spans="1:5" ht="14.25" customHeight="1">
      <c r="A186" t="s">
        <v>410</v>
      </c>
      <c r="B186" t="s">
        <v>455</v>
      </c>
      <c r="C186" t="s">
        <v>375</v>
      </c>
      <c r="E186" s="13"/>
    </row>
    <row r="187" spans="1:5" ht="14.25" customHeight="1">
      <c r="A187" t="s">
        <v>411</v>
      </c>
      <c r="B187" t="s">
        <v>448</v>
      </c>
      <c r="C187" t="s">
        <v>463</v>
      </c>
      <c r="E187" s="13"/>
    </row>
    <row r="188" spans="1:5" ht="14.25" customHeight="1">
      <c r="A188" t="s">
        <v>412</v>
      </c>
      <c r="B188" t="s">
        <v>455</v>
      </c>
      <c r="C188" t="s">
        <v>457</v>
      </c>
      <c r="E188" s="13"/>
    </row>
    <row r="189" spans="1:5" ht="14.25" customHeight="1">
      <c r="A189" t="s">
        <v>413</v>
      </c>
      <c r="B189" t="s">
        <v>455</v>
      </c>
      <c r="C189" t="s">
        <v>457</v>
      </c>
      <c r="E189" s="13"/>
    </row>
    <row r="190" spans="1:5" ht="14.25" customHeight="1">
      <c r="A190" t="s">
        <v>414</v>
      </c>
      <c r="B190" t="s">
        <v>445</v>
      </c>
      <c r="C190" t="s">
        <v>315</v>
      </c>
      <c r="E190" s="13"/>
    </row>
    <row r="191" spans="1:5" ht="14.25" customHeight="1">
      <c r="A191" t="s">
        <v>415</v>
      </c>
      <c r="B191" t="s">
        <v>451</v>
      </c>
      <c r="C191" t="s">
        <v>373</v>
      </c>
      <c r="E191" s="13"/>
    </row>
    <row r="192" spans="1:5" ht="14.25" customHeight="1">
      <c r="A192" t="s">
        <v>416</v>
      </c>
      <c r="B192" t="s">
        <v>451</v>
      </c>
      <c r="C192" t="s">
        <v>460</v>
      </c>
      <c r="E192" s="13"/>
    </row>
    <row r="193" spans="1:5" ht="14.25" customHeight="1">
      <c r="A193" t="s">
        <v>417</v>
      </c>
      <c r="B193" t="s">
        <v>455</v>
      </c>
      <c r="C193" t="s">
        <v>457</v>
      </c>
      <c r="E193" s="13"/>
    </row>
    <row r="194" spans="1:5" ht="14.25" customHeight="1">
      <c r="A194" t="s">
        <v>418</v>
      </c>
      <c r="B194" t="s">
        <v>455</v>
      </c>
      <c r="C194" t="s">
        <v>457</v>
      </c>
      <c r="E194" s="13"/>
    </row>
    <row r="195" spans="1:5" ht="14.25" customHeight="1">
      <c r="A195" t="s">
        <v>419</v>
      </c>
      <c r="B195" t="s">
        <v>448</v>
      </c>
      <c r="C195" t="s">
        <v>454</v>
      </c>
      <c r="E195" s="13"/>
    </row>
    <row r="196" spans="1:5" ht="14.25" customHeight="1">
      <c r="A196" t="s">
        <v>420</v>
      </c>
      <c r="B196" t="s">
        <v>455</v>
      </c>
      <c r="C196" t="s">
        <v>457</v>
      </c>
      <c r="E196" s="13"/>
    </row>
    <row r="197" spans="1:5" ht="14.25" customHeight="1">
      <c r="A197" t="s">
        <v>421</v>
      </c>
      <c r="B197" t="s">
        <v>455</v>
      </c>
      <c r="C197" t="s">
        <v>375</v>
      </c>
      <c r="E197" s="13"/>
    </row>
    <row r="198" spans="1:5" ht="14.25" customHeight="1">
      <c r="A198" t="s">
        <v>422</v>
      </c>
      <c r="B198" t="s">
        <v>445</v>
      </c>
      <c r="C198" t="s">
        <v>315</v>
      </c>
      <c r="E198" s="13"/>
    </row>
    <row r="199" spans="1:5" ht="14.25" customHeight="1">
      <c r="A199" t="s">
        <v>423</v>
      </c>
      <c r="B199" t="s">
        <v>448</v>
      </c>
      <c r="C199" t="s">
        <v>449</v>
      </c>
      <c r="E199" s="13"/>
    </row>
    <row r="200" spans="1:5" ht="14.25" customHeight="1">
      <c r="A200" t="s">
        <v>424</v>
      </c>
      <c r="B200" t="s">
        <v>455</v>
      </c>
      <c r="C200" t="s">
        <v>456</v>
      </c>
      <c r="E200" s="13"/>
    </row>
    <row r="201" spans="1:5" ht="14.25" customHeight="1">
      <c r="A201" t="s">
        <v>425</v>
      </c>
      <c r="B201" t="s">
        <v>446</v>
      </c>
      <c r="C201" t="s">
        <v>458</v>
      </c>
      <c r="E201" s="13"/>
    </row>
    <row r="202" spans="1:5" ht="14.25" customHeight="1">
      <c r="A202" t="s">
        <v>426</v>
      </c>
      <c r="B202" t="s">
        <v>446</v>
      </c>
      <c r="C202" t="s">
        <v>458</v>
      </c>
      <c r="E202" s="13"/>
    </row>
    <row r="203" spans="1:5" ht="14.25" customHeight="1">
      <c r="A203" t="s">
        <v>427</v>
      </c>
      <c r="B203" t="s">
        <v>451</v>
      </c>
      <c r="C203" t="s">
        <v>452</v>
      </c>
      <c r="E203" s="13"/>
    </row>
    <row r="204" spans="1:5" ht="14.25" customHeight="1">
      <c r="A204" t="s">
        <v>428</v>
      </c>
      <c r="B204" t="s">
        <v>446</v>
      </c>
      <c r="C204" t="s">
        <v>284</v>
      </c>
      <c r="E204" s="13"/>
    </row>
    <row r="205" spans="1:5" ht="14.25" customHeight="1">
      <c r="A205" t="s">
        <v>429</v>
      </c>
      <c r="B205" t="s">
        <v>446</v>
      </c>
      <c r="C205" t="s">
        <v>277</v>
      </c>
      <c r="E205" s="13"/>
    </row>
    <row r="206" spans="1:5" ht="14.25" customHeight="1">
      <c r="A206" t="s">
        <v>430</v>
      </c>
      <c r="B206" t="s">
        <v>455</v>
      </c>
      <c r="C206" t="s">
        <v>457</v>
      </c>
      <c r="E206" s="13"/>
    </row>
    <row r="207" spans="1:5" ht="14.25" customHeight="1">
      <c r="A207" t="s">
        <v>431</v>
      </c>
      <c r="B207" t="s">
        <v>445</v>
      </c>
      <c r="C207" t="s">
        <v>450</v>
      </c>
      <c r="E207" s="13"/>
    </row>
    <row r="208" spans="1:5" ht="14.25" customHeight="1">
      <c r="A208" t="s">
        <v>432</v>
      </c>
      <c r="B208" t="s">
        <v>455</v>
      </c>
      <c r="C208" t="s">
        <v>456</v>
      </c>
      <c r="E208" s="13"/>
    </row>
    <row r="209" spans="1:5" ht="14.25" customHeight="1">
      <c r="A209" t="s">
        <v>433</v>
      </c>
      <c r="B209" t="s">
        <v>445</v>
      </c>
      <c r="C209" t="s">
        <v>453</v>
      </c>
      <c r="E209" s="13"/>
    </row>
    <row r="210" spans="1:5" ht="14.25" customHeight="1">
      <c r="A210" t="s">
        <v>434</v>
      </c>
      <c r="B210" t="s">
        <v>445</v>
      </c>
      <c r="C210" t="s">
        <v>453</v>
      </c>
      <c r="E210" s="13"/>
    </row>
    <row r="211" spans="1:5" ht="14.25" customHeight="1">
      <c r="A211" t="s">
        <v>435</v>
      </c>
      <c r="B211" t="s">
        <v>448</v>
      </c>
      <c r="C211" t="s">
        <v>459</v>
      </c>
      <c r="E211" s="13"/>
    </row>
    <row r="212" spans="1:5" ht="14.25" customHeight="1">
      <c r="A212" t="s">
        <v>436</v>
      </c>
      <c r="B212" t="s">
        <v>446</v>
      </c>
      <c r="C212" t="s">
        <v>282</v>
      </c>
      <c r="E212" s="13"/>
    </row>
    <row r="213" spans="1:5" ht="14.25" customHeight="1">
      <c r="A213" t="s">
        <v>437</v>
      </c>
      <c r="B213" t="s">
        <v>448</v>
      </c>
      <c r="C213" t="s">
        <v>461</v>
      </c>
      <c r="E213" s="13"/>
    </row>
    <row r="214" spans="1:5" ht="14.25" customHeight="1">
      <c r="A214" t="s">
        <v>438</v>
      </c>
      <c r="B214" t="s">
        <v>448</v>
      </c>
      <c r="C214" t="s">
        <v>454</v>
      </c>
    </row>
    <row r="215" spans="1:5" ht="14.25" customHeight="1">
      <c r="A215" t="s">
        <v>439</v>
      </c>
      <c r="B215" t="s">
        <v>445</v>
      </c>
      <c r="C215" t="s">
        <v>315</v>
      </c>
    </row>
    <row r="216" spans="1:5" ht="14.25" customHeight="1">
      <c r="A216" t="s">
        <v>440</v>
      </c>
      <c r="B216" t="s">
        <v>448</v>
      </c>
      <c r="C216" t="s">
        <v>454</v>
      </c>
    </row>
    <row r="217" spans="1:5" ht="14.25" customHeight="1">
      <c r="A217" t="s">
        <v>441</v>
      </c>
      <c r="B217" t="s">
        <v>445</v>
      </c>
      <c r="C217" t="s">
        <v>450</v>
      </c>
    </row>
    <row r="218" spans="1:5" ht="14.25" customHeight="1">
      <c r="A218" t="s">
        <v>442</v>
      </c>
      <c r="B218" t="s">
        <v>445</v>
      </c>
      <c r="C218" t="s">
        <v>450</v>
      </c>
    </row>
  </sheetData>
  <autoFilter ref="A1:C218"/>
  <pageMargins left="0.511811024" right="0.511811024" top="0.78740157499999996" bottom="0.78740157499999996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515"/>
  <sheetViews>
    <sheetView showGridLines="0" tabSelected="1" view="pageBreakPreview" topLeftCell="A10" zoomScale="70" zoomScaleNormal="40" zoomScaleSheetLayoutView="70" workbookViewId="0">
      <pane ySplit="1" topLeftCell="A367" activePane="bottomLeft" state="frozen"/>
      <selection activeCell="A10" sqref="A10"/>
      <selection pane="bottomLeft" activeCell="D376" sqref="D376:E376"/>
    </sheetView>
  </sheetViews>
  <sheetFormatPr defaultColWidth="14.42578125" defaultRowHeight="15" customHeight="1"/>
  <cols>
    <col min="1" max="1" width="9.42578125" customWidth="1"/>
    <col min="2" max="2" width="21.42578125" customWidth="1"/>
    <col min="3" max="3" width="24.28515625" customWidth="1"/>
    <col min="4" max="4" width="15.85546875" customWidth="1"/>
    <col min="5" max="5" width="108.28515625" bestFit="1" customWidth="1"/>
    <col min="6" max="6" width="31.140625" customWidth="1"/>
    <col min="7" max="7" width="24.7109375" customWidth="1"/>
    <col min="8" max="8" width="22.5703125" customWidth="1"/>
    <col min="9" max="9" width="26.7109375" customWidth="1"/>
    <col min="10" max="10" width="10.140625" customWidth="1"/>
    <col min="11" max="11" width="20" customWidth="1"/>
    <col min="12" max="12" width="22.42578125" customWidth="1"/>
    <col min="13" max="29" width="9.42578125" customWidth="1"/>
  </cols>
  <sheetData>
    <row r="1" spans="1:29" ht="15.75">
      <c r="A1" s="17"/>
      <c r="B1" s="18"/>
      <c r="C1" s="18"/>
      <c r="D1" s="19"/>
      <c r="E1" s="19"/>
      <c r="F1" s="20"/>
      <c r="G1" s="20"/>
      <c r="H1" s="21"/>
      <c r="I1" s="21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</row>
    <row r="2" spans="1:29" ht="15.75" customHeight="1">
      <c r="A2" s="17"/>
      <c r="B2" s="366"/>
      <c r="C2" s="367"/>
      <c r="D2" s="363" t="s">
        <v>464</v>
      </c>
      <c r="E2" s="364"/>
      <c r="F2" s="364"/>
      <c r="G2" s="364"/>
      <c r="H2" s="372"/>
      <c r="I2" s="36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</row>
    <row r="3" spans="1:29" ht="15.75" customHeight="1">
      <c r="A3" s="17"/>
      <c r="B3" s="368"/>
      <c r="C3" s="369"/>
      <c r="D3" s="365"/>
      <c r="E3" s="365"/>
      <c r="F3" s="365"/>
      <c r="G3" s="365"/>
      <c r="H3" s="368"/>
      <c r="I3" s="369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</row>
    <row r="4" spans="1:29" ht="15.75" customHeight="1">
      <c r="A4" s="17"/>
      <c r="B4" s="368"/>
      <c r="C4" s="369"/>
      <c r="D4" s="365"/>
      <c r="E4" s="365"/>
      <c r="F4" s="365"/>
      <c r="G4" s="365"/>
      <c r="H4" s="368"/>
      <c r="I4" s="369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</row>
    <row r="5" spans="1:29" ht="57" customHeight="1">
      <c r="A5" s="17"/>
      <c r="B5" s="368"/>
      <c r="C5" s="369"/>
      <c r="D5" s="22" t="s">
        <v>465</v>
      </c>
      <c r="E5" s="131" t="s">
        <v>1481</v>
      </c>
      <c r="F5" s="24" t="s">
        <v>466</v>
      </c>
      <c r="G5" s="25">
        <v>0.47699999999999998</v>
      </c>
      <c r="H5" s="368"/>
      <c r="I5" s="369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</row>
    <row r="6" spans="1:29" ht="19.5" customHeight="1">
      <c r="A6" s="17"/>
      <c r="B6" s="368"/>
      <c r="C6" s="369"/>
      <c r="D6" s="22" t="s">
        <v>467</v>
      </c>
      <c r="E6" s="23" t="s">
        <v>468</v>
      </c>
      <c r="F6" s="24" t="s">
        <v>469</v>
      </c>
      <c r="G6" s="25">
        <v>0.84609999999999996</v>
      </c>
      <c r="H6" s="368"/>
      <c r="I6" s="369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</row>
    <row r="7" spans="1:29" ht="19.5" customHeight="1">
      <c r="A7" s="17"/>
      <c r="B7" s="368"/>
      <c r="C7" s="369"/>
      <c r="D7" s="22" t="s">
        <v>470</v>
      </c>
      <c r="E7" s="23" t="s">
        <v>468</v>
      </c>
      <c r="F7" s="24" t="s">
        <v>471</v>
      </c>
      <c r="G7" s="26">
        <v>45017</v>
      </c>
      <c r="H7" s="368"/>
      <c r="I7" s="369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</row>
    <row r="8" spans="1:29" ht="19.5" customHeight="1" thickBot="1">
      <c r="A8" s="17"/>
      <c r="B8" s="370"/>
      <c r="C8" s="371"/>
      <c r="D8" s="381"/>
      <c r="E8" s="382"/>
      <c r="F8" s="27" t="s">
        <v>472</v>
      </c>
      <c r="G8" s="28">
        <v>0.24979999999999999</v>
      </c>
      <c r="H8" s="368"/>
      <c r="I8" s="369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</row>
    <row r="9" spans="1:29" ht="45" customHeight="1" thickBot="1">
      <c r="A9" s="17"/>
      <c r="B9" s="388" t="s">
        <v>473</v>
      </c>
      <c r="C9" s="389"/>
      <c r="D9" s="389"/>
      <c r="E9" s="389"/>
      <c r="F9" s="389"/>
      <c r="G9" s="389"/>
      <c r="H9" s="389"/>
      <c r="I9" s="390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</row>
    <row r="10" spans="1:29" ht="32.25" customHeight="1" thickBot="1">
      <c r="A10" s="17"/>
      <c r="B10" s="170" t="s">
        <v>474</v>
      </c>
      <c r="C10" s="171" t="s">
        <v>475</v>
      </c>
      <c r="D10" s="383" t="s">
        <v>476</v>
      </c>
      <c r="E10" s="384"/>
      <c r="F10" s="170" t="s">
        <v>477</v>
      </c>
      <c r="G10" s="172" t="s">
        <v>478</v>
      </c>
      <c r="H10" s="173" t="s">
        <v>479</v>
      </c>
      <c r="I10" s="172" t="s">
        <v>480</v>
      </c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</row>
    <row r="11" spans="1:29" ht="15.75">
      <c r="A11" s="17"/>
      <c r="B11" s="126" t="s">
        <v>481</v>
      </c>
      <c r="C11" s="127"/>
      <c r="D11" s="385" t="s">
        <v>984</v>
      </c>
      <c r="E11" s="386"/>
      <c r="F11" s="386"/>
      <c r="G11" s="386"/>
      <c r="H11" s="387"/>
      <c r="I11" s="128">
        <f>SUM(I12:I16)</f>
        <v>428144.64000000001</v>
      </c>
      <c r="J11" s="17"/>
      <c r="K11" s="17"/>
      <c r="L11" s="248">
        <v>428144.64000000001</v>
      </c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</row>
    <row r="12" spans="1:29">
      <c r="A12" s="17"/>
      <c r="B12" s="33" t="s">
        <v>482</v>
      </c>
      <c r="C12" s="34">
        <v>90777</v>
      </c>
      <c r="D12" s="356" t="s">
        <v>849</v>
      </c>
      <c r="E12" s="357"/>
      <c r="F12" s="343" t="s">
        <v>596</v>
      </c>
      <c r="G12" s="319">
        <v>1056</v>
      </c>
      <c r="H12" s="320">
        <v>120.22</v>
      </c>
      <c r="I12" s="321">
        <f>ROUND(G12*H12,2)</f>
        <v>126952.32000000001</v>
      </c>
      <c r="J12" s="17"/>
      <c r="K12" s="249">
        <v>120.22</v>
      </c>
      <c r="L12" s="248">
        <v>126952.32000000001</v>
      </c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</row>
    <row r="13" spans="1:29" s="129" customFormat="1">
      <c r="A13" s="17"/>
      <c r="B13" s="33" t="s">
        <v>484</v>
      </c>
      <c r="C13" s="34">
        <v>90776</v>
      </c>
      <c r="D13" s="356" t="s">
        <v>980</v>
      </c>
      <c r="E13" s="357"/>
      <c r="F13" s="344" t="s">
        <v>596</v>
      </c>
      <c r="G13" s="319">
        <v>4224</v>
      </c>
      <c r="H13" s="320">
        <v>35.43</v>
      </c>
      <c r="I13" s="321">
        <f t="shared" ref="I13:I65" si="0">ROUND(G13*H13,2)</f>
        <v>149656.32000000001</v>
      </c>
      <c r="J13" s="17"/>
      <c r="K13" s="249">
        <v>35.43</v>
      </c>
      <c r="L13" s="248">
        <v>149656.32000000001</v>
      </c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</row>
    <row r="14" spans="1:29" s="129" customFormat="1">
      <c r="A14" s="17"/>
      <c r="B14" s="33" t="s">
        <v>485</v>
      </c>
      <c r="C14" s="34">
        <v>90772</v>
      </c>
      <c r="D14" s="356" t="s">
        <v>981</v>
      </c>
      <c r="E14" s="357"/>
      <c r="F14" s="344" t="s">
        <v>596</v>
      </c>
      <c r="G14" s="319">
        <v>2112</v>
      </c>
      <c r="H14" s="320">
        <v>26.01</v>
      </c>
      <c r="I14" s="321">
        <f t="shared" si="0"/>
        <v>54933.120000000003</v>
      </c>
      <c r="J14" s="17"/>
      <c r="K14" s="249">
        <v>26.01</v>
      </c>
      <c r="L14" s="248">
        <v>54933.120000000003</v>
      </c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</row>
    <row r="15" spans="1:29" s="129" customFormat="1">
      <c r="A15" s="17"/>
      <c r="B15" s="33" t="s">
        <v>488</v>
      </c>
      <c r="C15" s="34">
        <v>90766</v>
      </c>
      <c r="D15" s="356" t="s">
        <v>982</v>
      </c>
      <c r="E15" s="357"/>
      <c r="F15" s="344" t="s">
        <v>596</v>
      </c>
      <c r="G15" s="319">
        <v>1056</v>
      </c>
      <c r="H15" s="320">
        <v>34.08</v>
      </c>
      <c r="I15" s="321">
        <f t="shared" si="0"/>
        <v>35988.480000000003</v>
      </c>
      <c r="J15" s="17"/>
      <c r="K15" s="249">
        <v>34.08</v>
      </c>
      <c r="L15" s="248">
        <v>35988.480000000003</v>
      </c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</row>
    <row r="16" spans="1:29">
      <c r="A16" s="17"/>
      <c r="B16" s="33" t="s">
        <v>1482</v>
      </c>
      <c r="C16" s="34">
        <v>88255</v>
      </c>
      <c r="D16" s="356" t="s">
        <v>983</v>
      </c>
      <c r="E16" s="357"/>
      <c r="F16" s="343" t="s">
        <v>596</v>
      </c>
      <c r="G16" s="319">
        <v>2112</v>
      </c>
      <c r="H16" s="320">
        <v>28.7</v>
      </c>
      <c r="I16" s="321">
        <f t="shared" si="0"/>
        <v>60614.400000000001</v>
      </c>
      <c r="J16" s="17"/>
      <c r="K16" s="249">
        <v>28.7</v>
      </c>
      <c r="L16" s="248">
        <v>60614.400000000001</v>
      </c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</row>
    <row r="17" spans="1:29" ht="15.75">
      <c r="A17" s="29"/>
      <c r="B17" s="30" t="s">
        <v>492</v>
      </c>
      <c r="C17" s="31"/>
      <c r="D17" s="373" t="s">
        <v>985</v>
      </c>
      <c r="E17" s="379"/>
      <c r="F17" s="379"/>
      <c r="G17" s="379"/>
      <c r="H17" s="380"/>
      <c r="I17" s="341">
        <f>SUM(I18:I27)</f>
        <v>311333.88</v>
      </c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</row>
    <row r="18" spans="1:29" ht="15.75">
      <c r="A18" s="29"/>
      <c r="B18" s="33" t="s">
        <v>494</v>
      </c>
      <c r="C18" s="34" t="s">
        <v>1486</v>
      </c>
      <c r="D18" s="356" t="s">
        <v>490</v>
      </c>
      <c r="E18" s="357"/>
      <c r="F18" s="343" t="s">
        <v>491</v>
      </c>
      <c r="G18" s="319">
        <v>220.00000000000003</v>
      </c>
      <c r="H18" s="320">
        <v>186.37000000000006</v>
      </c>
      <c r="I18" s="321">
        <f t="shared" si="0"/>
        <v>41001.4</v>
      </c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</row>
    <row r="19" spans="1:29" ht="30" customHeight="1">
      <c r="A19" s="29"/>
      <c r="B19" s="33" t="s">
        <v>496</v>
      </c>
      <c r="C19" s="34" t="s">
        <v>1505</v>
      </c>
      <c r="D19" s="356" t="s">
        <v>1506</v>
      </c>
      <c r="E19" s="357"/>
      <c r="F19" s="343" t="s">
        <v>491</v>
      </c>
      <c r="G19" s="319">
        <v>275</v>
      </c>
      <c r="H19" s="320">
        <v>26.489999999999995</v>
      </c>
      <c r="I19" s="321">
        <f t="shared" si="0"/>
        <v>7284.75</v>
      </c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</row>
    <row r="20" spans="1:29" ht="30" customHeight="1">
      <c r="A20" s="29"/>
      <c r="B20" s="33" t="s">
        <v>497</v>
      </c>
      <c r="C20" s="34">
        <v>93207</v>
      </c>
      <c r="D20" s="361" t="s">
        <v>986</v>
      </c>
      <c r="E20" s="362"/>
      <c r="F20" s="346" t="s">
        <v>491</v>
      </c>
      <c r="G20" s="347">
        <v>50</v>
      </c>
      <c r="H20" s="348">
        <v>1445.41</v>
      </c>
      <c r="I20" s="349">
        <f t="shared" si="0"/>
        <v>72270.5</v>
      </c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</row>
    <row r="21" spans="1:29" ht="30" customHeight="1">
      <c r="A21" s="32"/>
      <c r="B21" s="33" t="s">
        <v>873</v>
      </c>
      <c r="C21" s="34">
        <v>93208</v>
      </c>
      <c r="D21" s="361" t="s">
        <v>987</v>
      </c>
      <c r="E21" s="362"/>
      <c r="F21" s="346" t="s">
        <v>491</v>
      </c>
      <c r="G21" s="347">
        <v>12</v>
      </c>
      <c r="H21" s="348">
        <v>1179.26</v>
      </c>
      <c r="I21" s="349">
        <f t="shared" si="0"/>
        <v>14151.12</v>
      </c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</row>
    <row r="22" spans="1:29" ht="30" customHeight="1">
      <c r="A22" s="32"/>
      <c r="B22" s="33" t="s">
        <v>874</v>
      </c>
      <c r="C22" s="34">
        <v>93210</v>
      </c>
      <c r="D22" s="361" t="s">
        <v>988</v>
      </c>
      <c r="E22" s="362"/>
      <c r="F22" s="346" t="s">
        <v>491</v>
      </c>
      <c r="G22" s="347">
        <v>25</v>
      </c>
      <c r="H22" s="348">
        <v>758.49</v>
      </c>
      <c r="I22" s="349">
        <f t="shared" si="0"/>
        <v>18962.25</v>
      </c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</row>
    <row r="23" spans="1:29" ht="30" customHeight="1">
      <c r="A23" s="32"/>
      <c r="B23" s="33" t="s">
        <v>875</v>
      </c>
      <c r="C23" s="34">
        <v>93212</v>
      </c>
      <c r="D23" s="361" t="s">
        <v>989</v>
      </c>
      <c r="E23" s="362"/>
      <c r="F23" s="346" t="s">
        <v>491</v>
      </c>
      <c r="G23" s="347">
        <v>12.5</v>
      </c>
      <c r="H23" s="348">
        <v>1256.24</v>
      </c>
      <c r="I23" s="349">
        <f>ROUND(G23*H23,2)</f>
        <v>15703</v>
      </c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</row>
    <row r="24" spans="1:29" ht="30" customHeight="1">
      <c r="A24" s="32"/>
      <c r="B24" s="323" t="s">
        <v>876</v>
      </c>
      <c r="C24" s="324">
        <v>93214</v>
      </c>
      <c r="D24" s="361" t="s">
        <v>990</v>
      </c>
      <c r="E24" s="362"/>
      <c r="F24" s="346" t="s">
        <v>518</v>
      </c>
      <c r="G24" s="347">
        <v>10</v>
      </c>
      <c r="H24" s="348">
        <v>7941.6</v>
      </c>
      <c r="I24" s="349">
        <f t="shared" si="0"/>
        <v>79416</v>
      </c>
      <c r="J24" s="38"/>
      <c r="K24" s="32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</row>
    <row r="25" spans="1:29" s="129" customFormat="1" ht="30" customHeight="1">
      <c r="A25" s="32"/>
      <c r="B25" s="323" t="s">
        <v>879</v>
      </c>
      <c r="C25" s="324">
        <v>93584</v>
      </c>
      <c r="D25" s="361" t="s">
        <v>991</v>
      </c>
      <c r="E25" s="362"/>
      <c r="F25" s="346" t="s">
        <v>491</v>
      </c>
      <c r="G25" s="347">
        <v>25</v>
      </c>
      <c r="H25" s="348">
        <v>1183.1400000000001</v>
      </c>
      <c r="I25" s="349">
        <f t="shared" si="0"/>
        <v>29578.5</v>
      </c>
      <c r="J25" s="38"/>
      <c r="K25" s="32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</row>
    <row r="26" spans="1:29" ht="30" customHeight="1">
      <c r="A26" s="32"/>
      <c r="B26" s="323" t="s">
        <v>947</v>
      </c>
      <c r="C26" s="324" t="s">
        <v>871</v>
      </c>
      <c r="D26" s="361" t="s">
        <v>872</v>
      </c>
      <c r="E26" s="362"/>
      <c r="F26" s="346" t="s">
        <v>850</v>
      </c>
      <c r="G26" s="347">
        <v>12</v>
      </c>
      <c r="H26" s="348">
        <v>1999.68</v>
      </c>
      <c r="I26" s="349">
        <f t="shared" si="0"/>
        <v>23996.16</v>
      </c>
      <c r="J26" s="38"/>
      <c r="K26" s="32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</row>
    <row r="27" spans="1:29" ht="15.75">
      <c r="A27" s="32"/>
      <c r="B27" s="323" t="s">
        <v>3738</v>
      </c>
      <c r="C27" s="324" t="s">
        <v>1539</v>
      </c>
      <c r="D27" s="361" t="s">
        <v>812</v>
      </c>
      <c r="E27" s="362"/>
      <c r="F27" s="346" t="s">
        <v>491</v>
      </c>
      <c r="G27" s="347">
        <v>20</v>
      </c>
      <c r="H27" s="348">
        <v>448.51</v>
      </c>
      <c r="I27" s="349">
        <f t="shared" si="0"/>
        <v>8970.2000000000007</v>
      </c>
      <c r="J27" s="38"/>
      <c r="K27" s="32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</row>
    <row r="28" spans="1:29" ht="15.75">
      <c r="A28" s="102"/>
      <c r="B28" s="328" t="s">
        <v>498</v>
      </c>
      <c r="C28" s="329"/>
      <c r="D28" s="358" t="s">
        <v>993</v>
      </c>
      <c r="E28" s="359"/>
      <c r="F28" s="359"/>
      <c r="G28" s="359"/>
      <c r="H28" s="360"/>
      <c r="I28" s="350">
        <f>SUM(I29:I33)</f>
        <v>66220.92</v>
      </c>
      <c r="J28" s="102"/>
      <c r="K28" s="107"/>
      <c r="L28" s="102"/>
      <c r="M28" s="102"/>
      <c r="N28" s="102"/>
      <c r="O28" s="102"/>
      <c r="P28" s="102"/>
      <c r="Q28" s="102"/>
      <c r="R28" s="102"/>
      <c r="S28" s="102"/>
      <c r="T28" s="102"/>
      <c r="U28" s="102"/>
      <c r="V28" s="102"/>
      <c r="W28" s="102"/>
      <c r="X28" s="102"/>
      <c r="Y28" s="102"/>
      <c r="Z28" s="102"/>
      <c r="AA28" s="102"/>
      <c r="AB28" s="102"/>
      <c r="AC28" s="102"/>
    </row>
    <row r="29" spans="1:29" ht="15.75">
      <c r="A29" s="32"/>
      <c r="B29" s="323" t="s">
        <v>582</v>
      </c>
      <c r="C29" s="324" t="s">
        <v>1541</v>
      </c>
      <c r="D29" s="361" t="s">
        <v>1540</v>
      </c>
      <c r="E29" s="362"/>
      <c r="F29" s="347" t="s">
        <v>491</v>
      </c>
      <c r="G29" s="347">
        <v>480</v>
      </c>
      <c r="H29" s="348">
        <v>7.52</v>
      </c>
      <c r="I29" s="349">
        <f t="shared" si="0"/>
        <v>3609.6</v>
      </c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</row>
    <row r="30" spans="1:29" ht="15.75">
      <c r="A30" s="32"/>
      <c r="B30" s="323" t="s">
        <v>583</v>
      </c>
      <c r="C30" s="324" t="s">
        <v>1545</v>
      </c>
      <c r="D30" s="361" t="s">
        <v>1544</v>
      </c>
      <c r="E30" s="362"/>
      <c r="F30" s="347" t="s">
        <v>491</v>
      </c>
      <c r="G30" s="347">
        <v>240</v>
      </c>
      <c r="H30" s="348">
        <v>11.75</v>
      </c>
      <c r="I30" s="349">
        <f t="shared" si="0"/>
        <v>2820</v>
      </c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</row>
    <row r="31" spans="1:29" s="129" customFormat="1" ht="15.75">
      <c r="A31" s="32"/>
      <c r="B31" s="323" t="s">
        <v>584</v>
      </c>
      <c r="C31" s="324">
        <v>84111</v>
      </c>
      <c r="D31" s="361" t="s">
        <v>994</v>
      </c>
      <c r="E31" s="362"/>
      <c r="F31" s="347" t="s">
        <v>491</v>
      </c>
      <c r="G31" s="347">
        <v>108</v>
      </c>
      <c r="H31" s="348">
        <v>7.69</v>
      </c>
      <c r="I31" s="349">
        <f t="shared" si="0"/>
        <v>830.52</v>
      </c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</row>
    <row r="32" spans="1:29" s="129" customFormat="1" ht="30" customHeight="1">
      <c r="A32" s="32"/>
      <c r="B32" s="323" t="s">
        <v>3739</v>
      </c>
      <c r="C32" s="324">
        <v>84112</v>
      </c>
      <c r="D32" s="361" t="s">
        <v>995</v>
      </c>
      <c r="E32" s="362"/>
      <c r="F32" s="347" t="s">
        <v>491</v>
      </c>
      <c r="G32" s="347">
        <v>240</v>
      </c>
      <c r="H32" s="348">
        <v>30.87</v>
      </c>
      <c r="I32" s="349">
        <f t="shared" si="0"/>
        <v>7408.8</v>
      </c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</row>
    <row r="33" spans="1:29" ht="15.75">
      <c r="A33" s="32"/>
      <c r="B33" s="323" t="s">
        <v>3740</v>
      </c>
      <c r="C33" s="324">
        <v>95135</v>
      </c>
      <c r="D33" s="361" t="s">
        <v>996</v>
      </c>
      <c r="E33" s="362"/>
      <c r="F33" s="347" t="s">
        <v>997</v>
      </c>
      <c r="G33" s="347">
        <v>1440</v>
      </c>
      <c r="H33" s="348">
        <v>35.799999999999997</v>
      </c>
      <c r="I33" s="349">
        <f t="shared" si="0"/>
        <v>51552</v>
      </c>
      <c r="J33" s="20"/>
      <c r="K33" s="44"/>
      <c r="L33" s="20"/>
      <c r="M33" s="40"/>
      <c r="N33" s="20"/>
      <c r="O33" s="41"/>
      <c r="P33" s="42"/>
      <c r="Q33" s="43"/>
      <c r="R33" s="20"/>
      <c r="S33" s="20"/>
      <c r="T33" s="20"/>
      <c r="U33" s="40"/>
      <c r="V33" s="20"/>
      <c r="W33" s="41"/>
      <c r="X33" s="42"/>
      <c r="Y33" s="43"/>
      <c r="Z33" s="20"/>
      <c r="AA33" s="20"/>
      <c r="AB33" s="20"/>
      <c r="AC33" s="40"/>
    </row>
    <row r="34" spans="1:29" ht="15.75">
      <c r="A34" s="32"/>
      <c r="B34" s="328" t="s">
        <v>499</v>
      </c>
      <c r="C34" s="324"/>
      <c r="D34" s="358" t="s">
        <v>493</v>
      </c>
      <c r="E34" s="359"/>
      <c r="F34" s="359"/>
      <c r="G34" s="359"/>
      <c r="H34" s="360"/>
      <c r="I34" s="350">
        <f>SUM(I35:I37)</f>
        <v>10371.73</v>
      </c>
      <c r="J34" s="20"/>
      <c r="K34" s="44"/>
      <c r="L34" s="20"/>
      <c r="M34" s="40"/>
      <c r="N34" s="20"/>
      <c r="O34" s="41"/>
      <c r="P34" s="42"/>
      <c r="Q34" s="43"/>
      <c r="R34" s="20"/>
      <c r="S34" s="20"/>
      <c r="T34" s="20"/>
      <c r="U34" s="40"/>
      <c r="V34" s="20"/>
      <c r="W34" s="41"/>
      <c r="X34" s="42"/>
      <c r="Y34" s="43"/>
      <c r="Z34" s="20"/>
      <c r="AA34" s="20"/>
      <c r="AB34" s="20"/>
      <c r="AC34" s="40"/>
    </row>
    <row r="35" spans="1:29" ht="15.75">
      <c r="A35" s="32"/>
      <c r="B35" s="323" t="s">
        <v>500</v>
      </c>
      <c r="C35" s="324">
        <v>93358</v>
      </c>
      <c r="D35" s="361" t="s">
        <v>998</v>
      </c>
      <c r="E35" s="362"/>
      <c r="F35" s="347" t="s">
        <v>515</v>
      </c>
      <c r="G35" s="347">
        <v>72</v>
      </c>
      <c r="H35" s="348">
        <v>85.49</v>
      </c>
      <c r="I35" s="349">
        <f t="shared" si="0"/>
        <v>6155.28</v>
      </c>
      <c r="J35" s="20"/>
      <c r="K35" s="44"/>
      <c r="L35" s="20"/>
      <c r="M35" s="40"/>
      <c r="N35" s="20"/>
      <c r="O35" s="41"/>
      <c r="P35" s="42"/>
      <c r="Q35" s="43"/>
      <c r="R35" s="20"/>
      <c r="S35" s="20"/>
      <c r="T35" s="20"/>
      <c r="U35" s="40"/>
      <c r="V35" s="20"/>
      <c r="W35" s="41"/>
      <c r="X35" s="42"/>
      <c r="Y35" s="43"/>
      <c r="Z35" s="20"/>
      <c r="AA35" s="20"/>
      <c r="AB35" s="20"/>
      <c r="AC35" s="40"/>
    </row>
    <row r="36" spans="1:29" ht="15.75">
      <c r="A36" s="32"/>
      <c r="B36" s="323" t="s">
        <v>501</v>
      </c>
      <c r="C36" s="324" t="s">
        <v>999</v>
      </c>
      <c r="D36" s="361" t="s">
        <v>1000</v>
      </c>
      <c r="E36" s="362"/>
      <c r="F36" s="347" t="s">
        <v>515</v>
      </c>
      <c r="G36" s="347">
        <v>43.199999999999996</v>
      </c>
      <c r="H36" s="348">
        <v>64.83</v>
      </c>
      <c r="I36" s="349">
        <f t="shared" si="0"/>
        <v>2800.66</v>
      </c>
      <c r="J36" s="20"/>
      <c r="K36" s="44"/>
      <c r="L36" s="20"/>
      <c r="M36" s="40"/>
      <c r="N36" s="20"/>
      <c r="O36" s="41"/>
      <c r="P36" s="42"/>
      <c r="Q36" s="43"/>
      <c r="R36" s="20"/>
      <c r="S36" s="20"/>
      <c r="T36" s="20"/>
      <c r="U36" s="40"/>
      <c r="V36" s="20"/>
      <c r="W36" s="41"/>
      <c r="X36" s="42"/>
      <c r="Y36" s="43"/>
      <c r="Z36" s="20"/>
      <c r="AA36" s="20"/>
      <c r="AB36" s="20"/>
      <c r="AC36" s="40"/>
    </row>
    <row r="37" spans="1:29" ht="15.75">
      <c r="A37" s="32"/>
      <c r="B37" s="323" t="s">
        <v>503</v>
      </c>
      <c r="C37" s="324">
        <v>55835</v>
      </c>
      <c r="D37" s="361" t="s">
        <v>1001</v>
      </c>
      <c r="E37" s="362"/>
      <c r="F37" s="347" t="s">
        <v>515</v>
      </c>
      <c r="G37" s="347">
        <v>18.72</v>
      </c>
      <c r="H37" s="348">
        <v>75.63</v>
      </c>
      <c r="I37" s="349">
        <f t="shared" si="0"/>
        <v>1415.79</v>
      </c>
      <c r="J37" s="20"/>
      <c r="K37" s="44"/>
      <c r="L37" s="20"/>
      <c r="M37" s="40"/>
      <c r="N37" s="20"/>
      <c r="O37" s="41"/>
      <c r="P37" s="42"/>
      <c r="Q37" s="43"/>
      <c r="R37" s="20"/>
      <c r="S37" s="20"/>
      <c r="T37" s="20"/>
      <c r="U37" s="40"/>
      <c r="V37" s="20"/>
      <c r="W37" s="41"/>
      <c r="X37" s="42"/>
      <c r="Y37" s="43"/>
      <c r="Z37" s="20"/>
      <c r="AA37" s="20"/>
      <c r="AB37" s="20"/>
      <c r="AC37" s="40"/>
    </row>
    <row r="38" spans="1:29" ht="15.75">
      <c r="A38" s="32"/>
      <c r="B38" s="328" t="s">
        <v>506</v>
      </c>
      <c r="C38" s="324"/>
      <c r="D38" s="358" t="s">
        <v>1002</v>
      </c>
      <c r="E38" s="359"/>
      <c r="F38" s="359"/>
      <c r="G38" s="359"/>
      <c r="H38" s="360"/>
      <c r="I38" s="350">
        <f>SUM(I39:I47)</f>
        <v>370312.89</v>
      </c>
      <c r="J38" s="132"/>
      <c r="K38" s="44"/>
      <c r="L38" s="20"/>
      <c r="M38" s="40"/>
      <c r="N38" s="20"/>
      <c r="O38" s="41"/>
      <c r="P38" s="42"/>
      <c r="Q38" s="43"/>
      <c r="R38" s="20"/>
      <c r="S38" s="20"/>
      <c r="T38" s="20"/>
      <c r="U38" s="40"/>
      <c r="V38" s="20"/>
      <c r="W38" s="41"/>
      <c r="X38" s="42"/>
      <c r="Y38" s="43"/>
      <c r="Z38" s="20"/>
      <c r="AA38" s="20"/>
      <c r="AB38" s="20"/>
      <c r="AC38" s="40"/>
    </row>
    <row r="39" spans="1:29" ht="30" customHeight="1">
      <c r="A39" s="32"/>
      <c r="B39" s="323" t="s">
        <v>507</v>
      </c>
      <c r="C39" s="324">
        <v>72838</v>
      </c>
      <c r="D39" s="361" t="s">
        <v>1003</v>
      </c>
      <c r="E39" s="362"/>
      <c r="F39" s="347" t="s">
        <v>1010</v>
      </c>
      <c r="G39" s="347">
        <v>12700.800000000001</v>
      </c>
      <c r="H39" s="351">
        <v>1.62</v>
      </c>
      <c r="I39" s="349">
        <f>ROUND(G39*H39,2)</f>
        <v>20575.3</v>
      </c>
      <c r="J39" s="20"/>
      <c r="K39" s="44"/>
      <c r="L39" s="20"/>
      <c r="M39" s="40"/>
      <c r="N39" s="20"/>
      <c r="O39" s="41"/>
      <c r="P39" s="42"/>
      <c r="Q39" s="43"/>
      <c r="R39" s="20"/>
      <c r="S39" s="20"/>
      <c r="T39" s="20"/>
      <c r="U39" s="40"/>
      <c r="V39" s="20"/>
      <c r="W39" s="41"/>
      <c r="X39" s="42"/>
      <c r="Y39" s="43"/>
      <c r="Z39" s="20"/>
      <c r="AA39" s="20"/>
      <c r="AB39" s="20"/>
      <c r="AC39" s="40"/>
    </row>
    <row r="40" spans="1:29" ht="30" customHeight="1">
      <c r="A40" s="32"/>
      <c r="B40" s="323" t="s">
        <v>508</v>
      </c>
      <c r="C40" s="324">
        <v>72850</v>
      </c>
      <c r="D40" s="361" t="s">
        <v>1004</v>
      </c>
      <c r="E40" s="362"/>
      <c r="F40" s="347" t="s">
        <v>1011</v>
      </c>
      <c r="G40" s="347">
        <v>846.72</v>
      </c>
      <c r="H40" s="351">
        <v>6.37</v>
      </c>
      <c r="I40" s="349">
        <f t="shared" si="0"/>
        <v>5393.61</v>
      </c>
      <c r="J40" s="20"/>
      <c r="K40" s="44"/>
      <c r="L40" s="20"/>
      <c r="M40" s="40"/>
      <c r="N40" s="20"/>
      <c r="O40" s="41"/>
      <c r="P40" s="42"/>
      <c r="Q40" s="43"/>
      <c r="R40" s="20"/>
      <c r="S40" s="20"/>
      <c r="T40" s="20"/>
      <c r="U40" s="40"/>
      <c r="V40" s="20"/>
      <c r="W40" s="41"/>
      <c r="X40" s="42"/>
      <c r="Y40" s="43"/>
      <c r="Z40" s="20"/>
      <c r="AA40" s="20"/>
      <c r="AB40" s="20"/>
      <c r="AC40" s="40"/>
    </row>
    <row r="41" spans="1:29" s="129" customFormat="1" ht="30" customHeight="1">
      <c r="A41" s="32"/>
      <c r="B41" s="323" t="s">
        <v>509</v>
      </c>
      <c r="C41" s="324">
        <v>72899</v>
      </c>
      <c r="D41" s="361" t="s">
        <v>1005</v>
      </c>
      <c r="E41" s="362"/>
      <c r="F41" s="347" t="s">
        <v>515</v>
      </c>
      <c r="G41" s="347">
        <v>56.25</v>
      </c>
      <c r="H41" s="351">
        <v>7.41</v>
      </c>
      <c r="I41" s="349">
        <f t="shared" si="0"/>
        <v>416.81</v>
      </c>
      <c r="J41" s="20"/>
      <c r="K41" s="44"/>
      <c r="L41" s="20"/>
      <c r="M41" s="40"/>
      <c r="N41" s="20"/>
      <c r="O41" s="41"/>
      <c r="P41" s="42"/>
      <c r="Q41" s="43"/>
      <c r="R41" s="20"/>
      <c r="S41" s="20"/>
      <c r="T41" s="20"/>
      <c r="U41" s="40"/>
      <c r="V41" s="20"/>
      <c r="W41" s="41"/>
      <c r="X41" s="42"/>
      <c r="Y41" s="43"/>
      <c r="Z41" s="20"/>
      <c r="AA41" s="20"/>
      <c r="AB41" s="20"/>
      <c r="AC41" s="40"/>
    </row>
    <row r="42" spans="1:29" s="129" customFormat="1" ht="30" customHeight="1">
      <c r="A42" s="32"/>
      <c r="B42" s="323" t="s">
        <v>510</v>
      </c>
      <c r="C42" s="324">
        <v>72900</v>
      </c>
      <c r="D42" s="361" t="s">
        <v>1006</v>
      </c>
      <c r="E42" s="362"/>
      <c r="F42" s="347" t="s">
        <v>515</v>
      </c>
      <c r="G42" s="347">
        <v>56.25</v>
      </c>
      <c r="H42" s="351">
        <v>8.16</v>
      </c>
      <c r="I42" s="349">
        <f t="shared" si="0"/>
        <v>459</v>
      </c>
      <c r="J42" s="20"/>
      <c r="K42" s="44"/>
      <c r="L42" s="20"/>
      <c r="M42" s="40"/>
      <c r="N42" s="20"/>
      <c r="O42" s="41"/>
      <c r="P42" s="42"/>
      <c r="Q42" s="43"/>
      <c r="R42" s="20"/>
      <c r="S42" s="20"/>
      <c r="T42" s="20"/>
      <c r="U42" s="40"/>
      <c r="V42" s="20"/>
      <c r="W42" s="41"/>
      <c r="X42" s="42"/>
      <c r="Y42" s="43"/>
      <c r="Z42" s="20"/>
      <c r="AA42" s="20"/>
      <c r="AB42" s="20"/>
      <c r="AC42" s="40"/>
    </row>
    <row r="43" spans="1:29" s="129" customFormat="1" ht="15.75">
      <c r="A43" s="32"/>
      <c r="B43" s="323" t="s">
        <v>3759</v>
      </c>
      <c r="C43" s="324">
        <v>72897</v>
      </c>
      <c r="D43" s="361" t="s">
        <v>1007</v>
      </c>
      <c r="E43" s="362"/>
      <c r="F43" s="347" t="s">
        <v>515</v>
      </c>
      <c r="G43" s="347">
        <v>112.5</v>
      </c>
      <c r="H43" s="351">
        <v>71.77</v>
      </c>
      <c r="I43" s="349">
        <f t="shared" si="0"/>
        <v>8074.13</v>
      </c>
      <c r="J43" s="20"/>
      <c r="K43" s="44"/>
      <c r="L43" s="20"/>
      <c r="M43" s="40"/>
      <c r="N43" s="20"/>
      <c r="O43" s="41"/>
      <c r="P43" s="42"/>
      <c r="Q43" s="43"/>
      <c r="R43" s="20"/>
      <c r="S43" s="20"/>
      <c r="T43" s="20"/>
      <c r="U43" s="40"/>
      <c r="V43" s="20"/>
      <c r="W43" s="41"/>
      <c r="X43" s="42"/>
      <c r="Y43" s="43"/>
      <c r="Z43" s="20"/>
      <c r="AA43" s="20"/>
      <c r="AB43" s="20"/>
      <c r="AC43" s="40"/>
    </row>
    <row r="44" spans="1:29" s="129" customFormat="1" ht="60" customHeight="1">
      <c r="A44" s="32"/>
      <c r="B44" s="323" t="s">
        <v>3760</v>
      </c>
      <c r="C44" s="324">
        <v>5824</v>
      </c>
      <c r="D44" s="361" t="s">
        <v>1008</v>
      </c>
      <c r="E44" s="362"/>
      <c r="F44" s="347" t="s">
        <v>502</v>
      </c>
      <c r="G44" s="347">
        <v>739.19999999999993</v>
      </c>
      <c r="H44" s="351">
        <v>241.98999999999998</v>
      </c>
      <c r="I44" s="349">
        <f>ROUND(G44*H44,2)</f>
        <v>178879.01</v>
      </c>
      <c r="J44" s="20"/>
      <c r="K44" s="44"/>
      <c r="L44" s="20"/>
      <c r="M44" s="40"/>
      <c r="N44" s="20"/>
      <c r="O44" s="41"/>
      <c r="P44" s="42"/>
      <c r="Q44" s="43"/>
      <c r="R44" s="20"/>
      <c r="S44" s="20"/>
      <c r="T44" s="20"/>
      <c r="U44" s="40"/>
      <c r="V44" s="20"/>
      <c r="W44" s="41"/>
      <c r="X44" s="42"/>
      <c r="Y44" s="43"/>
      <c r="Z44" s="20"/>
      <c r="AA44" s="20"/>
      <c r="AB44" s="20"/>
      <c r="AC44" s="40"/>
    </row>
    <row r="45" spans="1:29" s="129" customFormat="1" ht="60" customHeight="1">
      <c r="A45" s="32"/>
      <c r="B45" s="323" t="s">
        <v>3761</v>
      </c>
      <c r="C45" s="324">
        <v>5826</v>
      </c>
      <c r="D45" s="361" t="s">
        <v>1009</v>
      </c>
      <c r="E45" s="362"/>
      <c r="F45" s="347" t="s">
        <v>604</v>
      </c>
      <c r="G45" s="347">
        <v>316.8</v>
      </c>
      <c r="H45" s="351">
        <v>61.03</v>
      </c>
      <c r="I45" s="349">
        <f t="shared" si="0"/>
        <v>19334.3</v>
      </c>
      <c r="J45" s="20"/>
      <c r="K45" s="44"/>
      <c r="L45" s="20"/>
      <c r="M45" s="40"/>
      <c r="N45" s="20"/>
      <c r="O45" s="41"/>
      <c r="P45" s="42"/>
      <c r="Q45" s="43"/>
      <c r="R45" s="20"/>
      <c r="S45" s="20"/>
      <c r="T45" s="20"/>
      <c r="U45" s="40"/>
      <c r="V45" s="20"/>
      <c r="W45" s="41"/>
      <c r="X45" s="42"/>
      <c r="Y45" s="43"/>
      <c r="Z45" s="20"/>
      <c r="AA45" s="20"/>
      <c r="AB45" s="20"/>
      <c r="AC45" s="40"/>
    </row>
    <row r="46" spans="1:29" ht="30" customHeight="1">
      <c r="A46" s="32"/>
      <c r="B46" s="323" t="s">
        <v>3762</v>
      </c>
      <c r="C46" s="324" t="s">
        <v>1572</v>
      </c>
      <c r="D46" s="361" t="s">
        <v>1573</v>
      </c>
      <c r="E46" s="362" t="s">
        <v>502</v>
      </c>
      <c r="F46" s="347" t="s">
        <v>502</v>
      </c>
      <c r="G46" s="347">
        <v>1478.3999999999999</v>
      </c>
      <c r="H46" s="351">
        <v>80.759999999999991</v>
      </c>
      <c r="I46" s="349">
        <f t="shared" si="0"/>
        <v>119395.58</v>
      </c>
      <c r="J46" s="20"/>
      <c r="K46" s="44"/>
      <c r="L46" s="20"/>
      <c r="M46" s="40"/>
      <c r="N46" s="20"/>
      <c r="O46" s="41"/>
      <c r="P46" s="42"/>
      <c r="Q46" s="43"/>
      <c r="R46" s="20"/>
      <c r="S46" s="20"/>
      <c r="T46" s="20"/>
      <c r="U46" s="40"/>
      <c r="V46" s="20"/>
      <c r="W46" s="41"/>
      <c r="X46" s="42"/>
      <c r="Y46" s="43"/>
      <c r="Z46" s="20"/>
      <c r="AA46" s="20"/>
      <c r="AB46" s="20"/>
      <c r="AC46" s="40"/>
    </row>
    <row r="47" spans="1:29" ht="30" customHeight="1">
      <c r="A47" s="32"/>
      <c r="B47" s="323" t="s">
        <v>3763</v>
      </c>
      <c r="C47" s="324" t="s">
        <v>1574</v>
      </c>
      <c r="D47" s="361" t="s">
        <v>1575</v>
      </c>
      <c r="E47" s="362"/>
      <c r="F47" s="347" t="s">
        <v>604</v>
      </c>
      <c r="G47" s="347">
        <v>633.6</v>
      </c>
      <c r="H47" s="351">
        <v>28.07</v>
      </c>
      <c r="I47" s="349">
        <f t="shared" si="0"/>
        <v>17785.150000000001</v>
      </c>
      <c r="J47" s="20"/>
      <c r="K47" s="44"/>
      <c r="L47" s="20"/>
      <c r="M47" s="40"/>
      <c r="N47" s="20"/>
      <c r="O47" s="41"/>
      <c r="P47" s="42"/>
      <c r="Q47" s="43"/>
      <c r="R47" s="20"/>
      <c r="S47" s="20"/>
      <c r="T47" s="20"/>
      <c r="U47" s="40"/>
      <c r="V47" s="20"/>
      <c r="W47" s="41"/>
      <c r="X47" s="42"/>
      <c r="Y47" s="43"/>
      <c r="Z47" s="20"/>
      <c r="AA47" s="20"/>
      <c r="AB47" s="20"/>
      <c r="AC47" s="40"/>
    </row>
    <row r="48" spans="1:29" ht="15.75">
      <c r="A48" s="32"/>
      <c r="B48" s="328" t="s">
        <v>511</v>
      </c>
      <c r="C48" s="324"/>
      <c r="D48" s="358" t="s">
        <v>1012</v>
      </c>
      <c r="E48" s="359"/>
      <c r="F48" s="359"/>
      <c r="G48" s="359"/>
      <c r="H48" s="360"/>
      <c r="I48" s="350">
        <f>SUM(I49:I79)</f>
        <v>465617.8299999999</v>
      </c>
      <c r="J48" s="20"/>
      <c r="K48" s="44"/>
      <c r="L48" s="20"/>
      <c r="M48" s="40"/>
      <c r="N48" s="20"/>
      <c r="O48" s="41"/>
      <c r="P48" s="42"/>
      <c r="Q48" s="43"/>
      <c r="R48" s="20"/>
      <c r="S48" s="20"/>
      <c r="T48" s="20"/>
      <c r="U48" s="40"/>
      <c r="V48" s="20"/>
      <c r="W48" s="41"/>
      <c r="X48" s="42"/>
      <c r="Y48" s="43"/>
      <c r="Z48" s="20"/>
      <c r="AA48" s="20"/>
      <c r="AB48" s="20"/>
      <c r="AC48" s="40"/>
    </row>
    <row r="49" spans="1:29" ht="15.75">
      <c r="A49" s="32"/>
      <c r="B49" s="323" t="s">
        <v>512</v>
      </c>
      <c r="C49" s="324">
        <v>72224</v>
      </c>
      <c r="D49" s="361" t="s">
        <v>1013</v>
      </c>
      <c r="E49" s="362"/>
      <c r="F49" s="347" t="s">
        <v>491</v>
      </c>
      <c r="G49" s="347">
        <v>4600</v>
      </c>
      <c r="H49" s="351">
        <v>12.97</v>
      </c>
      <c r="I49" s="349">
        <f t="shared" si="0"/>
        <v>59662</v>
      </c>
      <c r="J49" s="20"/>
      <c r="K49" s="44"/>
      <c r="L49" s="20"/>
      <c r="M49" s="40"/>
      <c r="N49" s="20"/>
      <c r="O49" s="41"/>
      <c r="P49" s="42"/>
      <c r="Q49" s="43"/>
      <c r="R49" s="20"/>
      <c r="S49" s="20"/>
      <c r="T49" s="20"/>
      <c r="U49" s="40"/>
      <c r="V49" s="20"/>
      <c r="W49" s="41"/>
      <c r="X49" s="42"/>
      <c r="Y49" s="43"/>
      <c r="Z49" s="20"/>
      <c r="AA49" s="20"/>
      <c r="AB49" s="20"/>
      <c r="AC49" s="40"/>
    </row>
    <row r="50" spans="1:29" ht="30" customHeight="1">
      <c r="A50" s="32"/>
      <c r="B50" s="323" t="s">
        <v>513</v>
      </c>
      <c r="C50" s="324">
        <v>72226</v>
      </c>
      <c r="D50" s="361" t="s">
        <v>1014</v>
      </c>
      <c r="E50" s="362"/>
      <c r="F50" s="347" t="s">
        <v>491</v>
      </c>
      <c r="G50" s="347">
        <v>2600</v>
      </c>
      <c r="H50" s="351">
        <v>14.31</v>
      </c>
      <c r="I50" s="349">
        <f t="shared" si="0"/>
        <v>37206</v>
      </c>
      <c r="J50" s="20"/>
      <c r="K50" s="44"/>
      <c r="L50" s="20"/>
      <c r="M50" s="40"/>
      <c r="N50" s="20"/>
      <c r="O50" s="41"/>
      <c r="P50" s="42"/>
      <c r="Q50" s="43"/>
      <c r="R50" s="20"/>
      <c r="S50" s="20"/>
      <c r="T50" s="20"/>
      <c r="U50" s="40"/>
      <c r="V50" s="20"/>
      <c r="W50" s="41"/>
      <c r="X50" s="42"/>
      <c r="Y50" s="43"/>
      <c r="Z50" s="20"/>
      <c r="AA50" s="20"/>
      <c r="AB50" s="20"/>
      <c r="AC50" s="40"/>
    </row>
    <row r="51" spans="1:29" ht="30" customHeight="1">
      <c r="A51" s="32"/>
      <c r="B51" s="323" t="s">
        <v>514</v>
      </c>
      <c r="C51" s="324">
        <v>72228</v>
      </c>
      <c r="D51" s="361" t="s">
        <v>1015</v>
      </c>
      <c r="E51" s="362"/>
      <c r="F51" s="347" t="s">
        <v>491</v>
      </c>
      <c r="G51" s="347">
        <v>800</v>
      </c>
      <c r="H51" s="351">
        <v>23.85</v>
      </c>
      <c r="I51" s="349">
        <f t="shared" si="0"/>
        <v>19080</v>
      </c>
      <c r="J51" s="20"/>
      <c r="K51" s="44"/>
      <c r="L51" s="20"/>
      <c r="M51" s="40"/>
      <c r="N51" s="20"/>
      <c r="O51" s="41"/>
      <c r="P51" s="42"/>
      <c r="Q51" s="43"/>
      <c r="R51" s="20"/>
      <c r="S51" s="20"/>
      <c r="T51" s="20"/>
      <c r="U51" s="40"/>
      <c r="V51" s="20"/>
      <c r="W51" s="41"/>
      <c r="X51" s="42"/>
      <c r="Y51" s="43"/>
      <c r="Z51" s="20"/>
      <c r="AA51" s="20"/>
      <c r="AB51" s="20"/>
      <c r="AC51" s="40"/>
    </row>
    <row r="52" spans="1:29" s="129" customFormat="1" ht="15.75">
      <c r="A52" s="32"/>
      <c r="B52" s="323" t="s">
        <v>516</v>
      </c>
      <c r="C52" s="324">
        <v>72237</v>
      </c>
      <c r="D52" s="361" t="s">
        <v>1016</v>
      </c>
      <c r="E52" s="362"/>
      <c r="F52" s="347" t="s">
        <v>491</v>
      </c>
      <c r="G52" s="347">
        <v>1200</v>
      </c>
      <c r="H52" s="351">
        <v>19.079999999999998</v>
      </c>
      <c r="I52" s="349">
        <f t="shared" si="0"/>
        <v>22896</v>
      </c>
      <c r="J52" s="20"/>
      <c r="K52" s="44"/>
      <c r="L52" s="20"/>
      <c r="M52" s="40"/>
      <c r="N52" s="20"/>
      <c r="O52" s="41"/>
      <c r="P52" s="42"/>
      <c r="Q52" s="43"/>
      <c r="R52" s="20"/>
      <c r="S52" s="20"/>
      <c r="T52" s="20"/>
      <c r="U52" s="40"/>
      <c r="V52" s="20"/>
      <c r="W52" s="41"/>
      <c r="X52" s="42"/>
      <c r="Y52" s="43"/>
      <c r="Z52" s="20"/>
      <c r="AA52" s="20"/>
      <c r="AB52" s="20"/>
      <c r="AC52" s="40"/>
    </row>
    <row r="53" spans="1:29" s="129" customFormat="1" ht="15.75">
      <c r="A53" s="32"/>
      <c r="B53" s="323" t="s">
        <v>948</v>
      </c>
      <c r="C53" s="324">
        <v>72238</v>
      </c>
      <c r="D53" s="361" t="s">
        <v>1017</v>
      </c>
      <c r="E53" s="362"/>
      <c r="F53" s="347" t="s">
        <v>491</v>
      </c>
      <c r="G53" s="347">
        <v>2400</v>
      </c>
      <c r="H53" s="351">
        <v>9.5399999999999991</v>
      </c>
      <c r="I53" s="349">
        <f t="shared" si="0"/>
        <v>22896</v>
      </c>
      <c r="J53" s="20"/>
      <c r="K53" s="44"/>
      <c r="L53" s="20"/>
      <c r="M53" s="40"/>
      <c r="N53" s="20"/>
      <c r="O53" s="41"/>
      <c r="P53" s="42"/>
      <c r="Q53" s="43"/>
      <c r="R53" s="20"/>
      <c r="S53" s="20"/>
      <c r="T53" s="20"/>
      <c r="U53" s="40"/>
      <c r="V53" s="20"/>
      <c r="W53" s="41"/>
      <c r="X53" s="42"/>
      <c r="Y53" s="43"/>
      <c r="Z53" s="20"/>
      <c r="AA53" s="20"/>
      <c r="AB53" s="20"/>
      <c r="AC53" s="40"/>
    </row>
    <row r="54" spans="1:29" s="129" customFormat="1" ht="15.75">
      <c r="A54" s="32"/>
      <c r="B54" s="323" t="s">
        <v>949</v>
      </c>
      <c r="C54" s="324">
        <v>73616</v>
      </c>
      <c r="D54" s="361" t="s">
        <v>1018</v>
      </c>
      <c r="E54" s="362"/>
      <c r="F54" s="347" t="s">
        <v>515</v>
      </c>
      <c r="G54" s="347">
        <v>38</v>
      </c>
      <c r="H54" s="351">
        <v>315.67</v>
      </c>
      <c r="I54" s="349">
        <f t="shared" si="0"/>
        <v>11995.46</v>
      </c>
      <c r="J54" s="20"/>
      <c r="K54" s="44"/>
      <c r="L54" s="20"/>
      <c r="M54" s="40"/>
      <c r="N54" s="20"/>
      <c r="O54" s="41"/>
      <c r="P54" s="42"/>
      <c r="Q54" s="43"/>
      <c r="R54" s="20"/>
      <c r="S54" s="20"/>
      <c r="T54" s="20"/>
      <c r="U54" s="40"/>
      <c r="V54" s="20"/>
      <c r="W54" s="41"/>
      <c r="X54" s="42"/>
      <c r="Y54" s="43"/>
      <c r="Z54" s="20"/>
      <c r="AA54" s="20"/>
      <c r="AB54" s="20"/>
      <c r="AC54" s="40"/>
    </row>
    <row r="55" spans="1:29" s="129" customFormat="1" ht="15.75">
      <c r="A55" s="32"/>
      <c r="B55" s="323" t="s">
        <v>3764</v>
      </c>
      <c r="C55" s="324" t="s">
        <v>1019</v>
      </c>
      <c r="D55" s="361" t="s">
        <v>1020</v>
      </c>
      <c r="E55" s="362"/>
      <c r="F55" s="347" t="s">
        <v>491</v>
      </c>
      <c r="G55" s="347">
        <v>3100</v>
      </c>
      <c r="H55" s="351">
        <v>10.8</v>
      </c>
      <c r="I55" s="349">
        <f t="shared" si="0"/>
        <v>33480</v>
      </c>
      <c r="J55" s="20"/>
      <c r="K55" s="44"/>
      <c r="L55" s="20"/>
      <c r="M55" s="40"/>
      <c r="N55" s="20"/>
      <c r="O55" s="41"/>
      <c r="P55" s="42"/>
      <c r="Q55" s="43"/>
      <c r="R55" s="20"/>
      <c r="S55" s="20"/>
      <c r="T55" s="20"/>
      <c r="U55" s="40"/>
      <c r="V55" s="20"/>
      <c r="W55" s="41"/>
      <c r="X55" s="42"/>
      <c r="Y55" s="43"/>
      <c r="Z55" s="20"/>
      <c r="AA55" s="20"/>
      <c r="AB55" s="20"/>
      <c r="AC55" s="40"/>
    </row>
    <row r="56" spans="1:29" s="129" customFormat="1" ht="15.75">
      <c r="A56" s="32"/>
      <c r="B56" s="323" t="s">
        <v>3765</v>
      </c>
      <c r="C56" s="324" t="s">
        <v>1021</v>
      </c>
      <c r="D56" s="361" t="s">
        <v>1022</v>
      </c>
      <c r="E56" s="362"/>
      <c r="F56" s="347" t="s">
        <v>515</v>
      </c>
      <c r="G56" s="347">
        <v>850</v>
      </c>
      <c r="H56" s="351">
        <v>121.42</v>
      </c>
      <c r="I56" s="349">
        <f t="shared" si="0"/>
        <v>103207</v>
      </c>
      <c r="J56" s="20"/>
      <c r="K56" s="44"/>
      <c r="L56" s="20"/>
      <c r="M56" s="40"/>
      <c r="N56" s="20"/>
      <c r="O56" s="41"/>
      <c r="P56" s="42"/>
      <c r="Q56" s="43"/>
      <c r="R56" s="20"/>
      <c r="S56" s="20"/>
      <c r="T56" s="20"/>
      <c r="U56" s="40"/>
      <c r="V56" s="20"/>
      <c r="W56" s="41"/>
      <c r="X56" s="42"/>
      <c r="Y56" s="43"/>
      <c r="Z56" s="20"/>
      <c r="AA56" s="20"/>
      <c r="AB56" s="20"/>
      <c r="AC56" s="40"/>
    </row>
    <row r="57" spans="1:29" s="129" customFormat="1" ht="15.75">
      <c r="A57" s="32"/>
      <c r="B57" s="323" t="s">
        <v>3766</v>
      </c>
      <c r="C57" s="324" t="s">
        <v>1023</v>
      </c>
      <c r="D57" s="361" t="s">
        <v>1024</v>
      </c>
      <c r="E57" s="362"/>
      <c r="F57" s="347" t="s">
        <v>515</v>
      </c>
      <c r="G57" s="347">
        <v>850</v>
      </c>
      <c r="H57" s="351">
        <v>97.13</v>
      </c>
      <c r="I57" s="349">
        <f t="shared" si="0"/>
        <v>82560.5</v>
      </c>
      <c r="J57" s="20"/>
      <c r="K57" s="44"/>
      <c r="L57" s="20"/>
      <c r="M57" s="40"/>
      <c r="N57" s="20"/>
      <c r="O57" s="41"/>
      <c r="P57" s="42"/>
      <c r="Q57" s="43"/>
      <c r="R57" s="20"/>
      <c r="S57" s="20"/>
      <c r="T57" s="20"/>
      <c r="U57" s="40"/>
      <c r="V57" s="20"/>
      <c r="W57" s="41"/>
      <c r="X57" s="42"/>
      <c r="Y57" s="43"/>
      <c r="Z57" s="20"/>
      <c r="AA57" s="20"/>
      <c r="AB57" s="20"/>
      <c r="AC57" s="40"/>
    </row>
    <row r="58" spans="1:29" s="129" customFormat="1" ht="30" customHeight="1">
      <c r="A58" s="32"/>
      <c r="B58" s="323" t="s">
        <v>3767</v>
      </c>
      <c r="C58" s="324">
        <v>84152</v>
      </c>
      <c r="D58" s="361" t="s">
        <v>1025</v>
      </c>
      <c r="E58" s="362"/>
      <c r="F58" s="347" t="s">
        <v>515</v>
      </c>
      <c r="G58" s="347">
        <v>50</v>
      </c>
      <c r="H58" s="351">
        <v>412.8</v>
      </c>
      <c r="I58" s="349">
        <f t="shared" si="0"/>
        <v>20640</v>
      </c>
      <c r="J58" s="20"/>
      <c r="K58" s="44"/>
      <c r="L58" s="20"/>
      <c r="M58" s="40"/>
      <c r="N58" s="20"/>
      <c r="O58" s="41"/>
      <c r="P58" s="42"/>
      <c r="Q58" s="43"/>
      <c r="R58" s="20"/>
      <c r="S58" s="20"/>
      <c r="T58" s="20"/>
      <c r="U58" s="40"/>
      <c r="V58" s="20"/>
      <c r="W58" s="41"/>
      <c r="X58" s="42"/>
      <c r="Y58" s="43"/>
      <c r="Z58" s="20"/>
      <c r="AA58" s="20"/>
      <c r="AB58" s="20"/>
      <c r="AC58" s="40"/>
    </row>
    <row r="59" spans="1:29" s="129" customFormat="1" ht="15.75">
      <c r="A59" s="32"/>
      <c r="B59" s="323" t="s">
        <v>3768</v>
      </c>
      <c r="C59" s="324">
        <v>85332</v>
      </c>
      <c r="D59" s="361" t="s">
        <v>1026</v>
      </c>
      <c r="E59" s="362"/>
      <c r="F59" s="347" t="s">
        <v>518</v>
      </c>
      <c r="G59" s="347">
        <v>150</v>
      </c>
      <c r="H59" s="351">
        <v>7.12</v>
      </c>
      <c r="I59" s="349">
        <f t="shared" si="0"/>
        <v>1068</v>
      </c>
      <c r="J59" s="20"/>
      <c r="K59" s="44"/>
      <c r="L59" s="20"/>
      <c r="M59" s="40"/>
      <c r="N59" s="20"/>
      <c r="O59" s="41"/>
      <c r="P59" s="42"/>
      <c r="Q59" s="43"/>
      <c r="R59" s="20"/>
      <c r="S59" s="20"/>
      <c r="T59" s="20"/>
      <c r="U59" s="40"/>
      <c r="V59" s="20"/>
      <c r="W59" s="41"/>
      <c r="X59" s="42"/>
      <c r="Y59" s="43"/>
      <c r="Z59" s="20"/>
      <c r="AA59" s="20"/>
      <c r="AB59" s="20"/>
      <c r="AC59" s="40"/>
    </row>
    <row r="60" spans="1:29" s="129" customFormat="1" ht="15.75">
      <c r="A60" s="32"/>
      <c r="B60" s="323" t="s">
        <v>3769</v>
      </c>
      <c r="C60" s="324">
        <v>85333</v>
      </c>
      <c r="D60" s="361" t="s">
        <v>1027</v>
      </c>
      <c r="E60" s="362"/>
      <c r="F60" s="347" t="s">
        <v>518</v>
      </c>
      <c r="G60" s="347">
        <v>30</v>
      </c>
      <c r="H60" s="351">
        <v>24.060000000000002</v>
      </c>
      <c r="I60" s="349">
        <f t="shared" si="0"/>
        <v>721.8</v>
      </c>
      <c r="J60" s="20"/>
      <c r="K60" s="44"/>
      <c r="L60" s="20"/>
      <c r="M60" s="40"/>
      <c r="N60" s="20"/>
      <c r="O60" s="41"/>
      <c r="P60" s="42"/>
      <c r="Q60" s="43"/>
      <c r="R60" s="20"/>
      <c r="S60" s="20"/>
      <c r="T60" s="20"/>
      <c r="U60" s="40"/>
      <c r="V60" s="20"/>
      <c r="W60" s="41"/>
      <c r="X60" s="42"/>
      <c r="Y60" s="43"/>
      <c r="Z60" s="20"/>
      <c r="AA60" s="20"/>
      <c r="AB60" s="20"/>
      <c r="AC60" s="40"/>
    </row>
    <row r="61" spans="1:29" s="129" customFormat="1" ht="15.75">
      <c r="A61" s="32"/>
      <c r="B61" s="323" t="s">
        <v>3770</v>
      </c>
      <c r="C61" s="324">
        <v>85334</v>
      </c>
      <c r="D61" s="361" t="s">
        <v>1028</v>
      </c>
      <c r="E61" s="362"/>
      <c r="F61" s="347" t="s">
        <v>491</v>
      </c>
      <c r="G61" s="347">
        <v>45</v>
      </c>
      <c r="H61" s="351">
        <v>21.61</v>
      </c>
      <c r="I61" s="349">
        <f t="shared" si="0"/>
        <v>972.45</v>
      </c>
      <c r="J61" s="20"/>
      <c r="K61" s="44"/>
      <c r="L61" s="20"/>
      <c r="M61" s="40"/>
      <c r="N61" s="20"/>
      <c r="O61" s="41"/>
      <c r="P61" s="42"/>
      <c r="Q61" s="43"/>
      <c r="R61" s="20"/>
      <c r="S61" s="20"/>
      <c r="T61" s="20"/>
      <c r="U61" s="40"/>
      <c r="V61" s="20"/>
      <c r="W61" s="41"/>
      <c r="X61" s="42"/>
      <c r="Y61" s="43"/>
      <c r="Z61" s="20"/>
      <c r="AA61" s="20"/>
      <c r="AB61" s="20"/>
      <c r="AC61" s="40"/>
    </row>
    <row r="62" spans="1:29" s="129" customFormat="1" ht="15.75">
      <c r="A62" s="32"/>
      <c r="B62" s="323" t="s">
        <v>3771</v>
      </c>
      <c r="C62" s="324">
        <v>85383</v>
      </c>
      <c r="D62" s="361" t="s">
        <v>1029</v>
      </c>
      <c r="E62" s="362"/>
      <c r="F62" s="347" t="s">
        <v>489</v>
      </c>
      <c r="G62" s="347">
        <v>176</v>
      </c>
      <c r="H62" s="351">
        <v>4.32</v>
      </c>
      <c r="I62" s="349">
        <f t="shared" si="0"/>
        <v>760.32</v>
      </c>
      <c r="J62" s="252">
        <v>112.35</v>
      </c>
      <c r="K62" s="44">
        <f>I62+J62</f>
        <v>872.67000000000007</v>
      </c>
      <c r="L62" s="20">
        <f>K62/H62</f>
        <v>202.00694444444446</v>
      </c>
      <c r="M62" s="40"/>
      <c r="N62" s="20"/>
      <c r="O62" s="41"/>
      <c r="P62" s="42"/>
      <c r="Q62" s="43"/>
      <c r="R62" s="20"/>
      <c r="S62" s="20"/>
      <c r="T62" s="20"/>
      <c r="U62" s="40"/>
      <c r="V62" s="20"/>
      <c r="W62" s="41"/>
      <c r="X62" s="42"/>
      <c r="Y62" s="43"/>
      <c r="Z62" s="20"/>
      <c r="AA62" s="20"/>
      <c r="AB62" s="20"/>
      <c r="AC62" s="40"/>
    </row>
    <row r="63" spans="1:29" s="129" customFormat="1" ht="15.75">
      <c r="A63" s="32"/>
      <c r="B63" s="323" t="s">
        <v>3772</v>
      </c>
      <c r="C63" s="324">
        <v>85406</v>
      </c>
      <c r="D63" s="361" t="s">
        <v>1030</v>
      </c>
      <c r="E63" s="362"/>
      <c r="F63" s="347" t="s">
        <v>491</v>
      </c>
      <c r="G63" s="347">
        <v>140</v>
      </c>
      <c r="H63" s="351">
        <v>60.7</v>
      </c>
      <c r="I63" s="349">
        <f t="shared" si="0"/>
        <v>8498</v>
      </c>
      <c r="J63" s="252"/>
      <c r="K63" s="44"/>
      <c r="L63" s="20"/>
      <c r="M63" s="40"/>
      <c r="N63" s="20"/>
      <c r="O63" s="41"/>
      <c r="P63" s="42"/>
      <c r="Q63" s="43"/>
      <c r="R63" s="20"/>
      <c r="S63" s="20"/>
      <c r="T63" s="20"/>
      <c r="U63" s="40"/>
      <c r="V63" s="20"/>
      <c r="W63" s="41"/>
      <c r="X63" s="42"/>
      <c r="Y63" s="43"/>
      <c r="Z63" s="20"/>
      <c r="AA63" s="20"/>
      <c r="AB63" s="20"/>
      <c r="AC63" s="40"/>
    </row>
    <row r="64" spans="1:29" s="129" customFormat="1" ht="15.75">
      <c r="A64" s="32"/>
      <c r="B64" s="323" t="s">
        <v>3773</v>
      </c>
      <c r="C64" s="324">
        <v>85408</v>
      </c>
      <c r="D64" s="361" t="s">
        <v>1031</v>
      </c>
      <c r="E64" s="362"/>
      <c r="F64" s="347" t="s">
        <v>491</v>
      </c>
      <c r="G64" s="347">
        <v>35</v>
      </c>
      <c r="H64" s="351">
        <v>43.71</v>
      </c>
      <c r="I64" s="349">
        <f t="shared" si="0"/>
        <v>1529.85</v>
      </c>
      <c r="J64" s="20"/>
      <c r="K64" s="44"/>
      <c r="L64" s="20"/>
      <c r="M64" s="40"/>
      <c r="N64" s="20"/>
      <c r="O64" s="41"/>
      <c r="P64" s="42"/>
      <c r="Q64" s="43"/>
      <c r="R64" s="20"/>
      <c r="S64" s="20"/>
      <c r="T64" s="20"/>
      <c r="U64" s="40"/>
      <c r="V64" s="20"/>
      <c r="W64" s="41"/>
      <c r="X64" s="42"/>
      <c r="Y64" s="43"/>
      <c r="Z64" s="20"/>
      <c r="AA64" s="20"/>
      <c r="AB64" s="20"/>
      <c r="AC64" s="40"/>
    </row>
    <row r="65" spans="1:29" s="129" customFormat="1" ht="15.75">
      <c r="A65" s="32"/>
      <c r="B65" s="323" t="s">
        <v>3774</v>
      </c>
      <c r="C65" s="324">
        <v>85411</v>
      </c>
      <c r="D65" s="361" t="s">
        <v>1032</v>
      </c>
      <c r="E65" s="362"/>
      <c r="F65" s="347" t="s">
        <v>489</v>
      </c>
      <c r="G65" s="347">
        <v>210</v>
      </c>
      <c r="H65" s="351">
        <v>4.5600000000000005</v>
      </c>
      <c r="I65" s="349">
        <f t="shared" si="0"/>
        <v>957.6</v>
      </c>
      <c r="J65" s="20"/>
      <c r="K65" s="44"/>
      <c r="L65" s="20"/>
      <c r="M65" s="40"/>
      <c r="N65" s="20"/>
      <c r="O65" s="41"/>
      <c r="P65" s="42"/>
      <c r="Q65" s="43"/>
      <c r="R65" s="20"/>
      <c r="S65" s="20"/>
      <c r="T65" s="20"/>
      <c r="U65" s="40"/>
      <c r="V65" s="20"/>
      <c r="W65" s="41"/>
      <c r="X65" s="42"/>
      <c r="Y65" s="43"/>
      <c r="Z65" s="20"/>
      <c r="AA65" s="20"/>
      <c r="AB65" s="20"/>
      <c r="AC65" s="40"/>
    </row>
    <row r="66" spans="1:29" s="129" customFormat="1" ht="15.75">
      <c r="A66" s="32"/>
      <c r="B66" s="323" t="s">
        <v>3775</v>
      </c>
      <c r="C66" s="324">
        <v>85415</v>
      </c>
      <c r="D66" s="361" t="s">
        <v>1033</v>
      </c>
      <c r="E66" s="362"/>
      <c r="F66" s="347" t="s">
        <v>518</v>
      </c>
      <c r="G66" s="347">
        <v>15</v>
      </c>
      <c r="H66" s="351">
        <v>11.95</v>
      </c>
      <c r="I66" s="349">
        <f t="shared" ref="I66:I101" si="1">ROUND(G66*H66,2)</f>
        <v>179.25</v>
      </c>
      <c r="J66" s="20"/>
      <c r="K66" s="44"/>
      <c r="L66" s="20"/>
      <c r="M66" s="40"/>
      <c r="N66" s="20"/>
      <c r="O66" s="41"/>
      <c r="P66" s="42"/>
      <c r="Q66" s="43"/>
      <c r="R66" s="20"/>
      <c r="S66" s="20"/>
      <c r="T66" s="20"/>
      <c r="U66" s="40"/>
      <c r="V66" s="20"/>
      <c r="W66" s="41"/>
      <c r="X66" s="42"/>
      <c r="Y66" s="43"/>
      <c r="Z66" s="20"/>
      <c r="AA66" s="20"/>
      <c r="AB66" s="20"/>
      <c r="AC66" s="40"/>
    </row>
    <row r="67" spans="1:29" s="129" customFormat="1" ht="15.75">
      <c r="A67" s="32"/>
      <c r="B67" s="323" t="s">
        <v>3776</v>
      </c>
      <c r="C67" s="324">
        <v>85416</v>
      </c>
      <c r="D67" s="361" t="s">
        <v>1034</v>
      </c>
      <c r="E67" s="362"/>
      <c r="F67" s="347" t="s">
        <v>518</v>
      </c>
      <c r="G67" s="347">
        <v>60</v>
      </c>
      <c r="H67" s="351">
        <v>18.010000000000002</v>
      </c>
      <c r="I67" s="349">
        <f t="shared" si="1"/>
        <v>1080.5999999999999</v>
      </c>
      <c r="J67" s="20"/>
      <c r="K67" s="44"/>
      <c r="L67" s="20"/>
      <c r="M67" s="40"/>
      <c r="N67" s="20"/>
      <c r="O67" s="41"/>
      <c r="P67" s="42"/>
      <c r="Q67" s="43"/>
      <c r="R67" s="20"/>
      <c r="S67" s="20"/>
      <c r="T67" s="20"/>
      <c r="U67" s="40"/>
      <c r="V67" s="20"/>
      <c r="W67" s="41"/>
      <c r="X67" s="42"/>
      <c r="Y67" s="43"/>
      <c r="Z67" s="20"/>
      <c r="AA67" s="20"/>
      <c r="AB67" s="20"/>
      <c r="AC67" s="40"/>
    </row>
    <row r="68" spans="1:29" s="129" customFormat="1" ht="15.75">
      <c r="A68" s="32"/>
      <c r="B68" s="323" t="s">
        <v>3777</v>
      </c>
      <c r="C68" s="324">
        <v>85417</v>
      </c>
      <c r="D68" s="361" t="s">
        <v>1035</v>
      </c>
      <c r="E68" s="362"/>
      <c r="F68" s="347" t="s">
        <v>489</v>
      </c>
      <c r="G68" s="347">
        <v>30</v>
      </c>
      <c r="H68" s="351">
        <v>4.78</v>
      </c>
      <c r="I68" s="349">
        <f t="shared" si="1"/>
        <v>143.4</v>
      </c>
      <c r="J68" s="20"/>
      <c r="K68" s="44"/>
      <c r="L68" s="20"/>
      <c r="M68" s="40"/>
      <c r="N68" s="20"/>
      <c r="O68" s="41"/>
      <c r="P68" s="42"/>
      <c r="Q68" s="43"/>
      <c r="R68" s="20"/>
      <c r="S68" s="20"/>
      <c r="T68" s="20"/>
      <c r="U68" s="40"/>
      <c r="V68" s="20"/>
      <c r="W68" s="41"/>
      <c r="X68" s="42"/>
      <c r="Y68" s="43"/>
      <c r="Z68" s="20"/>
      <c r="AA68" s="20"/>
      <c r="AB68" s="20"/>
      <c r="AC68" s="40"/>
    </row>
    <row r="69" spans="1:29" s="129" customFormat="1" ht="15.75">
      <c r="A69" s="32"/>
      <c r="B69" s="323" t="s">
        <v>3778</v>
      </c>
      <c r="C69" s="324">
        <v>85418</v>
      </c>
      <c r="D69" s="361" t="s">
        <v>1036</v>
      </c>
      <c r="E69" s="362"/>
      <c r="F69" s="347" t="s">
        <v>489</v>
      </c>
      <c r="G69" s="347">
        <v>30</v>
      </c>
      <c r="H69" s="351">
        <v>9.5599999999999987</v>
      </c>
      <c r="I69" s="349">
        <f t="shared" si="1"/>
        <v>286.8</v>
      </c>
      <c r="J69" s="20"/>
      <c r="K69" s="44"/>
      <c r="L69" s="20"/>
      <c r="M69" s="40"/>
      <c r="N69" s="20"/>
      <c r="O69" s="41"/>
      <c r="P69" s="42"/>
      <c r="Q69" s="43"/>
      <c r="R69" s="20"/>
      <c r="S69" s="20"/>
      <c r="T69" s="20"/>
      <c r="U69" s="40"/>
      <c r="V69" s="20"/>
      <c r="W69" s="41"/>
      <c r="X69" s="42"/>
      <c r="Y69" s="43"/>
      <c r="Z69" s="20"/>
      <c r="AA69" s="20"/>
      <c r="AB69" s="20"/>
      <c r="AC69" s="40"/>
    </row>
    <row r="70" spans="1:29" s="129" customFormat="1" ht="15.75">
      <c r="A70" s="32"/>
      <c r="B70" s="323" t="s">
        <v>3779</v>
      </c>
      <c r="C70" s="324">
        <v>85421</v>
      </c>
      <c r="D70" s="361" t="s">
        <v>1037</v>
      </c>
      <c r="E70" s="362"/>
      <c r="F70" s="347" t="s">
        <v>491</v>
      </c>
      <c r="G70" s="347">
        <v>30</v>
      </c>
      <c r="H70" s="351">
        <v>15.27</v>
      </c>
      <c r="I70" s="349">
        <f t="shared" si="1"/>
        <v>458.1</v>
      </c>
      <c r="J70" s="20"/>
      <c r="K70" s="44"/>
      <c r="L70" s="20"/>
      <c r="M70" s="40"/>
      <c r="N70" s="20"/>
      <c r="O70" s="41"/>
      <c r="P70" s="42"/>
      <c r="Q70" s="43"/>
      <c r="R70" s="20"/>
      <c r="S70" s="20"/>
      <c r="T70" s="20"/>
      <c r="U70" s="40"/>
      <c r="V70" s="20"/>
      <c r="W70" s="41"/>
      <c r="X70" s="42"/>
      <c r="Y70" s="43"/>
      <c r="Z70" s="20"/>
      <c r="AA70" s="20"/>
      <c r="AB70" s="20"/>
      <c r="AC70" s="40"/>
    </row>
    <row r="71" spans="1:29" s="129" customFormat="1" ht="15.75">
      <c r="A71" s="32"/>
      <c r="B71" s="323" t="s">
        <v>3780</v>
      </c>
      <c r="C71" s="324">
        <v>89263</v>
      </c>
      <c r="D71" s="361" t="s">
        <v>1038</v>
      </c>
      <c r="E71" s="362"/>
      <c r="F71" s="347" t="s">
        <v>491</v>
      </c>
      <c r="G71" s="347">
        <v>80</v>
      </c>
      <c r="H71" s="351">
        <v>40.679999999999993</v>
      </c>
      <c r="I71" s="349">
        <f t="shared" si="1"/>
        <v>3254.4</v>
      </c>
      <c r="J71" s="20"/>
      <c r="K71" s="44"/>
      <c r="L71" s="20"/>
      <c r="M71" s="40"/>
      <c r="N71" s="20"/>
      <c r="O71" s="41"/>
      <c r="P71" s="42"/>
      <c r="Q71" s="43"/>
      <c r="R71" s="20"/>
      <c r="S71" s="20"/>
      <c r="T71" s="20"/>
      <c r="U71" s="40"/>
      <c r="V71" s="20"/>
      <c r="W71" s="41"/>
      <c r="X71" s="42"/>
      <c r="Y71" s="43"/>
      <c r="Z71" s="20"/>
      <c r="AA71" s="20"/>
      <c r="AB71" s="20"/>
      <c r="AC71" s="40"/>
    </row>
    <row r="72" spans="1:29" s="129" customFormat="1" ht="15.75">
      <c r="A72" s="32"/>
      <c r="B72" s="323" t="s">
        <v>3781</v>
      </c>
      <c r="C72" s="324">
        <v>9537</v>
      </c>
      <c r="D72" s="361" t="s">
        <v>568</v>
      </c>
      <c r="E72" s="362"/>
      <c r="F72" s="347" t="s">
        <v>491</v>
      </c>
      <c r="G72" s="347">
        <v>2800</v>
      </c>
      <c r="H72" s="351">
        <v>4.1500000000000004</v>
      </c>
      <c r="I72" s="349">
        <f t="shared" si="1"/>
        <v>11620</v>
      </c>
      <c r="J72" s="20"/>
      <c r="K72" s="44"/>
      <c r="L72" s="20"/>
      <c r="M72" s="40"/>
      <c r="N72" s="20"/>
      <c r="O72" s="41"/>
      <c r="P72" s="42"/>
      <c r="Q72" s="43"/>
      <c r="R72" s="20"/>
      <c r="S72" s="20"/>
      <c r="T72" s="20"/>
      <c r="U72" s="40"/>
      <c r="V72" s="20"/>
      <c r="W72" s="41"/>
      <c r="X72" s="42"/>
      <c r="Y72" s="43"/>
      <c r="Z72" s="20"/>
      <c r="AA72" s="20"/>
      <c r="AB72" s="20"/>
      <c r="AC72" s="40"/>
    </row>
    <row r="73" spans="1:29" s="129" customFormat="1" ht="15.75">
      <c r="A73" s="32"/>
      <c r="B73" s="323" t="s">
        <v>3782</v>
      </c>
      <c r="C73" s="324" t="s">
        <v>1039</v>
      </c>
      <c r="D73" s="361" t="s">
        <v>1040</v>
      </c>
      <c r="E73" s="362"/>
      <c r="F73" s="347" t="s">
        <v>491</v>
      </c>
      <c r="G73" s="347">
        <v>1200</v>
      </c>
      <c r="H73" s="351">
        <v>2.23</v>
      </c>
      <c r="I73" s="349">
        <f t="shared" si="1"/>
        <v>2676</v>
      </c>
      <c r="J73" s="20"/>
      <c r="K73" s="44"/>
      <c r="L73" s="20"/>
      <c r="M73" s="40"/>
      <c r="N73" s="20"/>
      <c r="O73" s="41"/>
      <c r="P73" s="42"/>
      <c r="Q73" s="43"/>
      <c r="R73" s="20"/>
      <c r="S73" s="20"/>
      <c r="T73" s="20"/>
      <c r="U73" s="40"/>
      <c r="V73" s="20"/>
      <c r="W73" s="41"/>
      <c r="X73" s="42"/>
      <c r="Y73" s="43"/>
      <c r="Z73" s="20"/>
      <c r="AA73" s="20"/>
      <c r="AB73" s="20"/>
      <c r="AC73" s="40"/>
    </row>
    <row r="74" spans="1:29" s="129" customFormat="1" ht="15.75">
      <c r="A74" s="32"/>
      <c r="B74" s="323" t="s">
        <v>3783</v>
      </c>
      <c r="C74" s="324" t="s">
        <v>1041</v>
      </c>
      <c r="D74" s="361" t="s">
        <v>1042</v>
      </c>
      <c r="E74" s="362"/>
      <c r="F74" s="347" t="s">
        <v>491</v>
      </c>
      <c r="G74" s="347">
        <v>130</v>
      </c>
      <c r="H74" s="351">
        <v>8.9499999999999993</v>
      </c>
      <c r="I74" s="349">
        <f t="shared" si="1"/>
        <v>1163.5</v>
      </c>
      <c r="J74" s="20"/>
      <c r="K74" s="44"/>
      <c r="L74" s="20"/>
      <c r="M74" s="40"/>
      <c r="N74" s="20"/>
      <c r="O74" s="41"/>
      <c r="P74" s="42"/>
      <c r="Q74" s="43"/>
      <c r="R74" s="20"/>
      <c r="S74" s="20"/>
      <c r="T74" s="20"/>
      <c r="U74" s="40"/>
      <c r="V74" s="20"/>
      <c r="W74" s="41"/>
      <c r="X74" s="42"/>
      <c r="Y74" s="43"/>
      <c r="Z74" s="20"/>
      <c r="AA74" s="20"/>
      <c r="AB74" s="20"/>
      <c r="AC74" s="40"/>
    </row>
    <row r="75" spans="1:29" s="129" customFormat="1" ht="15.75">
      <c r="A75" s="32"/>
      <c r="B75" s="323" t="s">
        <v>3784</v>
      </c>
      <c r="C75" s="324" t="s">
        <v>1043</v>
      </c>
      <c r="D75" s="361" t="s">
        <v>1044</v>
      </c>
      <c r="E75" s="362"/>
      <c r="F75" s="347" t="s">
        <v>491</v>
      </c>
      <c r="G75" s="347">
        <v>45</v>
      </c>
      <c r="H75" s="351">
        <v>17.36</v>
      </c>
      <c r="I75" s="349">
        <f t="shared" si="1"/>
        <v>781.2</v>
      </c>
      <c r="J75" s="20"/>
      <c r="K75" s="44"/>
      <c r="L75" s="20"/>
      <c r="M75" s="40"/>
      <c r="N75" s="20"/>
      <c r="O75" s="41"/>
      <c r="P75" s="42"/>
      <c r="Q75" s="43"/>
      <c r="R75" s="20"/>
      <c r="S75" s="20"/>
      <c r="T75" s="20"/>
      <c r="U75" s="40"/>
      <c r="V75" s="20"/>
      <c r="W75" s="41"/>
      <c r="X75" s="42"/>
      <c r="Y75" s="43"/>
      <c r="Z75" s="20"/>
      <c r="AA75" s="20"/>
      <c r="AB75" s="20"/>
      <c r="AC75" s="40"/>
    </row>
    <row r="76" spans="1:29" s="129" customFormat="1" ht="15.75">
      <c r="A76" s="32"/>
      <c r="B76" s="323" t="s">
        <v>3785</v>
      </c>
      <c r="C76" s="324" t="s">
        <v>1045</v>
      </c>
      <c r="D76" s="361" t="s">
        <v>1046</v>
      </c>
      <c r="E76" s="362"/>
      <c r="F76" s="347" t="s">
        <v>491</v>
      </c>
      <c r="G76" s="347">
        <v>80</v>
      </c>
      <c r="H76" s="351">
        <v>33.26</v>
      </c>
      <c r="I76" s="349">
        <f t="shared" si="1"/>
        <v>2660.8</v>
      </c>
      <c r="J76" s="20"/>
      <c r="K76" s="44"/>
      <c r="L76" s="20"/>
      <c r="M76" s="40"/>
      <c r="N76" s="20"/>
      <c r="O76" s="41"/>
      <c r="P76" s="42"/>
      <c r="Q76" s="43"/>
      <c r="R76" s="20"/>
      <c r="S76" s="20"/>
      <c r="T76" s="20"/>
      <c r="U76" s="40"/>
      <c r="V76" s="20"/>
      <c r="W76" s="41"/>
      <c r="X76" s="42"/>
      <c r="Y76" s="43"/>
      <c r="Z76" s="20"/>
      <c r="AA76" s="20"/>
      <c r="AB76" s="20"/>
      <c r="AC76" s="40"/>
    </row>
    <row r="77" spans="1:29" s="129" customFormat="1" ht="15.75">
      <c r="A77" s="32"/>
      <c r="B77" s="323" t="s">
        <v>3786</v>
      </c>
      <c r="C77" s="324" t="s">
        <v>1047</v>
      </c>
      <c r="D77" s="361" t="s">
        <v>1048</v>
      </c>
      <c r="E77" s="362"/>
      <c r="F77" s="347" t="s">
        <v>491</v>
      </c>
      <c r="G77" s="347">
        <v>170</v>
      </c>
      <c r="H77" s="351">
        <v>30.54</v>
      </c>
      <c r="I77" s="349">
        <f t="shared" si="1"/>
        <v>5191.8</v>
      </c>
      <c r="J77" s="20"/>
      <c r="K77" s="44"/>
      <c r="L77" s="20"/>
      <c r="M77" s="40"/>
      <c r="N77" s="20"/>
      <c r="O77" s="41"/>
      <c r="P77" s="42"/>
      <c r="Q77" s="43"/>
      <c r="R77" s="20"/>
      <c r="S77" s="20"/>
      <c r="T77" s="20"/>
      <c r="U77" s="40"/>
      <c r="V77" s="20"/>
      <c r="W77" s="41"/>
      <c r="X77" s="42"/>
      <c r="Y77" s="43"/>
      <c r="Z77" s="20"/>
      <c r="AA77" s="20"/>
      <c r="AB77" s="20"/>
      <c r="AC77" s="40"/>
    </row>
    <row r="78" spans="1:29" s="129" customFormat="1" ht="15.75">
      <c r="A78" s="32"/>
      <c r="B78" s="323" t="s">
        <v>3787</v>
      </c>
      <c r="C78" s="324" t="s">
        <v>1049</v>
      </c>
      <c r="D78" s="361" t="s">
        <v>1050</v>
      </c>
      <c r="E78" s="362"/>
      <c r="F78" s="347" t="s">
        <v>491</v>
      </c>
      <c r="G78" s="347">
        <v>1300</v>
      </c>
      <c r="H78" s="351">
        <v>5.4</v>
      </c>
      <c r="I78" s="349">
        <f t="shared" si="1"/>
        <v>7020</v>
      </c>
      <c r="J78" s="20"/>
      <c r="K78" s="44"/>
      <c r="L78" s="20"/>
      <c r="M78" s="40"/>
      <c r="N78" s="20"/>
      <c r="O78" s="41"/>
      <c r="P78" s="42"/>
      <c r="Q78" s="43"/>
      <c r="R78" s="20"/>
      <c r="S78" s="20"/>
      <c r="T78" s="20"/>
      <c r="U78" s="40"/>
      <c r="V78" s="20"/>
      <c r="W78" s="41"/>
      <c r="X78" s="42"/>
      <c r="Y78" s="43"/>
      <c r="Z78" s="20"/>
      <c r="AA78" s="20"/>
      <c r="AB78" s="20"/>
      <c r="AC78" s="40"/>
    </row>
    <row r="79" spans="1:29" s="129" customFormat="1" ht="15.75">
      <c r="A79" s="32"/>
      <c r="B79" s="323" t="s">
        <v>3788</v>
      </c>
      <c r="C79" s="324" t="s">
        <v>1051</v>
      </c>
      <c r="D79" s="361" t="s">
        <v>1052</v>
      </c>
      <c r="E79" s="362"/>
      <c r="F79" s="347" t="s">
        <v>518</v>
      </c>
      <c r="G79" s="347">
        <v>25</v>
      </c>
      <c r="H79" s="351">
        <v>38.840000000000003</v>
      </c>
      <c r="I79" s="349">
        <f t="shared" si="1"/>
        <v>971</v>
      </c>
      <c r="J79" s="20"/>
      <c r="K79" s="44"/>
      <c r="L79" s="20"/>
      <c r="M79" s="40"/>
      <c r="N79" s="20"/>
      <c r="O79" s="41"/>
      <c r="P79" s="42"/>
      <c r="Q79" s="43"/>
      <c r="R79" s="20"/>
      <c r="S79" s="20"/>
      <c r="T79" s="20"/>
      <c r="U79" s="40"/>
      <c r="V79" s="20"/>
      <c r="W79" s="41"/>
      <c r="X79" s="42"/>
      <c r="Y79" s="43"/>
      <c r="Z79" s="20"/>
      <c r="AA79" s="20"/>
      <c r="AB79" s="20"/>
      <c r="AC79" s="40"/>
    </row>
    <row r="80" spans="1:29" ht="15.75">
      <c r="A80" s="32"/>
      <c r="B80" s="328" t="s">
        <v>517</v>
      </c>
      <c r="C80" s="324"/>
      <c r="D80" s="358" t="s">
        <v>1053</v>
      </c>
      <c r="E80" s="359"/>
      <c r="F80" s="359"/>
      <c r="G80" s="359"/>
      <c r="H80" s="360"/>
      <c r="I80" s="350">
        <f>SUM(I81:I172)</f>
        <v>90028.749999999985</v>
      </c>
      <c r="J80" s="20"/>
      <c r="K80" s="44"/>
      <c r="L80" s="20"/>
      <c r="M80" s="40"/>
      <c r="N80" s="20"/>
      <c r="O80" s="41"/>
      <c r="P80" s="42"/>
      <c r="Q80" s="43"/>
      <c r="R80" s="20"/>
      <c r="S80" s="20"/>
      <c r="T80" s="20"/>
      <c r="U80" s="40"/>
      <c r="V80" s="20"/>
      <c r="W80" s="41"/>
      <c r="X80" s="42"/>
      <c r="Y80" s="43"/>
      <c r="Z80" s="20"/>
      <c r="AA80" s="20"/>
      <c r="AB80" s="20"/>
      <c r="AC80" s="40"/>
    </row>
    <row r="81" spans="1:29" ht="30" customHeight="1">
      <c r="A81" s="32"/>
      <c r="B81" s="323" t="s">
        <v>3789</v>
      </c>
      <c r="C81" s="324">
        <v>89365</v>
      </c>
      <c r="D81" s="361" t="s">
        <v>1054</v>
      </c>
      <c r="E81" s="362"/>
      <c r="F81" s="347" t="s">
        <v>518</v>
      </c>
      <c r="G81" s="347">
        <v>25</v>
      </c>
      <c r="H81" s="351">
        <v>11.38</v>
      </c>
      <c r="I81" s="349">
        <f t="shared" si="1"/>
        <v>284.5</v>
      </c>
      <c r="J81" s="20"/>
      <c r="K81" s="44"/>
      <c r="L81" s="20"/>
      <c r="M81" s="40"/>
      <c r="N81" s="20"/>
      <c r="O81" s="41"/>
      <c r="P81" s="42"/>
      <c r="Q81" s="43"/>
      <c r="R81" s="20"/>
      <c r="S81" s="20"/>
      <c r="T81" s="20"/>
      <c r="U81" s="40"/>
      <c r="V81" s="20"/>
      <c r="W81" s="41"/>
      <c r="X81" s="42"/>
      <c r="Y81" s="43"/>
      <c r="Z81" s="20"/>
      <c r="AA81" s="20"/>
      <c r="AB81" s="20"/>
      <c r="AC81" s="40"/>
    </row>
    <row r="82" spans="1:29" ht="30" customHeight="1">
      <c r="A82" s="32"/>
      <c r="B82" s="323" t="s">
        <v>3790</v>
      </c>
      <c r="C82" s="324">
        <v>89366</v>
      </c>
      <c r="D82" s="361" t="s">
        <v>1055</v>
      </c>
      <c r="E82" s="362"/>
      <c r="F82" s="347" t="s">
        <v>518</v>
      </c>
      <c r="G82" s="347">
        <v>25</v>
      </c>
      <c r="H82" s="351">
        <v>17.46</v>
      </c>
      <c r="I82" s="349">
        <f t="shared" si="1"/>
        <v>436.5</v>
      </c>
      <c r="J82" s="20"/>
      <c r="K82" s="44"/>
      <c r="L82" s="20"/>
      <c r="M82" s="40"/>
      <c r="N82" s="20"/>
      <c r="O82" s="41"/>
      <c r="P82" s="42"/>
      <c r="Q82" s="43"/>
      <c r="R82" s="20"/>
      <c r="S82" s="20"/>
      <c r="T82" s="20"/>
      <c r="U82" s="40"/>
      <c r="V82" s="20"/>
      <c r="W82" s="41"/>
      <c r="X82" s="42"/>
      <c r="Y82" s="43"/>
      <c r="Z82" s="20"/>
      <c r="AA82" s="20"/>
      <c r="AB82" s="20"/>
      <c r="AC82" s="40"/>
    </row>
    <row r="83" spans="1:29" s="129" customFormat="1" ht="30" customHeight="1">
      <c r="A83" s="32"/>
      <c r="B83" s="323" t="s">
        <v>3791</v>
      </c>
      <c r="C83" s="324">
        <v>89367</v>
      </c>
      <c r="D83" s="361" t="s">
        <v>1056</v>
      </c>
      <c r="E83" s="362"/>
      <c r="F83" s="347" t="s">
        <v>518</v>
      </c>
      <c r="G83" s="347">
        <v>15</v>
      </c>
      <c r="H83" s="351">
        <v>13.14</v>
      </c>
      <c r="I83" s="349">
        <f t="shared" si="1"/>
        <v>197.1</v>
      </c>
      <c r="J83" s="20"/>
      <c r="K83" s="44"/>
      <c r="L83" s="20"/>
      <c r="M83" s="40"/>
      <c r="N83" s="20"/>
      <c r="O83" s="41"/>
      <c r="P83" s="42"/>
      <c r="Q83" s="43"/>
      <c r="R83" s="20"/>
      <c r="S83" s="20"/>
      <c r="T83" s="20"/>
      <c r="U83" s="40"/>
      <c r="V83" s="20"/>
      <c r="W83" s="41"/>
      <c r="X83" s="42"/>
      <c r="Y83" s="43"/>
      <c r="Z83" s="20"/>
      <c r="AA83" s="20"/>
      <c r="AB83" s="20"/>
      <c r="AC83" s="40"/>
    </row>
    <row r="84" spans="1:29" s="129" customFormat="1" ht="30" customHeight="1">
      <c r="A84" s="32"/>
      <c r="B84" s="323" t="s">
        <v>3792</v>
      </c>
      <c r="C84" s="324">
        <v>89368</v>
      </c>
      <c r="D84" s="361" t="s">
        <v>1057</v>
      </c>
      <c r="E84" s="362"/>
      <c r="F84" s="347" t="s">
        <v>518</v>
      </c>
      <c r="G84" s="347">
        <v>15</v>
      </c>
      <c r="H84" s="351">
        <v>15.2</v>
      </c>
      <c r="I84" s="349">
        <f t="shared" si="1"/>
        <v>228</v>
      </c>
      <c r="J84" s="20"/>
      <c r="K84" s="44"/>
      <c r="L84" s="20"/>
      <c r="M84" s="40"/>
      <c r="N84" s="20"/>
      <c r="O84" s="41"/>
      <c r="P84" s="42"/>
      <c r="Q84" s="43"/>
      <c r="R84" s="20"/>
      <c r="S84" s="20"/>
      <c r="T84" s="20"/>
      <c r="U84" s="40"/>
      <c r="V84" s="20"/>
      <c r="W84" s="41"/>
      <c r="X84" s="42"/>
      <c r="Y84" s="43"/>
      <c r="Z84" s="20"/>
      <c r="AA84" s="20"/>
      <c r="AB84" s="20"/>
      <c r="AC84" s="40"/>
    </row>
    <row r="85" spans="1:29" s="129" customFormat="1" ht="30" customHeight="1">
      <c r="A85" s="32"/>
      <c r="B85" s="323" t="s">
        <v>3793</v>
      </c>
      <c r="C85" s="324">
        <v>89412</v>
      </c>
      <c r="D85" s="361" t="s">
        <v>1058</v>
      </c>
      <c r="E85" s="362"/>
      <c r="F85" s="347" t="s">
        <v>518</v>
      </c>
      <c r="G85" s="347">
        <v>20</v>
      </c>
      <c r="H85" s="351">
        <v>9.9599999999999991</v>
      </c>
      <c r="I85" s="349">
        <f t="shared" si="1"/>
        <v>199.2</v>
      </c>
      <c r="J85" s="20"/>
      <c r="K85" s="44"/>
      <c r="L85" s="20"/>
      <c r="M85" s="40"/>
      <c r="N85" s="20"/>
      <c r="O85" s="41"/>
      <c r="P85" s="42"/>
      <c r="Q85" s="43"/>
      <c r="R85" s="20"/>
      <c r="S85" s="20"/>
      <c r="T85" s="20"/>
      <c r="U85" s="40"/>
      <c r="V85" s="20"/>
      <c r="W85" s="41"/>
      <c r="X85" s="42"/>
      <c r="Y85" s="43"/>
      <c r="Z85" s="20"/>
      <c r="AA85" s="20"/>
      <c r="AB85" s="20"/>
      <c r="AC85" s="40"/>
    </row>
    <row r="86" spans="1:29" s="129" customFormat="1" ht="30" customHeight="1">
      <c r="A86" s="32"/>
      <c r="B86" s="323" t="s">
        <v>3794</v>
      </c>
      <c r="C86" s="324">
        <v>89413</v>
      </c>
      <c r="D86" s="361" t="s">
        <v>1059</v>
      </c>
      <c r="E86" s="362"/>
      <c r="F86" s="347" t="s">
        <v>518</v>
      </c>
      <c r="G86" s="347">
        <v>15</v>
      </c>
      <c r="H86" s="351">
        <v>12.21</v>
      </c>
      <c r="I86" s="349">
        <f t="shared" si="1"/>
        <v>183.15</v>
      </c>
      <c r="J86" s="20"/>
      <c r="K86" s="44"/>
      <c r="L86" s="20"/>
      <c r="M86" s="40"/>
      <c r="N86" s="20"/>
      <c r="O86" s="41"/>
      <c r="P86" s="42"/>
      <c r="Q86" s="43"/>
      <c r="R86" s="20"/>
      <c r="S86" s="20"/>
      <c r="T86" s="20"/>
      <c r="U86" s="40"/>
      <c r="V86" s="20"/>
      <c r="W86" s="41"/>
      <c r="X86" s="42"/>
      <c r="Y86" s="43"/>
      <c r="Z86" s="20"/>
      <c r="AA86" s="20"/>
      <c r="AB86" s="20"/>
      <c r="AC86" s="40"/>
    </row>
    <row r="87" spans="1:29" s="129" customFormat="1" ht="30" customHeight="1">
      <c r="A87" s="32"/>
      <c r="B87" s="323" t="s">
        <v>3795</v>
      </c>
      <c r="C87" s="324">
        <v>89414</v>
      </c>
      <c r="D87" s="361" t="s">
        <v>1060</v>
      </c>
      <c r="E87" s="362"/>
      <c r="F87" s="347" t="s">
        <v>518</v>
      </c>
      <c r="G87" s="347">
        <v>10</v>
      </c>
      <c r="H87" s="351">
        <v>14.27</v>
      </c>
      <c r="I87" s="349">
        <f t="shared" si="1"/>
        <v>142.69999999999999</v>
      </c>
      <c r="J87" s="20"/>
      <c r="K87" s="44"/>
      <c r="L87" s="20"/>
      <c r="M87" s="40"/>
      <c r="N87" s="20"/>
      <c r="O87" s="41"/>
      <c r="P87" s="42"/>
      <c r="Q87" s="43"/>
      <c r="R87" s="20"/>
      <c r="S87" s="20"/>
      <c r="T87" s="20"/>
      <c r="U87" s="40"/>
      <c r="V87" s="20"/>
      <c r="W87" s="41"/>
      <c r="X87" s="42"/>
      <c r="Y87" s="43"/>
      <c r="Z87" s="20"/>
      <c r="AA87" s="20"/>
      <c r="AB87" s="20"/>
      <c r="AC87" s="40"/>
    </row>
    <row r="88" spans="1:29" s="129" customFormat="1" ht="30" customHeight="1">
      <c r="A88" s="32"/>
      <c r="B88" s="323" t="s">
        <v>3796</v>
      </c>
      <c r="C88" s="324">
        <v>89415</v>
      </c>
      <c r="D88" s="361" t="s">
        <v>1061</v>
      </c>
      <c r="E88" s="362"/>
      <c r="F88" s="347" t="s">
        <v>518</v>
      </c>
      <c r="G88" s="347">
        <v>10</v>
      </c>
      <c r="H88" s="351">
        <v>17.05</v>
      </c>
      <c r="I88" s="349">
        <f t="shared" si="1"/>
        <v>170.5</v>
      </c>
      <c r="J88" s="20"/>
      <c r="K88" s="44"/>
      <c r="L88" s="20"/>
      <c r="M88" s="40"/>
      <c r="N88" s="20"/>
      <c r="O88" s="41"/>
      <c r="P88" s="42"/>
      <c r="Q88" s="43"/>
      <c r="R88" s="20"/>
      <c r="S88" s="20"/>
      <c r="T88" s="20"/>
      <c r="U88" s="40"/>
      <c r="V88" s="20"/>
      <c r="W88" s="41"/>
      <c r="X88" s="42"/>
      <c r="Y88" s="43"/>
      <c r="Z88" s="20"/>
      <c r="AA88" s="20"/>
      <c r="AB88" s="20"/>
      <c r="AC88" s="40"/>
    </row>
    <row r="89" spans="1:29" s="129" customFormat="1" ht="30" customHeight="1">
      <c r="A89" s="32"/>
      <c r="B89" s="323" t="s">
        <v>3797</v>
      </c>
      <c r="C89" s="324">
        <v>89416</v>
      </c>
      <c r="D89" s="361" t="s">
        <v>1062</v>
      </c>
      <c r="E89" s="362"/>
      <c r="F89" s="347" t="s">
        <v>518</v>
      </c>
      <c r="G89" s="347">
        <v>15</v>
      </c>
      <c r="H89" s="351">
        <v>14.66</v>
      </c>
      <c r="I89" s="349">
        <f t="shared" si="1"/>
        <v>219.9</v>
      </c>
      <c r="J89" s="20"/>
      <c r="K89" s="44"/>
      <c r="L89" s="20"/>
      <c r="M89" s="40"/>
      <c r="N89" s="20"/>
      <c r="O89" s="41"/>
      <c r="P89" s="42"/>
      <c r="Q89" s="43"/>
      <c r="R89" s="20"/>
      <c r="S89" s="20"/>
      <c r="T89" s="20"/>
      <c r="U89" s="40"/>
      <c r="V89" s="20"/>
      <c r="W89" s="41"/>
      <c r="X89" s="42"/>
      <c r="Y89" s="43"/>
      <c r="Z89" s="20"/>
      <c r="AA89" s="20"/>
      <c r="AB89" s="20"/>
      <c r="AC89" s="40"/>
    </row>
    <row r="90" spans="1:29" s="129" customFormat="1" ht="30" customHeight="1">
      <c r="A90" s="32"/>
      <c r="B90" s="323" t="s">
        <v>3798</v>
      </c>
      <c r="C90" s="324">
        <v>89417</v>
      </c>
      <c r="D90" s="361" t="s">
        <v>1063</v>
      </c>
      <c r="E90" s="362"/>
      <c r="F90" s="347" t="s">
        <v>518</v>
      </c>
      <c r="G90" s="347">
        <v>15</v>
      </c>
      <c r="H90" s="351">
        <v>5.49</v>
      </c>
      <c r="I90" s="349">
        <f t="shared" si="1"/>
        <v>82.35</v>
      </c>
      <c r="J90" s="20"/>
      <c r="K90" s="44"/>
      <c r="L90" s="20"/>
      <c r="M90" s="40"/>
      <c r="N90" s="20"/>
      <c r="O90" s="41"/>
      <c r="P90" s="42"/>
      <c r="Q90" s="43"/>
      <c r="R90" s="20"/>
      <c r="S90" s="20"/>
      <c r="T90" s="20"/>
      <c r="U90" s="40"/>
      <c r="V90" s="20"/>
      <c r="W90" s="41"/>
      <c r="X90" s="42"/>
      <c r="Y90" s="43"/>
      <c r="Z90" s="20"/>
      <c r="AA90" s="20"/>
      <c r="AB90" s="20"/>
      <c r="AC90" s="40"/>
    </row>
    <row r="91" spans="1:29" s="129" customFormat="1" ht="30" customHeight="1">
      <c r="A91" s="32"/>
      <c r="B91" s="323" t="s">
        <v>3799</v>
      </c>
      <c r="C91" s="324">
        <v>89418</v>
      </c>
      <c r="D91" s="361" t="s">
        <v>1064</v>
      </c>
      <c r="E91" s="362"/>
      <c r="F91" s="347" t="s">
        <v>518</v>
      </c>
      <c r="G91" s="347">
        <v>15</v>
      </c>
      <c r="H91" s="351">
        <v>17.290000000000003</v>
      </c>
      <c r="I91" s="349">
        <f t="shared" si="1"/>
        <v>259.35000000000002</v>
      </c>
      <c r="J91" s="20"/>
      <c r="K91" s="44"/>
      <c r="L91" s="20"/>
      <c r="M91" s="40"/>
      <c r="N91" s="20"/>
      <c r="O91" s="41"/>
      <c r="P91" s="42"/>
      <c r="Q91" s="43"/>
      <c r="R91" s="20"/>
      <c r="S91" s="20"/>
      <c r="T91" s="20"/>
      <c r="U91" s="40"/>
      <c r="V91" s="20"/>
      <c r="W91" s="41"/>
      <c r="X91" s="42"/>
      <c r="Y91" s="43"/>
      <c r="Z91" s="20"/>
      <c r="AA91" s="20"/>
      <c r="AB91" s="20"/>
      <c r="AC91" s="40"/>
    </row>
    <row r="92" spans="1:29" s="129" customFormat="1" ht="30" customHeight="1">
      <c r="A92" s="32"/>
      <c r="B92" s="323" t="s">
        <v>3800</v>
      </c>
      <c r="C92" s="324">
        <v>89419</v>
      </c>
      <c r="D92" s="361" t="s">
        <v>1065</v>
      </c>
      <c r="E92" s="362"/>
      <c r="F92" s="347" t="s">
        <v>518</v>
      </c>
      <c r="G92" s="347">
        <v>15</v>
      </c>
      <c r="H92" s="351">
        <v>6.7200000000000006</v>
      </c>
      <c r="I92" s="349">
        <f t="shared" si="1"/>
        <v>100.8</v>
      </c>
      <c r="J92" s="20"/>
      <c r="K92" s="44"/>
      <c r="L92" s="20"/>
      <c r="M92" s="40"/>
      <c r="N92" s="20"/>
      <c r="O92" s="41"/>
      <c r="P92" s="42"/>
      <c r="Q92" s="43"/>
      <c r="R92" s="20"/>
      <c r="S92" s="20"/>
      <c r="T92" s="20"/>
      <c r="U92" s="40"/>
      <c r="V92" s="20"/>
      <c r="W92" s="41"/>
      <c r="X92" s="42"/>
      <c r="Y92" s="43"/>
      <c r="Z92" s="20"/>
      <c r="AA92" s="20"/>
      <c r="AB92" s="20"/>
      <c r="AC92" s="40"/>
    </row>
    <row r="93" spans="1:29" s="129" customFormat="1" ht="30" customHeight="1">
      <c r="A93" s="32"/>
      <c r="B93" s="323" t="s">
        <v>3801</v>
      </c>
      <c r="C93" s="324">
        <v>89374</v>
      </c>
      <c r="D93" s="361" t="s">
        <v>1751</v>
      </c>
      <c r="E93" s="362"/>
      <c r="F93" s="347" t="s">
        <v>518</v>
      </c>
      <c r="G93" s="347">
        <v>10</v>
      </c>
      <c r="H93" s="351">
        <v>6.7200000000000006</v>
      </c>
      <c r="I93" s="349">
        <f t="shared" si="1"/>
        <v>67.2</v>
      </c>
      <c r="J93" s="20"/>
      <c r="K93" s="44"/>
      <c r="L93" s="20"/>
      <c r="M93" s="40"/>
      <c r="N93" s="20"/>
      <c r="O93" s="41"/>
      <c r="P93" s="42"/>
      <c r="Q93" s="43"/>
      <c r="R93" s="20"/>
      <c r="S93" s="20"/>
      <c r="T93" s="20"/>
      <c r="U93" s="40"/>
      <c r="V93" s="20"/>
      <c r="W93" s="41"/>
      <c r="X93" s="42"/>
      <c r="Y93" s="43"/>
      <c r="Z93" s="20"/>
      <c r="AA93" s="20"/>
      <c r="AB93" s="20"/>
      <c r="AC93" s="40"/>
    </row>
    <row r="94" spans="1:29" s="129" customFormat="1" ht="30" customHeight="1">
      <c r="A94" s="32"/>
      <c r="B94" s="323" t="s">
        <v>3802</v>
      </c>
      <c r="C94" s="324">
        <v>89421</v>
      </c>
      <c r="D94" s="361" t="s">
        <v>1067</v>
      </c>
      <c r="E94" s="362"/>
      <c r="F94" s="347" t="s">
        <v>518</v>
      </c>
      <c r="G94" s="347">
        <v>5</v>
      </c>
      <c r="H94" s="351">
        <v>12.530000000000001</v>
      </c>
      <c r="I94" s="349">
        <f t="shared" si="1"/>
        <v>62.65</v>
      </c>
      <c r="J94" s="20"/>
      <c r="K94" s="44"/>
      <c r="L94" s="20"/>
      <c r="M94" s="40"/>
      <c r="N94" s="20"/>
      <c r="O94" s="41"/>
      <c r="P94" s="42"/>
      <c r="Q94" s="43"/>
      <c r="R94" s="20"/>
      <c r="S94" s="20"/>
      <c r="T94" s="20"/>
      <c r="U94" s="40"/>
      <c r="V94" s="20"/>
      <c r="W94" s="41"/>
      <c r="X94" s="42"/>
      <c r="Y94" s="43"/>
      <c r="Z94" s="20"/>
      <c r="AA94" s="20"/>
      <c r="AB94" s="20"/>
      <c r="AC94" s="40"/>
    </row>
    <row r="95" spans="1:29" s="129" customFormat="1" ht="45" customHeight="1">
      <c r="A95" s="32"/>
      <c r="B95" s="323" t="s">
        <v>3803</v>
      </c>
      <c r="C95" s="324" t="s">
        <v>1755</v>
      </c>
      <c r="D95" s="361" t="s">
        <v>1756</v>
      </c>
      <c r="E95" s="362"/>
      <c r="F95" s="347" t="s">
        <v>518</v>
      </c>
      <c r="G95" s="347">
        <v>5</v>
      </c>
      <c r="H95" s="351">
        <v>5.66</v>
      </c>
      <c r="I95" s="349">
        <f t="shared" si="1"/>
        <v>28.3</v>
      </c>
      <c r="J95" s="20"/>
      <c r="K95" s="44"/>
      <c r="L95" s="20"/>
      <c r="M95" s="40"/>
      <c r="N95" s="20"/>
      <c r="O95" s="41"/>
      <c r="P95" s="42"/>
      <c r="Q95" s="43"/>
      <c r="R95" s="20"/>
      <c r="S95" s="20"/>
      <c r="T95" s="20"/>
      <c r="U95" s="40"/>
      <c r="V95" s="20"/>
      <c r="W95" s="41"/>
      <c r="X95" s="42"/>
      <c r="Y95" s="43"/>
      <c r="Z95" s="20"/>
      <c r="AA95" s="20"/>
      <c r="AB95" s="20"/>
      <c r="AC95" s="40"/>
    </row>
    <row r="96" spans="1:29" s="129" customFormat="1" ht="30" customHeight="1">
      <c r="A96" s="32"/>
      <c r="B96" s="323" t="s">
        <v>3804</v>
      </c>
      <c r="C96" s="324">
        <v>89423</v>
      </c>
      <c r="D96" s="361" t="s">
        <v>1069</v>
      </c>
      <c r="E96" s="362"/>
      <c r="F96" s="347" t="s">
        <v>518</v>
      </c>
      <c r="G96" s="347">
        <v>5</v>
      </c>
      <c r="H96" s="351">
        <v>10.48</v>
      </c>
      <c r="I96" s="349">
        <f t="shared" si="1"/>
        <v>52.4</v>
      </c>
      <c r="J96" s="20"/>
      <c r="K96" s="44"/>
      <c r="L96" s="20"/>
      <c r="M96" s="40"/>
      <c r="N96" s="20"/>
      <c r="O96" s="41"/>
      <c r="P96" s="42"/>
      <c r="Q96" s="43"/>
      <c r="R96" s="20"/>
      <c r="S96" s="20"/>
      <c r="T96" s="20"/>
      <c r="U96" s="40"/>
      <c r="V96" s="20"/>
      <c r="W96" s="41"/>
      <c r="X96" s="42"/>
      <c r="Y96" s="43"/>
      <c r="Z96" s="20"/>
      <c r="AA96" s="20"/>
      <c r="AB96" s="20"/>
      <c r="AC96" s="40"/>
    </row>
    <row r="97" spans="1:29" s="129" customFormat="1" ht="30" customHeight="1">
      <c r="A97" s="32"/>
      <c r="B97" s="323" t="s">
        <v>3805</v>
      </c>
      <c r="C97" s="324">
        <v>89424</v>
      </c>
      <c r="D97" s="361" t="s">
        <v>1070</v>
      </c>
      <c r="E97" s="362"/>
      <c r="F97" s="347" t="s">
        <v>518</v>
      </c>
      <c r="G97" s="347">
        <v>5</v>
      </c>
      <c r="H97" s="351">
        <v>6.48</v>
      </c>
      <c r="I97" s="349">
        <f t="shared" si="1"/>
        <v>32.4</v>
      </c>
      <c r="J97" s="20"/>
      <c r="K97" s="44"/>
      <c r="L97" s="20"/>
      <c r="M97" s="40"/>
      <c r="N97" s="20"/>
      <c r="O97" s="41"/>
      <c r="P97" s="42"/>
      <c r="Q97" s="43"/>
      <c r="R97" s="20"/>
      <c r="S97" s="20"/>
      <c r="T97" s="20"/>
      <c r="U97" s="40"/>
      <c r="V97" s="20"/>
      <c r="W97" s="41"/>
      <c r="X97" s="42"/>
      <c r="Y97" s="43"/>
      <c r="Z97" s="20"/>
      <c r="AA97" s="20"/>
      <c r="AB97" s="20"/>
      <c r="AC97" s="40"/>
    </row>
    <row r="98" spans="1:29" s="129" customFormat="1" ht="30" customHeight="1">
      <c r="A98" s="32"/>
      <c r="B98" s="323" t="s">
        <v>3806</v>
      </c>
      <c r="C98" s="324">
        <v>89438</v>
      </c>
      <c r="D98" s="361" t="s">
        <v>1071</v>
      </c>
      <c r="E98" s="362"/>
      <c r="F98" s="347" t="s">
        <v>518</v>
      </c>
      <c r="G98" s="347">
        <v>15</v>
      </c>
      <c r="H98" s="351">
        <v>10.01</v>
      </c>
      <c r="I98" s="349">
        <f t="shared" si="1"/>
        <v>150.15</v>
      </c>
      <c r="J98" s="20"/>
      <c r="K98" s="44"/>
      <c r="L98" s="20"/>
      <c r="M98" s="40"/>
      <c r="N98" s="20"/>
      <c r="O98" s="41"/>
      <c r="P98" s="42"/>
      <c r="Q98" s="43"/>
      <c r="R98" s="20"/>
      <c r="S98" s="20"/>
      <c r="T98" s="20"/>
      <c r="U98" s="40"/>
      <c r="V98" s="20"/>
      <c r="W98" s="41"/>
      <c r="X98" s="42"/>
      <c r="Y98" s="43"/>
      <c r="Z98" s="20"/>
      <c r="AA98" s="20"/>
      <c r="AB98" s="20"/>
      <c r="AC98" s="40"/>
    </row>
    <row r="99" spans="1:29" s="129" customFormat="1" ht="30" customHeight="1">
      <c r="A99" s="32"/>
      <c r="B99" s="323" t="s">
        <v>3807</v>
      </c>
      <c r="C99" s="324">
        <v>89440</v>
      </c>
      <c r="D99" s="356" t="s">
        <v>1072</v>
      </c>
      <c r="E99" s="357"/>
      <c r="F99" s="319" t="s">
        <v>518</v>
      </c>
      <c r="G99" s="319">
        <v>15</v>
      </c>
      <c r="H99" s="342">
        <v>11.84</v>
      </c>
      <c r="I99" s="321">
        <f t="shared" si="1"/>
        <v>177.6</v>
      </c>
      <c r="J99" s="20"/>
      <c r="K99" s="44"/>
      <c r="L99" s="20"/>
      <c r="M99" s="40"/>
      <c r="N99" s="20"/>
      <c r="O99" s="41"/>
      <c r="P99" s="42"/>
      <c r="Q99" s="43"/>
      <c r="R99" s="20"/>
      <c r="S99" s="20"/>
      <c r="T99" s="20"/>
      <c r="U99" s="40"/>
      <c r="V99" s="20"/>
      <c r="W99" s="41"/>
      <c r="X99" s="42"/>
      <c r="Y99" s="43"/>
      <c r="Z99" s="20"/>
      <c r="AA99" s="20"/>
      <c r="AB99" s="20"/>
      <c r="AC99" s="40"/>
    </row>
    <row r="100" spans="1:29" s="129" customFormat="1" ht="45" customHeight="1">
      <c r="A100" s="32"/>
      <c r="B100" s="323" t="s">
        <v>3808</v>
      </c>
      <c r="C100" s="324">
        <v>89444</v>
      </c>
      <c r="D100" s="356" t="s">
        <v>1782</v>
      </c>
      <c r="E100" s="357"/>
      <c r="F100" s="319" t="s">
        <v>518</v>
      </c>
      <c r="G100" s="319">
        <v>15</v>
      </c>
      <c r="H100" s="342">
        <v>26.1</v>
      </c>
      <c r="I100" s="321">
        <f t="shared" si="1"/>
        <v>391.5</v>
      </c>
      <c r="J100" s="20"/>
      <c r="K100" s="44"/>
      <c r="L100" s="20"/>
      <c r="M100" s="40"/>
      <c r="N100" s="20"/>
      <c r="O100" s="41"/>
      <c r="P100" s="42"/>
      <c r="Q100" s="43"/>
      <c r="R100" s="20"/>
      <c r="S100" s="20"/>
      <c r="T100" s="20"/>
      <c r="U100" s="40"/>
      <c r="V100" s="20"/>
      <c r="W100" s="41"/>
      <c r="X100" s="42"/>
      <c r="Y100" s="43"/>
      <c r="Z100" s="20"/>
      <c r="AA100" s="20"/>
      <c r="AB100" s="20"/>
      <c r="AC100" s="40"/>
    </row>
    <row r="101" spans="1:29" s="129" customFormat="1" ht="30" customHeight="1">
      <c r="A101" s="32"/>
      <c r="B101" s="323" t="s">
        <v>3809</v>
      </c>
      <c r="C101" s="324">
        <v>89442</v>
      </c>
      <c r="D101" s="356" t="s">
        <v>1074</v>
      </c>
      <c r="E101" s="357"/>
      <c r="F101" s="319" t="s">
        <v>518</v>
      </c>
      <c r="G101" s="319">
        <v>15</v>
      </c>
      <c r="H101" s="342">
        <v>14.16</v>
      </c>
      <c r="I101" s="321">
        <f t="shared" si="1"/>
        <v>212.4</v>
      </c>
      <c r="J101" s="20"/>
      <c r="K101" s="44"/>
      <c r="L101" s="20"/>
      <c r="M101" s="40"/>
      <c r="N101" s="20"/>
      <c r="O101" s="41"/>
      <c r="P101" s="42"/>
      <c r="Q101" s="43"/>
      <c r="R101" s="20"/>
      <c r="S101" s="20"/>
      <c r="T101" s="20"/>
      <c r="U101" s="40"/>
      <c r="V101" s="20"/>
      <c r="W101" s="41"/>
      <c r="X101" s="42"/>
      <c r="Y101" s="43"/>
      <c r="Z101" s="20"/>
      <c r="AA101" s="20"/>
      <c r="AB101" s="20"/>
      <c r="AC101" s="40"/>
    </row>
    <row r="102" spans="1:29" s="129" customFormat="1" ht="45" customHeight="1">
      <c r="A102" s="32"/>
      <c r="B102" s="323" t="s">
        <v>3810</v>
      </c>
      <c r="C102" s="324">
        <v>89724</v>
      </c>
      <c r="D102" s="356" t="s">
        <v>1075</v>
      </c>
      <c r="E102" s="357"/>
      <c r="F102" s="319" t="s">
        <v>518</v>
      </c>
      <c r="G102" s="319">
        <v>15</v>
      </c>
      <c r="H102" s="342">
        <v>10.36</v>
      </c>
      <c r="I102" s="321">
        <f t="shared" ref="I102:I130" si="2">ROUND(G102*H102,2)</f>
        <v>155.4</v>
      </c>
      <c r="J102" s="20"/>
      <c r="K102" s="44"/>
      <c r="L102" s="20"/>
      <c r="M102" s="40"/>
      <c r="N102" s="20"/>
      <c r="O102" s="41"/>
      <c r="P102" s="42"/>
      <c r="Q102" s="43"/>
      <c r="R102" s="20"/>
      <c r="S102" s="20"/>
      <c r="T102" s="20"/>
      <c r="U102" s="40"/>
      <c r="V102" s="20"/>
      <c r="W102" s="41"/>
      <c r="X102" s="42"/>
      <c r="Y102" s="43"/>
      <c r="Z102" s="20"/>
      <c r="AA102" s="20"/>
      <c r="AB102" s="20"/>
      <c r="AC102" s="40"/>
    </row>
    <row r="103" spans="1:29" s="129" customFormat="1" ht="45" customHeight="1">
      <c r="A103" s="32"/>
      <c r="B103" s="323" t="s">
        <v>3811</v>
      </c>
      <c r="C103" s="324">
        <v>89726</v>
      </c>
      <c r="D103" s="356" t="s">
        <v>859</v>
      </c>
      <c r="E103" s="357"/>
      <c r="F103" s="319" t="s">
        <v>518</v>
      </c>
      <c r="G103" s="319">
        <v>16</v>
      </c>
      <c r="H103" s="342">
        <v>10.64</v>
      </c>
      <c r="I103" s="321">
        <f t="shared" si="2"/>
        <v>170.24</v>
      </c>
      <c r="J103" s="20"/>
      <c r="K103" s="44"/>
      <c r="L103" s="20"/>
      <c r="M103" s="40"/>
      <c r="N103" s="20"/>
      <c r="O103" s="41"/>
      <c r="P103" s="42"/>
      <c r="Q103" s="43"/>
      <c r="R103" s="20"/>
      <c r="S103" s="20"/>
      <c r="T103" s="20"/>
      <c r="U103" s="40"/>
      <c r="V103" s="20"/>
      <c r="W103" s="41"/>
      <c r="X103" s="42"/>
      <c r="Y103" s="43"/>
      <c r="Z103" s="20"/>
      <c r="AA103" s="20"/>
      <c r="AB103" s="20"/>
      <c r="AC103" s="40"/>
    </row>
    <row r="104" spans="1:29" s="129" customFormat="1" ht="45" customHeight="1">
      <c r="A104" s="32"/>
      <c r="B104" s="323" t="s">
        <v>3812</v>
      </c>
      <c r="C104" s="324">
        <v>89728</v>
      </c>
      <c r="D104" s="356" t="s">
        <v>860</v>
      </c>
      <c r="E104" s="357"/>
      <c r="F104" s="319" t="s">
        <v>518</v>
      </c>
      <c r="G104" s="319">
        <v>15</v>
      </c>
      <c r="H104" s="342">
        <v>13.81</v>
      </c>
      <c r="I104" s="321">
        <f t="shared" si="2"/>
        <v>207.15</v>
      </c>
      <c r="J104" s="20"/>
      <c r="K104" s="44"/>
      <c r="L104" s="20"/>
      <c r="M104" s="40"/>
      <c r="N104" s="20"/>
      <c r="O104" s="41"/>
      <c r="P104" s="42"/>
      <c r="Q104" s="43"/>
      <c r="R104" s="20"/>
      <c r="S104" s="20"/>
      <c r="T104" s="20"/>
      <c r="U104" s="40"/>
      <c r="V104" s="20"/>
      <c r="W104" s="41"/>
      <c r="X104" s="42"/>
      <c r="Y104" s="43"/>
      <c r="Z104" s="20"/>
      <c r="AA104" s="20"/>
      <c r="AB104" s="20"/>
      <c r="AC104" s="40"/>
    </row>
    <row r="105" spans="1:29" s="129" customFormat="1" ht="45" customHeight="1">
      <c r="A105" s="32"/>
      <c r="B105" s="323" t="s">
        <v>3813</v>
      </c>
      <c r="C105" s="324">
        <v>89730</v>
      </c>
      <c r="D105" s="356" t="s">
        <v>1076</v>
      </c>
      <c r="E105" s="357"/>
      <c r="F105" s="319" t="s">
        <v>518</v>
      </c>
      <c r="G105" s="319">
        <v>15</v>
      </c>
      <c r="H105" s="342">
        <v>16.05</v>
      </c>
      <c r="I105" s="321">
        <f t="shared" si="2"/>
        <v>240.75</v>
      </c>
      <c r="J105" s="20"/>
      <c r="K105" s="44"/>
      <c r="L105" s="20"/>
      <c r="M105" s="40"/>
      <c r="N105" s="20"/>
      <c r="O105" s="41"/>
      <c r="P105" s="42"/>
      <c r="Q105" s="43"/>
      <c r="R105" s="20"/>
      <c r="S105" s="20"/>
      <c r="T105" s="20"/>
      <c r="U105" s="40"/>
      <c r="V105" s="20"/>
      <c r="W105" s="41"/>
      <c r="X105" s="42"/>
      <c r="Y105" s="43"/>
      <c r="Z105" s="20"/>
      <c r="AA105" s="20"/>
      <c r="AB105" s="20"/>
      <c r="AC105" s="40"/>
    </row>
    <row r="106" spans="1:29" s="129" customFormat="1" ht="45" customHeight="1">
      <c r="A106" s="32"/>
      <c r="B106" s="323" t="s">
        <v>3814</v>
      </c>
      <c r="C106" s="324">
        <v>89731</v>
      </c>
      <c r="D106" s="356" t="s">
        <v>539</v>
      </c>
      <c r="E106" s="357"/>
      <c r="F106" s="319" t="s">
        <v>518</v>
      </c>
      <c r="G106" s="319">
        <v>15</v>
      </c>
      <c r="H106" s="342">
        <v>16.7</v>
      </c>
      <c r="I106" s="321">
        <f t="shared" si="2"/>
        <v>250.5</v>
      </c>
      <c r="J106" s="20"/>
      <c r="K106" s="44"/>
      <c r="L106" s="20"/>
      <c r="M106" s="40"/>
      <c r="N106" s="20"/>
      <c r="O106" s="41"/>
      <c r="P106" s="42"/>
      <c r="Q106" s="43"/>
      <c r="R106" s="20"/>
      <c r="S106" s="20"/>
      <c r="T106" s="20"/>
      <c r="U106" s="40"/>
      <c r="V106" s="20"/>
      <c r="W106" s="41"/>
      <c r="X106" s="42"/>
      <c r="Y106" s="43"/>
      <c r="Z106" s="20"/>
      <c r="AA106" s="20"/>
      <c r="AB106" s="20"/>
      <c r="AC106" s="40"/>
    </row>
    <row r="107" spans="1:29" s="129" customFormat="1" ht="45" customHeight="1">
      <c r="A107" s="32"/>
      <c r="B107" s="323" t="s">
        <v>3815</v>
      </c>
      <c r="C107" s="324">
        <v>89732</v>
      </c>
      <c r="D107" s="356" t="s">
        <v>537</v>
      </c>
      <c r="E107" s="357"/>
      <c r="F107" s="319" t="s">
        <v>518</v>
      </c>
      <c r="G107" s="319">
        <v>15</v>
      </c>
      <c r="H107" s="342">
        <v>17.559999999999999</v>
      </c>
      <c r="I107" s="321">
        <f t="shared" si="2"/>
        <v>263.39999999999998</v>
      </c>
      <c r="J107" s="20"/>
      <c r="K107" s="44"/>
      <c r="L107" s="20"/>
      <c r="M107" s="40"/>
      <c r="N107" s="20"/>
      <c r="O107" s="41"/>
      <c r="P107" s="42"/>
      <c r="Q107" s="43"/>
      <c r="R107" s="20"/>
      <c r="S107" s="20"/>
      <c r="T107" s="20"/>
      <c r="U107" s="40"/>
      <c r="V107" s="20"/>
      <c r="W107" s="41"/>
      <c r="X107" s="42"/>
      <c r="Y107" s="43"/>
      <c r="Z107" s="20"/>
      <c r="AA107" s="20"/>
      <c r="AB107" s="20"/>
      <c r="AC107" s="40"/>
    </row>
    <row r="108" spans="1:29" s="129" customFormat="1" ht="45" customHeight="1">
      <c r="A108" s="32"/>
      <c r="B108" s="323" t="s">
        <v>3816</v>
      </c>
      <c r="C108" s="324">
        <v>89733</v>
      </c>
      <c r="D108" s="356" t="s">
        <v>1077</v>
      </c>
      <c r="E108" s="357"/>
      <c r="F108" s="319" t="s">
        <v>518</v>
      </c>
      <c r="G108" s="319">
        <v>15</v>
      </c>
      <c r="H108" s="342">
        <v>26.66</v>
      </c>
      <c r="I108" s="321">
        <f t="shared" si="2"/>
        <v>399.9</v>
      </c>
      <c r="J108" s="20"/>
      <c r="K108" s="44"/>
      <c r="L108" s="20"/>
      <c r="M108" s="40"/>
      <c r="N108" s="20"/>
      <c r="O108" s="41"/>
      <c r="P108" s="42"/>
      <c r="Q108" s="43"/>
      <c r="R108" s="20"/>
      <c r="S108" s="20"/>
      <c r="T108" s="20"/>
      <c r="U108" s="40"/>
      <c r="V108" s="20"/>
      <c r="W108" s="41"/>
      <c r="X108" s="42"/>
      <c r="Y108" s="43"/>
      <c r="Z108" s="20"/>
      <c r="AA108" s="20"/>
      <c r="AB108" s="20"/>
      <c r="AC108" s="40"/>
    </row>
    <row r="109" spans="1:29" s="129" customFormat="1" ht="45" customHeight="1">
      <c r="A109" s="32"/>
      <c r="B109" s="323" t="s">
        <v>3817</v>
      </c>
      <c r="C109" s="324">
        <v>89735</v>
      </c>
      <c r="D109" s="356" t="s">
        <v>1078</v>
      </c>
      <c r="E109" s="357"/>
      <c r="F109" s="319" t="s">
        <v>518</v>
      </c>
      <c r="G109" s="319">
        <v>15</v>
      </c>
      <c r="H109" s="342">
        <v>29.23</v>
      </c>
      <c r="I109" s="321">
        <f t="shared" si="2"/>
        <v>438.45</v>
      </c>
      <c r="J109" s="20"/>
      <c r="K109" s="44"/>
      <c r="L109" s="20"/>
      <c r="M109" s="40"/>
      <c r="N109" s="20"/>
      <c r="O109" s="41"/>
      <c r="P109" s="42"/>
      <c r="Q109" s="43"/>
      <c r="R109" s="20"/>
      <c r="S109" s="20"/>
      <c r="T109" s="20"/>
      <c r="U109" s="40"/>
      <c r="V109" s="20"/>
      <c r="W109" s="41"/>
      <c r="X109" s="42"/>
      <c r="Y109" s="43"/>
      <c r="Z109" s="20"/>
      <c r="AA109" s="20"/>
      <c r="AB109" s="20"/>
      <c r="AC109" s="40"/>
    </row>
    <row r="110" spans="1:29" s="129" customFormat="1" ht="45" customHeight="1">
      <c r="A110" s="32"/>
      <c r="B110" s="323" t="s">
        <v>3818</v>
      </c>
      <c r="C110" s="324">
        <v>89737</v>
      </c>
      <c r="D110" s="356" t="s">
        <v>1079</v>
      </c>
      <c r="E110" s="357"/>
      <c r="F110" s="319" t="s">
        <v>518</v>
      </c>
      <c r="G110" s="319">
        <v>15</v>
      </c>
      <c r="H110" s="342">
        <v>25.72</v>
      </c>
      <c r="I110" s="321">
        <f t="shared" si="2"/>
        <v>385.8</v>
      </c>
      <c r="J110" s="20"/>
      <c r="K110" s="44"/>
      <c r="L110" s="20"/>
      <c r="M110" s="40"/>
      <c r="N110" s="20"/>
      <c r="O110" s="41"/>
      <c r="P110" s="42"/>
      <c r="Q110" s="43"/>
      <c r="R110" s="20"/>
      <c r="S110" s="20"/>
      <c r="T110" s="20"/>
      <c r="U110" s="40"/>
      <c r="V110" s="20"/>
      <c r="W110" s="41"/>
      <c r="X110" s="42"/>
      <c r="Y110" s="43"/>
      <c r="Z110" s="20"/>
      <c r="AA110" s="20"/>
      <c r="AB110" s="20"/>
      <c r="AC110" s="40"/>
    </row>
    <row r="111" spans="1:29" s="129" customFormat="1" ht="45" customHeight="1">
      <c r="A111" s="32"/>
      <c r="B111" s="323" t="s">
        <v>3819</v>
      </c>
      <c r="C111" s="324">
        <v>89739</v>
      </c>
      <c r="D111" s="356" t="s">
        <v>1080</v>
      </c>
      <c r="E111" s="357"/>
      <c r="F111" s="319" t="s">
        <v>518</v>
      </c>
      <c r="G111" s="319">
        <v>15</v>
      </c>
      <c r="H111" s="342">
        <v>26.87</v>
      </c>
      <c r="I111" s="321">
        <f t="shared" si="2"/>
        <v>403.05</v>
      </c>
      <c r="J111" s="20"/>
      <c r="K111" s="44"/>
      <c r="L111" s="20"/>
      <c r="M111" s="40"/>
      <c r="N111" s="20"/>
      <c r="O111" s="41"/>
      <c r="P111" s="42"/>
      <c r="Q111" s="43"/>
      <c r="R111" s="20"/>
      <c r="S111" s="20"/>
      <c r="T111" s="20"/>
      <c r="U111" s="40"/>
      <c r="V111" s="20"/>
      <c r="W111" s="41"/>
      <c r="X111" s="42"/>
      <c r="Y111" s="43"/>
      <c r="Z111" s="20"/>
      <c r="AA111" s="20"/>
      <c r="AB111" s="20"/>
      <c r="AC111" s="40"/>
    </row>
    <row r="112" spans="1:29" s="129" customFormat="1" ht="45" customHeight="1">
      <c r="A112" s="32"/>
      <c r="B112" s="323" t="s">
        <v>3820</v>
      </c>
      <c r="C112" s="324">
        <v>89742</v>
      </c>
      <c r="D112" s="356" t="s">
        <v>1081</v>
      </c>
      <c r="E112" s="357"/>
      <c r="F112" s="319" t="s">
        <v>518</v>
      </c>
      <c r="G112" s="319">
        <v>15</v>
      </c>
      <c r="H112" s="342">
        <v>45.83</v>
      </c>
      <c r="I112" s="321">
        <f t="shared" si="2"/>
        <v>687.45</v>
      </c>
      <c r="J112" s="20"/>
      <c r="K112" s="44"/>
      <c r="L112" s="20"/>
      <c r="M112" s="40"/>
      <c r="N112" s="20"/>
      <c r="O112" s="41"/>
      <c r="P112" s="42"/>
      <c r="Q112" s="43"/>
      <c r="R112" s="20"/>
      <c r="S112" s="20"/>
      <c r="T112" s="20"/>
      <c r="U112" s="40"/>
      <c r="V112" s="20"/>
      <c r="W112" s="41"/>
      <c r="X112" s="42"/>
      <c r="Y112" s="43"/>
      <c r="Z112" s="20"/>
      <c r="AA112" s="20"/>
      <c r="AB112" s="20"/>
      <c r="AC112" s="40"/>
    </row>
    <row r="113" spans="1:29" s="129" customFormat="1" ht="45" customHeight="1">
      <c r="A113" s="32"/>
      <c r="B113" s="323" t="s">
        <v>3821</v>
      </c>
      <c r="C113" s="324">
        <v>89743</v>
      </c>
      <c r="D113" s="356" t="s">
        <v>1082</v>
      </c>
      <c r="E113" s="357"/>
      <c r="F113" s="319" t="s">
        <v>518</v>
      </c>
      <c r="G113" s="319">
        <v>15</v>
      </c>
      <c r="H113" s="342">
        <v>70.09</v>
      </c>
      <c r="I113" s="321">
        <f t="shared" si="2"/>
        <v>1051.3499999999999</v>
      </c>
      <c r="J113" s="20"/>
      <c r="K113" s="44"/>
      <c r="L113" s="20"/>
      <c r="M113" s="40"/>
      <c r="N113" s="20"/>
      <c r="O113" s="41"/>
      <c r="P113" s="42"/>
      <c r="Q113" s="43"/>
      <c r="R113" s="20"/>
      <c r="S113" s="20"/>
      <c r="T113" s="20"/>
      <c r="U113" s="40"/>
      <c r="V113" s="20"/>
      <c r="W113" s="41"/>
      <c r="X113" s="42"/>
      <c r="Y113" s="43"/>
      <c r="Z113" s="20"/>
      <c r="AA113" s="20"/>
      <c r="AB113" s="20"/>
      <c r="AC113" s="40"/>
    </row>
    <row r="114" spans="1:29" s="129" customFormat="1" ht="45" customHeight="1">
      <c r="A114" s="32"/>
      <c r="B114" s="323" t="s">
        <v>3822</v>
      </c>
      <c r="C114" s="324">
        <v>89744</v>
      </c>
      <c r="D114" s="356" t="s">
        <v>538</v>
      </c>
      <c r="E114" s="357"/>
      <c r="F114" s="319" t="s">
        <v>518</v>
      </c>
      <c r="G114" s="319">
        <v>20</v>
      </c>
      <c r="H114" s="342">
        <v>31.29</v>
      </c>
      <c r="I114" s="321">
        <f t="shared" si="2"/>
        <v>625.79999999999995</v>
      </c>
      <c r="J114" s="20"/>
      <c r="K114" s="44"/>
      <c r="L114" s="20"/>
      <c r="M114" s="40"/>
      <c r="N114" s="20"/>
      <c r="O114" s="41"/>
      <c r="P114" s="42"/>
      <c r="Q114" s="43"/>
      <c r="R114" s="20"/>
      <c r="S114" s="20"/>
      <c r="T114" s="20"/>
      <c r="U114" s="40"/>
      <c r="V114" s="20"/>
      <c r="W114" s="41"/>
      <c r="X114" s="42"/>
      <c r="Y114" s="43"/>
      <c r="Z114" s="20"/>
      <c r="AA114" s="20"/>
      <c r="AB114" s="20"/>
      <c r="AC114" s="40"/>
    </row>
    <row r="115" spans="1:29" s="129" customFormat="1" ht="45" customHeight="1">
      <c r="A115" s="32"/>
      <c r="B115" s="323" t="s">
        <v>3823</v>
      </c>
      <c r="C115" s="324">
        <v>89746</v>
      </c>
      <c r="D115" s="356" t="s">
        <v>536</v>
      </c>
      <c r="E115" s="357"/>
      <c r="F115" s="319" t="s">
        <v>518</v>
      </c>
      <c r="G115" s="319">
        <v>20</v>
      </c>
      <c r="H115" s="342">
        <v>32.28</v>
      </c>
      <c r="I115" s="321">
        <f t="shared" si="2"/>
        <v>645.6</v>
      </c>
      <c r="J115" s="20"/>
      <c r="K115" s="44"/>
      <c r="L115" s="20"/>
      <c r="M115" s="40"/>
      <c r="N115" s="20"/>
      <c r="O115" s="41"/>
      <c r="P115" s="42"/>
      <c r="Q115" s="43"/>
      <c r="R115" s="20"/>
      <c r="S115" s="20"/>
      <c r="T115" s="20"/>
      <c r="U115" s="40"/>
      <c r="V115" s="20"/>
      <c r="W115" s="41"/>
      <c r="X115" s="42"/>
      <c r="Y115" s="43"/>
      <c r="Z115" s="20"/>
      <c r="AA115" s="20"/>
      <c r="AB115" s="20"/>
      <c r="AC115" s="40"/>
    </row>
    <row r="116" spans="1:29" s="129" customFormat="1" ht="45" customHeight="1">
      <c r="A116" s="32"/>
      <c r="B116" s="323" t="s">
        <v>3824</v>
      </c>
      <c r="C116" s="324">
        <v>89748</v>
      </c>
      <c r="D116" s="356" t="s">
        <v>861</v>
      </c>
      <c r="E116" s="357"/>
      <c r="F116" s="319" t="s">
        <v>518</v>
      </c>
      <c r="G116" s="319">
        <v>20</v>
      </c>
      <c r="H116" s="342">
        <v>49.02</v>
      </c>
      <c r="I116" s="321">
        <f t="shared" si="2"/>
        <v>980.4</v>
      </c>
      <c r="J116" s="20"/>
      <c r="K116" s="44"/>
      <c r="L116" s="20"/>
      <c r="M116" s="40"/>
      <c r="N116" s="20"/>
      <c r="O116" s="41"/>
      <c r="P116" s="42"/>
      <c r="Q116" s="43"/>
      <c r="R116" s="20"/>
      <c r="S116" s="20"/>
      <c r="T116" s="20"/>
      <c r="U116" s="40"/>
      <c r="V116" s="20"/>
      <c r="W116" s="41"/>
      <c r="X116" s="42"/>
      <c r="Y116" s="43"/>
      <c r="Z116" s="20"/>
      <c r="AA116" s="20"/>
      <c r="AB116" s="20"/>
      <c r="AC116" s="40"/>
    </row>
    <row r="117" spans="1:29" s="129" customFormat="1" ht="45" customHeight="1">
      <c r="A117" s="32"/>
      <c r="B117" s="323" t="s">
        <v>3825</v>
      </c>
      <c r="C117" s="324">
        <v>89750</v>
      </c>
      <c r="D117" s="356" t="s">
        <v>1083</v>
      </c>
      <c r="E117" s="357"/>
      <c r="F117" s="319" t="s">
        <v>518</v>
      </c>
      <c r="G117" s="319">
        <v>20</v>
      </c>
      <c r="H117" s="342">
        <v>90.31</v>
      </c>
      <c r="I117" s="321">
        <f t="shared" si="2"/>
        <v>1806.2</v>
      </c>
      <c r="J117" s="20"/>
      <c r="K117" s="44"/>
      <c r="L117" s="20"/>
      <c r="M117" s="40"/>
      <c r="N117" s="20"/>
      <c r="O117" s="41"/>
      <c r="P117" s="42"/>
      <c r="Q117" s="43"/>
      <c r="R117" s="20"/>
      <c r="S117" s="20"/>
      <c r="T117" s="20"/>
      <c r="U117" s="40"/>
      <c r="V117" s="20"/>
      <c r="W117" s="41"/>
      <c r="X117" s="42"/>
      <c r="Y117" s="43"/>
      <c r="Z117" s="20"/>
      <c r="AA117" s="20"/>
      <c r="AB117" s="20"/>
      <c r="AC117" s="40"/>
    </row>
    <row r="118" spans="1:29" s="129" customFormat="1" ht="45" customHeight="1">
      <c r="A118" s="32"/>
      <c r="B118" s="323" t="s">
        <v>3826</v>
      </c>
      <c r="C118" s="324">
        <v>89752</v>
      </c>
      <c r="D118" s="356" t="s">
        <v>1084</v>
      </c>
      <c r="E118" s="357"/>
      <c r="F118" s="319" t="s">
        <v>518</v>
      </c>
      <c r="G118" s="319">
        <v>15</v>
      </c>
      <c r="H118" s="342">
        <v>7.74</v>
      </c>
      <c r="I118" s="321">
        <f t="shared" si="2"/>
        <v>116.1</v>
      </c>
      <c r="J118" s="20"/>
      <c r="K118" s="44"/>
      <c r="L118" s="20"/>
      <c r="M118" s="40"/>
      <c r="N118" s="20"/>
      <c r="O118" s="41"/>
      <c r="P118" s="42"/>
      <c r="Q118" s="43"/>
      <c r="R118" s="20"/>
      <c r="S118" s="20"/>
      <c r="T118" s="20"/>
      <c r="U118" s="40"/>
      <c r="V118" s="20"/>
      <c r="W118" s="41"/>
      <c r="X118" s="42"/>
      <c r="Y118" s="43"/>
      <c r="Z118" s="20"/>
      <c r="AA118" s="20"/>
      <c r="AB118" s="20"/>
      <c r="AC118" s="40"/>
    </row>
    <row r="119" spans="1:29" s="129" customFormat="1" ht="45" customHeight="1">
      <c r="A119" s="32"/>
      <c r="B119" s="323" t="s">
        <v>3827</v>
      </c>
      <c r="C119" s="324">
        <v>89753</v>
      </c>
      <c r="D119" s="356" t="s">
        <v>540</v>
      </c>
      <c r="E119" s="357"/>
      <c r="F119" s="319" t="s">
        <v>518</v>
      </c>
      <c r="G119" s="319">
        <v>15</v>
      </c>
      <c r="H119" s="342">
        <v>9.69</v>
      </c>
      <c r="I119" s="321">
        <f t="shared" si="2"/>
        <v>145.35</v>
      </c>
      <c r="J119" s="20"/>
      <c r="K119" s="44"/>
      <c r="L119" s="20"/>
      <c r="M119" s="40"/>
      <c r="N119" s="20"/>
      <c r="O119" s="41"/>
      <c r="P119" s="42"/>
      <c r="Q119" s="43"/>
      <c r="R119" s="20"/>
      <c r="S119" s="20"/>
      <c r="T119" s="20"/>
      <c r="U119" s="40"/>
      <c r="V119" s="20"/>
      <c r="W119" s="41"/>
      <c r="X119" s="42"/>
      <c r="Y119" s="43"/>
      <c r="Z119" s="20"/>
      <c r="AA119" s="20"/>
      <c r="AB119" s="20"/>
      <c r="AC119" s="40"/>
    </row>
    <row r="120" spans="1:29" s="129" customFormat="1" ht="45" customHeight="1">
      <c r="A120" s="32"/>
      <c r="B120" s="323" t="s">
        <v>3828</v>
      </c>
      <c r="C120" s="324">
        <v>89754</v>
      </c>
      <c r="D120" s="356" t="s">
        <v>864</v>
      </c>
      <c r="E120" s="357"/>
      <c r="F120" s="319" t="s">
        <v>518</v>
      </c>
      <c r="G120" s="319">
        <v>15</v>
      </c>
      <c r="H120" s="342">
        <v>24.18</v>
      </c>
      <c r="I120" s="321">
        <f>ROUND(G120*H120,2)</f>
        <v>362.7</v>
      </c>
      <c r="J120" s="20"/>
      <c r="K120" s="44"/>
      <c r="L120" s="20"/>
      <c r="M120" s="40"/>
      <c r="N120" s="20"/>
      <c r="O120" s="41"/>
      <c r="P120" s="42"/>
      <c r="Q120" s="43"/>
      <c r="R120" s="20"/>
      <c r="S120" s="20"/>
      <c r="T120" s="20"/>
      <c r="U120" s="40"/>
      <c r="V120" s="20"/>
      <c r="W120" s="41"/>
      <c r="X120" s="42"/>
      <c r="Y120" s="43"/>
      <c r="Z120" s="20"/>
      <c r="AA120" s="20"/>
      <c r="AB120" s="20"/>
      <c r="AC120" s="40"/>
    </row>
    <row r="121" spans="1:29" s="129" customFormat="1" ht="45" customHeight="1">
      <c r="A121" s="32"/>
      <c r="B121" s="323" t="s">
        <v>3829</v>
      </c>
      <c r="C121" s="324">
        <v>89778</v>
      </c>
      <c r="D121" s="356" t="s">
        <v>1085</v>
      </c>
      <c r="E121" s="357"/>
      <c r="F121" s="319" t="s">
        <v>518</v>
      </c>
      <c r="G121" s="319">
        <v>15</v>
      </c>
      <c r="H121" s="342">
        <v>18.55</v>
      </c>
      <c r="I121" s="321">
        <f t="shared" si="2"/>
        <v>278.25</v>
      </c>
      <c r="J121" s="20"/>
      <c r="K121" s="44"/>
      <c r="L121" s="20"/>
      <c r="M121" s="40"/>
      <c r="N121" s="20"/>
      <c r="O121" s="41"/>
      <c r="P121" s="42"/>
      <c r="Q121" s="43"/>
      <c r="R121" s="20"/>
      <c r="S121" s="20"/>
      <c r="T121" s="20"/>
      <c r="U121" s="40"/>
      <c r="V121" s="20"/>
      <c r="W121" s="41"/>
      <c r="X121" s="42"/>
      <c r="Y121" s="43"/>
      <c r="Z121" s="20"/>
      <c r="AA121" s="20"/>
      <c r="AB121" s="20"/>
      <c r="AC121" s="40"/>
    </row>
    <row r="122" spans="1:29" s="129" customFormat="1" ht="45" customHeight="1">
      <c r="A122" s="32"/>
      <c r="B122" s="323" t="s">
        <v>3830</v>
      </c>
      <c r="C122" s="324">
        <v>89779</v>
      </c>
      <c r="D122" s="356" t="s">
        <v>865</v>
      </c>
      <c r="E122" s="357"/>
      <c r="F122" s="319" t="s">
        <v>518</v>
      </c>
      <c r="G122" s="319">
        <v>15</v>
      </c>
      <c r="H122" s="342">
        <v>40.19</v>
      </c>
      <c r="I122" s="321">
        <f t="shared" si="2"/>
        <v>602.85</v>
      </c>
      <c r="J122" s="20"/>
      <c r="K122" s="44"/>
      <c r="L122" s="20"/>
      <c r="M122" s="40"/>
      <c r="N122" s="20"/>
      <c r="O122" s="41"/>
      <c r="P122" s="42"/>
      <c r="Q122" s="43"/>
      <c r="R122" s="20"/>
      <c r="S122" s="20"/>
      <c r="T122" s="20"/>
      <c r="U122" s="40"/>
      <c r="V122" s="20"/>
      <c r="W122" s="41"/>
      <c r="X122" s="42"/>
      <c r="Y122" s="43"/>
      <c r="Z122" s="20"/>
      <c r="AA122" s="20"/>
      <c r="AB122" s="20"/>
      <c r="AC122" s="40"/>
    </row>
    <row r="123" spans="1:29" s="129" customFormat="1" ht="45" customHeight="1">
      <c r="A123" s="32"/>
      <c r="B123" s="323" t="s">
        <v>3831</v>
      </c>
      <c r="C123" s="324">
        <v>89782</v>
      </c>
      <c r="D123" s="356" t="s">
        <v>1086</v>
      </c>
      <c r="E123" s="357"/>
      <c r="F123" s="319" t="s">
        <v>518</v>
      </c>
      <c r="G123" s="319">
        <v>15</v>
      </c>
      <c r="H123" s="342">
        <v>15.14</v>
      </c>
      <c r="I123" s="321">
        <f t="shared" si="2"/>
        <v>227.1</v>
      </c>
      <c r="J123" s="20"/>
      <c r="K123" s="44"/>
      <c r="L123" s="20"/>
      <c r="M123" s="40"/>
      <c r="N123" s="20"/>
      <c r="O123" s="41"/>
      <c r="P123" s="42"/>
      <c r="Q123" s="43"/>
      <c r="R123" s="20"/>
      <c r="S123" s="20"/>
      <c r="T123" s="20"/>
      <c r="U123" s="40"/>
      <c r="V123" s="20"/>
      <c r="W123" s="41"/>
      <c r="X123" s="42"/>
      <c r="Y123" s="43"/>
      <c r="Z123" s="20"/>
      <c r="AA123" s="20"/>
      <c r="AB123" s="20"/>
      <c r="AC123" s="40"/>
    </row>
    <row r="124" spans="1:29" s="129" customFormat="1" ht="45" customHeight="1">
      <c r="A124" s="32"/>
      <c r="B124" s="323" t="s">
        <v>3832</v>
      </c>
      <c r="C124" s="324">
        <v>89783</v>
      </c>
      <c r="D124" s="356" t="s">
        <v>1087</v>
      </c>
      <c r="E124" s="357"/>
      <c r="F124" s="319" t="s">
        <v>518</v>
      </c>
      <c r="G124" s="319">
        <v>15</v>
      </c>
      <c r="H124" s="342">
        <v>15.26</v>
      </c>
      <c r="I124" s="321">
        <f t="shared" si="2"/>
        <v>228.9</v>
      </c>
      <c r="J124" s="20"/>
      <c r="K124" s="44"/>
      <c r="L124" s="20"/>
      <c r="M124" s="40"/>
      <c r="N124" s="20"/>
      <c r="O124" s="41"/>
      <c r="P124" s="42"/>
      <c r="Q124" s="43"/>
      <c r="R124" s="20"/>
      <c r="S124" s="20"/>
      <c r="T124" s="20"/>
      <c r="U124" s="40"/>
      <c r="V124" s="20"/>
      <c r="W124" s="41"/>
      <c r="X124" s="42"/>
      <c r="Y124" s="43"/>
      <c r="Z124" s="20"/>
      <c r="AA124" s="20"/>
      <c r="AB124" s="20"/>
      <c r="AC124" s="40"/>
    </row>
    <row r="125" spans="1:29" s="129" customFormat="1" ht="45" customHeight="1">
      <c r="A125" s="32"/>
      <c r="B125" s="323" t="s">
        <v>3833</v>
      </c>
      <c r="C125" s="324">
        <v>89784</v>
      </c>
      <c r="D125" s="356" t="s">
        <v>1088</v>
      </c>
      <c r="E125" s="357"/>
      <c r="F125" s="319" t="s">
        <v>518</v>
      </c>
      <c r="G125" s="319">
        <v>15</v>
      </c>
      <c r="H125" s="342">
        <v>27.42</v>
      </c>
      <c r="I125" s="321">
        <f t="shared" si="2"/>
        <v>411.3</v>
      </c>
      <c r="J125" s="20"/>
      <c r="K125" s="44"/>
      <c r="L125" s="20"/>
      <c r="M125" s="40"/>
      <c r="N125" s="20"/>
      <c r="O125" s="41"/>
      <c r="P125" s="42"/>
      <c r="Q125" s="43"/>
      <c r="R125" s="20"/>
      <c r="S125" s="20"/>
      <c r="T125" s="20"/>
      <c r="U125" s="40"/>
      <c r="V125" s="20"/>
      <c r="W125" s="41"/>
      <c r="X125" s="42"/>
      <c r="Y125" s="43"/>
      <c r="Z125" s="20"/>
      <c r="AA125" s="20"/>
      <c r="AB125" s="20"/>
      <c r="AC125" s="40"/>
    </row>
    <row r="126" spans="1:29" s="129" customFormat="1" ht="45" customHeight="1">
      <c r="A126" s="32"/>
      <c r="B126" s="323" t="s">
        <v>3834</v>
      </c>
      <c r="C126" s="324">
        <v>89785</v>
      </c>
      <c r="D126" s="356" t="s">
        <v>1089</v>
      </c>
      <c r="E126" s="357"/>
      <c r="F126" s="319" t="s">
        <v>518</v>
      </c>
      <c r="G126" s="319">
        <v>15</v>
      </c>
      <c r="H126" s="342">
        <v>30.18</v>
      </c>
      <c r="I126" s="321">
        <f t="shared" si="2"/>
        <v>452.7</v>
      </c>
      <c r="J126" s="20"/>
      <c r="K126" s="44"/>
      <c r="L126" s="20"/>
      <c r="M126" s="40"/>
      <c r="N126" s="20"/>
      <c r="O126" s="41"/>
      <c r="P126" s="42"/>
      <c r="Q126" s="43"/>
      <c r="R126" s="20"/>
      <c r="S126" s="20"/>
      <c r="T126" s="20"/>
      <c r="U126" s="40"/>
      <c r="V126" s="20"/>
      <c r="W126" s="41"/>
      <c r="X126" s="42"/>
      <c r="Y126" s="43"/>
      <c r="Z126" s="20"/>
      <c r="AA126" s="20"/>
      <c r="AB126" s="20"/>
      <c r="AC126" s="40"/>
    </row>
    <row r="127" spans="1:29" s="129" customFormat="1" ht="45" customHeight="1">
      <c r="A127" s="32"/>
      <c r="B127" s="323" t="s">
        <v>3835</v>
      </c>
      <c r="C127" s="324">
        <v>89786</v>
      </c>
      <c r="D127" s="356" t="s">
        <v>1090</v>
      </c>
      <c r="E127" s="357"/>
      <c r="F127" s="319" t="s">
        <v>518</v>
      </c>
      <c r="G127" s="319">
        <v>15</v>
      </c>
      <c r="H127" s="342">
        <v>44.58</v>
      </c>
      <c r="I127" s="321">
        <f t="shared" si="2"/>
        <v>668.7</v>
      </c>
      <c r="J127" s="20"/>
      <c r="K127" s="44"/>
      <c r="L127" s="20"/>
      <c r="M127" s="40"/>
      <c r="N127" s="20"/>
      <c r="O127" s="41"/>
      <c r="P127" s="42"/>
      <c r="Q127" s="43"/>
      <c r="R127" s="20"/>
      <c r="S127" s="20"/>
      <c r="T127" s="20"/>
      <c r="U127" s="40"/>
      <c r="V127" s="20"/>
      <c r="W127" s="41"/>
      <c r="X127" s="42"/>
      <c r="Y127" s="43"/>
      <c r="Z127" s="20"/>
      <c r="AA127" s="20"/>
      <c r="AB127" s="20"/>
      <c r="AC127" s="40"/>
    </row>
    <row r="128" spans="1:29" s="129" customFormat="1" ht="45" customHeight="1">
      <c r="A128" s="32"/>
      <c r="B128" s="323" t="s">
        <v>3836</v>
      </c>
      <c r="C128" s="324">
        <v>89795</v>
      </c>
      <c r="D128" s="356" t="s">
        <v>1091</v>
      </c>
      <c r="E128" s="357"/>
      <c r="F128" s="319" t="s">
        <v>518</v>
      </c>
      <c r="G128" s="319">
        <v>15</v>
      </c>
      <c r="H128" s="342">
        <v>47.02</v>
      </c>
      <c r="I128" s="321">
        <f t="shared" si="2"/>
        <v>705.3</v>
      </c>
      <c r="J128" s="20"/>
      <c r="K128" s="44"/>
      <c r="L128" s="20"/>
      <c r="M128" s="40"/>
      <c r="N128" s="20"/>
      <c r="O128" s="41"/>
      <c r="P128" s="42"/>
      <c r="Q128" s="43"/>
      <c r="R128" s="20"/>
      <c r="S128" s="20"/>
      <c r="T128" s="20"/>
      <c r="U128" s="40"/>
      <c r="V128" s="20"/>
      <c r="W128" s="41"/>
      <c r="X128" s="42"/>
      <c r="Y128" s="43"/>
      <c r="Z128" s="20"/>
      <c r="AA128" s="20"/>
      <c r="AB128" s="20"/>
      <c r="AC128" s="40"/>
    </row>
    <row r="129" spans="1:29" s="129" customFormat="1" ht="45" customHeight="1">
      <c r="A129" s="32"/>
      <c r="B129" s="323" t="s">
        <v>3837</v>
      </c>
      <c r="C129" s="324">
        <v>89796</v>
      </c>
      <c r="D129" s="356" t="s">
        <v>1092</v>
      </c>
      <c r="E129" s="357"/>
      <c r="F129" s="319" t="s">
        <v>518</v>
      </c>
      <c r="G129" s="319">
        <v>15</v>
      </c>
      <c r="H129" s="342">
        <v>49.58</v>
      </c>
      <c r="I129" s="321">
        <f t="shared" si="2"/>
        <v>743.7</v>
      </c>
      <c r="J129" s="20"/>
      <c r="K129" s="44"/>
      <c r="L129" s="20"/>
      <c r="M129" s="40"/>
      <c r="N129" s="20"/>
      <c r="O129" s="41"/>
      <c r="P129" s="42"/>
      <c r="Q129" s="43"/>
      <c r="R129" s="20"/>
      <c r="S129" s="20"/>
      <c r="T129" s="20"/>
      <c r="U129" s="40"/>
      <c r="V129" s="20"/>
      <c r="W129" s="41"/>
      <c r="X129" s="42"/>
      <c r="Y129" s="43"/>
      <c r="Z129" s="20"/>
      <c r="AA129" s="20"/>
      <c r="AB129" s="20"/>
      <c r="AC129" s="40"/>
    </row>
    <row r="130" spans="1:29" s="129" customFormat="1" ht="45" customHeight="1">
      <c r="A130" s="32"/>
      <c r="B130" s="323" t="s">
        <v>3838</v>
      </c>
      <c r="C130" s="324">
        <v>89797</v>
      </c>
      <c r="D130" s="356" t="s">
        <v>862</v>
      </c>
      <c r="E130" s="357"/>
      <c r="F130" s="319" t="s">
        <v>518</v>
      </c>
      <c r="G130" s="319">
        <v>15</v>
      </c>
      <c r="H130" s="342">
        <v>59.05</v>
      </c>
      <c r="I130" s="321">
        <f t="shared" si="2"/>
        <v>885.75</v>
      </c>
      <c r="J130" s="20"/>
      <c r="K130" s="44"/>
      <c r="L130" s="20"/>
      <c r="M130" s="40"/>
      <c r="N130" s="20"/>
      <c r="O130" s="41"/>
      <c r="P130" s="42"/>
      <c r="Q130" s="43"/>
      <c r="R130" s="20"/>
      <c r="S130" s="20"/>
      <c r="T130" s="20"/>
      <c r="U130" s="40"/>
      <c r="V130" s="20"/>
      <c r="W130" s="41"/>
      <c r="X130" s="42"/>
      <c r="Y130" s="43"/>
      <c r="Z130" s="20"/>
      <c r="AA130" s="20"/>
      <c r="AB130" s="20"/>
      <c r="AC130" s="40"/>
    </row>
    <row r="131" spans="1:29" s="129" customFormat="1" ht="45" customHeight="1">
      <c r="A131" s="32"/>
      <c r="B131" s="323" t="s">
        <v>3839</v>
      </c>
      <c r="C131" s="324">
        <v>89801</v>
      </c>
      <c r="D131" s="356" t="s">
        <v>1093</v>
      </c>
      <c r="E131" s="357"/>
      <c r="F131" s="319" t="s">
        <v>518</v>
      </c>
      <c r="G131" s="319">
        <v>15</v>
      </c>
      <c r="H131" s="342">
        <v>11.75</v>
      </c>
      <c r="I131" s="321">
        <f t="shared" ref="I131:I142" si="3">ROUND(G131*H131,2)</f>
        <v>176.25</v>
      </c>
      <c r="J131" s="20"/>
      <c r="K131" s="44"/>
      <c r="L131" s="20"/>
      <c r="M131" s="40"/>
      <c r="N131" s="20"/>
      <c r="O131" s="41"/>
      <c r="P131" s="42"/>
      <c r="Q131" s="43"/>
      <c r="R131" s="20"/>
      <c r="S131" s="20"/>
      <c r="T131" s="20"/>
      <c r="U131" s="40"/>
      <c r="V131" s="20"/>
      <c r="W131" s="41"/>
      <c r="X131" s="42"/>
      <c r="Y131" s="43"/>
      <c r="Z131" s="20"/>
      <c r="AA131" s="20"/>
      <c r="AB131" s="20"/>
      <c r="AC131" s="40"/>
    </row>
    <row r="132" spans="1:29" s="129" customFormat="1" ht="45" customHeight="1">
      <c r="A132" s="32"/>
      <c r="B132" s="323" t="s">
        <v>3840</v>
      </c>
      <c r="C132" s="324">
        <v>89802</v>
      </c>
      <c r="D132" s="356" t="s">
        <v>1094</v>
      </c>
      <c r="E132" s="357"/>
      <c r="F132" s="319" t="s">
        <v>518</v>
      </c>
      <c r="G132" s="319">
        <v>15</v>
      </c>
      <c r="H132" s="342">
        <v>12.61</v>
      </c>
      <c r="I132" s="321">
        <f t="shared" si="3"/>
        <v>189.15</v>
      </c>
      <c r="J132" s="20"/>
      <c r="K132" s="44"/>
      <c r="L132" s="20"/>
      <c r="M132" s="40"/>
      <c r="N132" s="20"/>
      <c r="O132" s="41"/>
      <c r="P132" s="42"/>
      <c r="Q132" s="43"/>
      <c r="R132" s="20"/>
      <c r="S132" s="20"/>
      <c r="T132" s="20"/>
      <c r="U132" s="40"/>
      <c r="V132" s="20"/>
      <c r="W132" s="41"/>
      <c r="X132" s="42"/>
      <c r="Y132" s="43"/>
      <c r="Z132" s="20"/>
      <c r="AA132" s="20"/>
      <c r="AB132" s="20"/>
      <c r="AC132" s="40"/>
    </row>
    <row r="133" spans="1:29" s="129" customFormat="1" ht="45" customHeight="1">
      <c r="A133" s="32"/>
      <c r="B133" s="323" t="s">
        <v>3841</v>
      </c>
      <c r="C133" s="324">
        <v>89803</v>
      </c>
      <c r="D133" s="356" t="s">
        <v>1095</v>
      </c>
      <c r="E133" s="357"/>
      <c r="F133" s="319" t="s">
        <v>518</v>
      </c>
      <c r="G133" s="319">
        <v>15</v>
      </c>
      <c r="H133" s="342">
        <v>21.71</v>
      </c>
      <c r="I133" s="321">
        <f t="shared" si="3"/>
        <v>325.64999999999998</v>
      </c>
      <c r="J133" s="20"/>
      <c r="K133" s="44"/>
      <c r="L133" s="20"/>
      <c r="M133" s="40"/>
      <c r="N133" s="20"/>
      <c r="O133" s="41"/>
      <c r="P133" s="42"/>
      <c r="Q133" s="43"/>
      <c r="R133" s="20"/>
      <c r="S133" s="20"/>
      <c r="T133" s="20"/>
      <c r="U133" s="40"/>
      <c r="V133" s="20"/>
      <c r="W133" s="41"/>
      <c r="X133" s="42"/>
      <c r="Y133" s="43"/>
      <c r="Z133" s="20"/>
      <c r="AA133" s="20"/>
      <c r="AB133" s="20"/>
      <c r="AC133" s="40"/>
    </row>
    <row r="134" spans="1:29" s="129" customFormat="1" ht="45" customHeight="1">
      <c r="A134" s="32"/>
      <c r="B134" s="323" t="s">
        <v>3842</v>
      </c>
      <c r="C134" s="324">
        <v>89804</v>
      </c>
      <c r="D134" s="356" t="s">
        <v>1096</v>
      </c>
      <c r="E134" s="357"/>
      <c r="F134" s="319" t="s">
        <v>518</v>
      </c>
      <c r="G134" s="319">
        <v>15</v>
      </c>
      <c r="H134" s="342">
        <v>24.28</v>
      </c>
      <c r="I134" s="321">
        <f t="shared" si="3"/>
        <v>364.2</v>
      </c>
      <c r="J134" s="20"/>
      <c r="K134" s="44"/>
      <c r="L134" s="20"/>
      <c r="M134" s="40"/>
      <c r="N134" s="20"/>
      <c r="O134" s="41"/>
      <c r="P134" s="42"/>
      <c r="Q134" s="43"/>
      <c r="R134" s="20"/>
      <c r="S134" s="20"/>
      <c r="T134" s="20"/>
      <c r="U134" s="40"/>
      <c r="V134" s="20"/>
      <c r="W134" s="41"/>
      <c r="X134" s="42"/>
      <c r="Y134" s="43"/>
      <c r="Z134" s="20"/>
      <c r="AA134" s="20"/>
      <c r="AB134" s="20"/>
      <c r="AC134" s="40"/>
    </row>
    <row r="135" spans="1:29" s="129" customFormat="1" ht="45" customHeight="1">
      <c r="A135" s="32"/>
      <c r="B135" s="323" t="s">
        <v>3843</v>
      </c>
      <c r="C135" s="324">
        <v>89805</v>
      </c>
      <c r="D135" s="356" t="s">
        <v>1097</v>
      </c>
      <c r="E135" s="357"/>
      <c r="F135" s="319" t="s">
        <v>518</v>
      </c>
      <c r="G135" s="319">
        <v>15</v>
      </c>
      <c r="H135" s="342">
        <v>23.83</v>
      </c>
      <c r="I135" s="321">
        <f t="shared" si="3"/>
        <v>357.45</v>
      </c>
      <c r="J135" s="20"/>
      <c r="K135" s="44"/>
      <c r="L135" s="20"/>
      <c r="M135" s="40"/>
      <c r="N135" s="20"/>
      <c r="O135" s="41"/>
      <c r="P135" s="42"/>
      <c r="Q135" s="43"/>
      <c r="R135" s="20"/>
      <c r="S135" s="20"/>
      <c r="T135" s="20"/>
      <c r="U135" s="40"/>
      <c r="V135" s="20"/>
      <c r="W135" s="41"/>
      <c r="X135" s="42"/>
      <c r="Y135" s="43"/>
      <c r="Z135" s="20"/>
      <c r="AA135" s="20"/>
      <c r="AB135" s="20"/>
      <c r="AC135" s="40"/>
    </row>
    <row r="136" spans="1:29" s="129" customFormat="1" ht="45" customHeight="1">
      <c r="A136" s="32"/>
      <c r="B136" s="323" t="s">
        <v>3844</v>
      </c>
      <c r="C136" s="324">
        <v>89806</v>
      </c>
      <c r="D136" s="356" t="s">
        <v>1098</v>
      </c>
      <c r="E136" s="357"/>
      <c r="F136" s="319" t="s">
        <v>518</v>
      </c>
      <c r="G136" s="319">
        <v>15</v>
      </c>
      <c r="H136" s="342">
        <v>24.98</v>
      </c>
      <c r="I136" s="321">
        <f t="shared" si="3"/>
        <v>374.7</v>
      </c>
      <c r="J136" s="20"/>
      <c r="K136" s="44"/>
      <c r="L136" s="20"/>
      <c r="M136" s="40"/>
      <c r="N136" s="20"/>
      <c r="O136" s="41"/>
      <c r="P136" s="42"/>
      <c r="Q136" s="43"/>
      <c r="R136" s="20"/>
      <c r="S136" s="20"/>
      <c r="T136" s="20"/>
      <c r="U136" s="40"/>
      <c r="V136" s="20"/>
      <c r="W136" s="41"/>
      <c r="X136" s="42"/>
      <c r="Y136" s="43"/>
      <c r="Z136" s="20"/>
      <c r="AA136" s="20"/>
      <c r="AB136" s="20"/>
      <c r="AC136" s="40"/>
    </row>
    <row r="137" spans="1:29" s="129" customFormat="1" ht="45" customHeight="1">
      <c r="A137" s="32"/>
      <c r="B137" s="323" t="s">
        <v>3845</v>
      </c>
      <c r="C137" s="324">
        <v>89807</v>
      </c>
      <c r="D137" s="356" t="s">
        <v>1099</v>
      </c>
      <c r="E137" s="357"/>
      <c r="F137" s="319" t="s">
        <v>518</v>
      </c>
      <c r="G137" s="319">
        <v>15</v>
      </c>
      <c r="H137" s="342">
        <v>43.94</v>
      </c>
      <c r="I137" s="321">
        <f t="shared" si="3"/>
        <v>659.1</v>
      </c>
      <c r="J137" s="20"/>
      <c r="K137" s="44"/>
      <c r="L137" s="20"/>
      <c r="M137" s="40"/>
      <c r="N137" s="20"/>
      <c r="O137" s="41"/>
      <c r="P137" s="42"/>
      <c r="Q137" s="43"/>
      <c r="R137" s="20"/>
      <c r="S137" s="20"/>
      <c r="T137" s="20"/>
      <c r="U137" s="40"/>
      <c r="V137" s="20"/>
      <c r="W137" s="41"/>
      <c r="X137" s="42"/>
      <c r="Y137" s="43"/>
      <c r="Z137" s="20"/>
      <c r="AA137" s="20"/>
      <c r="AB137" s="20"/>
      <c r="AC137" s="40"/>
    </row>
    <row r="138" spans="1:29" s="129" customFormat="1" ht="45" customHeight="1">
      <c r="A138" s="32"/>
      <c r="B138" s="323" t="s">
        <v>3846</v>
      </c>
      <c r="C138" s="324">
        <v>89808</v>
      </c>
      <c r="D138" s="356" t="s">
        <v>1100</v>
      </c>
      <c r="E138" s="357"/>
      <c r="F138" s="319" t="s">
        <v>518</v>
      </c>
      <c r="G138" s="319">
        <v>15</v>
      </c>
      <c r="H138" s="342">
        <v>68.2</v>
      </c>
      <c r="I138" s="321">
        <f t="shared" si="3"/>
        <v>1023</v>
      </c>
      <c r="J138" s="20"/>
      <c r="K138" s="44"/>
      <c r="L138" s="20"/>
      <c r="M138" s="40"/>
      <c r="N138" s="20"/>
      <c r="O138" s="41"/>
      <c r="P138" s="42"/>
      <c r="Q138" s="43"/>
      <c r="R138" s="20"/>
      <c r="S138" s="20"/>
      <c r="T138" s="20"/>
      <c r="U138" s="40"/>
      <c r="V138" s="20"/>
      <c r="W138" s="41"/>
      <c r="X138" s="42"/>
      <c r="Y138" s="43"/>
      <c r="Z138" s="20"/>
      <c r="AA138" s="20"/>
      <c r="AB138" s="20"/>
      <c r="AC138" s="40"/>
    </row>
    <row r="139" spans="1:29" s="129" customFormat="1" ht="45" customHeight="1">
      <c r="A139" s="32"/>
      <c r="B139" s="323" t="s">
        <v>3847</v>
      </c>
      <c r="C139" s="324">
        <v>89809</v>
      </c>
      <c r="D139" s="356" t="s">
        <v>1101</v>
      </c>
      <c r="E139" s="357"/>
      <c r="F139" s="319" t="s">
        <v>518</v>
      </c>
      <c r="G139" s="319">
        <v>15</v>
      </c>
      <c r="H139" s="342">
        <v>32.47</v>
      </c>
      <c r="I139" s="321">
        <f t="shared" si="3"/>
        <v>487.05</v>
      </c>
      <c r="J139" s="20"/>
      <c r="K139" s="44"/>
      <c r="L139" s="20"/>
      <c r="M139" s="40"/>
      <c r="N139" s="20"/>
      <c r="O139" s="41"/>
      <c r="P139" s="42"/>
      <c r="Q139" s="43"/>
      <c r="R139" s="20"/>
      <c r="S139" s="20"/>
      <c r="T139" s="20"/>
      <c r="U139" s="40"/>
      <c r="V139" s="20"/>
      <c r="W139" s="41"/>
      <c r="X139" s="42"/>
      <c r="Y139" s="43"/>
      <c r="Z139" s="20"/>
      <c r="AA139" s="20"/>
      <c r="AB139" s="20"/>
      <c r="AC139" s="40"/>
    </row>
    <row r="140" spans="1:29" s="129" customFormat="1" ht="45" customHeight="1">
      <c r="A140" s="32"/>
      <c r="B140" s="323" t="s">
        <v>3848</v>
      </c>
      <c r="C140" s="324">
        <v>89810</v>
      </c>
      <c r="D140" s="356" t="s">
        <v>1102</v>
      </c>
      <c r="E140" s="357"/>
      <c r="F140" s="319" t="s">
        <v>518</v>
      </c>
      <c r="G140" s="319">
        <v>15</v>
      </c>
      <c r="H140" s="342">
        <v>33.46</v>
      </c>
      <c r="I140" s="321">
        <f t="shared" si="3"/>
        <v>501.9</v>
      </c>
      <c r="J140" s="20"/>
      <c r="K140" s="44"/>
      <c r="L140" s="20"/>
      <c r="M140" s="40"/>
      <c r="N140" s="20"/>
      <c r="O140" s="41"/>
      <c r="P140" s="42"/>
      <c r="Q140" s="43"/>
      <c r="R140" s="20"/>
      <c r="S140" s="20"/>
      <c r="T140" s="20"/>
      <c r="U140" s="40"/>
      <c r="V140" s="20"/>
      <c r="W140" s="41"/>
      <c r="X140" s="42"/>
      <c r="Y140" s="43"/>
      <c r="Z140" s="20"/>
      <c r="AA140" s="20"/>
      <c r="AB140" s="20"/>
      <c r="AC140" s="40"/>
    </row>
    <row r="141" spans="1:29" s="129" customFormat="1" ht="45" customHeight="1">
      <c r="A141" s="32"/>
      <c r="B141" s="323" t="s">
        <v>3849</v>
      </c>
      <c r="C141" s="324">
        <v>89811</v>
      </c>
      <c r="D141" s="356" t="s">
        <v>1103</v>
      </c>
      <c r="E141" s="357"/>
      <c r="F141" s="319" t="s">
        <v>518</v>
      </c>
      <c r="G141" s="319">
        <v>15</v>
      </c>
      <c r="H141" s="342">
        <v>50.19</v>
      </c>
      <c r="I141" s="321">
        <f t="shared" si="3"/>
        <v>752.85</v>
      </c>
      <c r="J141" s="20"/>
      <c r="K141" s="44"/>
      <c r="L141" s="20"/>
      <c r="M141" s="40"/>
      <c r="N141" s="20"/>
      <c r="O141" s="41"/>
      <c r="P141" s="42"/>
      <c r="Q141" s="43"/>
      <c r="R141" s="20"/>
      <c r="S141" s="20"/>
      <c r="T141" s="20"/>
      <c r="U141" s="40"/>
      <c r="V141" s="20"/>
      <c r="W141" s="41"/>
      <c r="X141" s="42"/>
      <c r="Y141" s="43"/>
      <c r="Z141" s="20"/>
      <c r="AA141" s="20"/>
      <c r="AB141" s="20"/>
      <c r="AC141" s="40"/>
    </row>
    <row r="142" spans="1:29" s="129" customFormat="1" ht="45" customHeight="1">
      <c r="A142" s="32"/>
      <c r="B142" s="323" t="s">
        <v>3850</v>
      </c>
      <c r="C142" s="324">
        <v>89812</v>
      </c>
      <c r="D142" s="356" t="s">
        <v>1104</v>
      </c>
      <c r="E142" s="357"/>
      <c r="F142" s="319" t="s">
        <v>518</v>
      </c>
      <c r="G142" s="319">
        <v>15</v>
      </c>
      <c r="H142" s="342">
        <v>91.49</v>
      </c>
      <c r="I142" s="321">
        <f t="shared" si="3"/>
        <v>1372.35</v>
      </c>
      <c r="J142" s="20"/>
      <c r="K142" s="44"/>
      <c r="L142" s="20"/>
      <c r="M142" s="40"/>
      <c r="N142" s="20"/>
      <c r="O142" s="41"/>
      <c r="P142" s="42"/>
      <c r="Q142" s="43"/>
      <c r="R142" s="20"/>
      <c r="S142" s="20"/>
      <c r="T142" s="20"/>
      <c r="U142" s="40"/>
      <c r="V142" s="20"/>
      <c r="W142" s="41"/>
      <c r="X142" s="42"/>
      <c r="Y142" s="43"/>
      <c r="Z142" s="20"/>
      <c r="AA142" s="20"/>
      <c r="AB142" s="20"/>
      <c r="AC142" s="40"/>
    </row>
    <row r="143" spans="1:29" s="129" customFormat="1" ht="45" customHeight="1">
      <c r="A143" s="32"/>
      <c r="B143" s="323" t="s">
        <v>3851</v>
      </c>
      <c r="C143" s="324">
        <v>95141</v>
      </c>
      <c r="D143" s="356" t="s">
        <v>1107</v>
      </c>
      <c r="E143" s="357"/>
      <c r="F143" s="319" t="s">
        <v>518</v>
      </c>
      <c r="G143" s="319">
        <v>10</v>
      </c>
      <c r="H143" s="342">
        <v>14.01</v>
      </c>
      <c r="I143" s="321">
        <f t="shared" ref="I143:I153" si="4">ROUND(G143*H143,2)</f>
        <v>140.1</v>
      </c>
      <c r="J143" s="20"/>
      <c r="K143" s="44"/>
      <c r="L143" s="20"/>
      <c r="M143" s="40"/>
      <c r="N143" s="20"/>
      <c r="O143" s="41"/>
      <c r="P143" s="42"/>
      <c r="Q143" s="43"/>
      <c r="R143" s="20"/>
      <c r="S143" s="20"/>
      <c r="T143" s="20"/>
      <c r="U143" s="40"/>
      <c r="V143" s="20"/>
      <c r="W143" s="41"/>
      <c r="X143" s="42"/>
      <c r="Y143" s="43"/>
      <c r="Z143" s="20"/>
      <c r="AA143" s="20"/>
      <c r="AB143" s="20"/>
      <c r="AC143" s="40"/>
    </row>
    <row r="144" spans="1:29" s="129" customFormat="1" ht="30" customHeight="1">
      <c r="A144" s="32"/>
      <c r="B144" s="323" t="s">
        <v>3852</v>
      </c>
      <c r="C144" s="324">
        <v>95237</v>
      </c>
      <c r="D144" s="356" t="s">
        <v>1108</v>
      </c>
      <c r="E144" s="357"/>
      <c r="F144" s="319" t="s">
        <v>518</v>
      </c>
      <c r="G144" s="319">
        <v>10</v>
      </c>
      <c r="H144" s="342">
        <v>26.92</v>
      </c>
      <c r="I144" s="321">
        <f t="shared" si="4"/>
        <v>269.2</v>
      </c>
      <c r="J144" s="20"/>
      <c r="K144" s="44"/>
      <c r="L144" s="20"/>
      <c r="M144" s="40"/>
      <c r="N144" s="20"/>
      <c r="O144" s="41"/>
      <c r="P144" s="42"/>
      <c r="Q144" s="43"/>
      <c r="R144" s="20"/>
      <c r="S144" s="20"/>
      <c r="T144" s="20"/>
      <c r="U144" s="40"/>
      <c r="V144" s="20"/>
      <c r="W144" s="41"/>
      <c r="X144" s="42"/>
      <c r="Y144" s="43"/>
      <c r="Z144" s="20"/>
      <c r="AA144" s="20"/>
      <c r="AB144" s="20"/>
      <c r="AC144" s="40"/>
    </row>
    <row r="145" spans="1:29" s="129" customFormat="1" ht="45" customHeight="1">
      <c r="A145" s="32"/>
      <c r="B145" s="323" t="s">
        <v>3853</v>
      </c>
      <c r="C145" s="324">
        <v>95693</v>
      </c>
      <c r="D145" s="356" t="s">
        <v>1109</v>
      </c>
      <c r="E145" s="357"/>
      <c r="F145" s="319" t="s">
        <v>518</v>
      </c>
      <c r="G145" s="319">
        <v>10</v>
      </c>
      <c r="H145" s="342">
        <v>56.08</v>
      </c>
      <c r="I145" s="321">
        <f t="shared" si="4"/>
        <v>560.79999999999995</v>
      </c>
      <c r="J145" s="20"/>
      <c r="K145" s="44"/>
      <c r="L145" s="20"/>
      <c r="M145" s="40"/>
      <c r="N145" s="20"/>
      <c r="O145" s="41"/>
      <c r="P145" s="42"/>
      <c r="Q145" s="43"/>
      <c r="R145" s="20"/>
      <c r="S145" s="20"/>
      <c r="T145" s="20"/>
      <c r="U145" s="40"/>
      <c r="V145" s="20"/>
      <c r="W145" s="41"/>
      <c r="X145" s="42"/>
      <c r="Y145" s="43"/>
      <c r="Z145" s="20"/>
      <c r="AA145" s="20"/>
      <c r="AB145" s="20"/>
      <c r="AC145" s="40"/>
    </row>
    <row r="146" spans="1:29" s="129" customFormat="1" ht="30" customHeight="1">
      <c r="A146" s="32"/>
      <c r="B146" s="323" t="s">
        <v>3854</v>
      </c>
      <c r="C146" s="324">
        <v>95694</v>
      </c>
      <c r="D146" s="356" t="s">
        <v>1110</v>
      </c>
      <c r="E146" s="357"/>
      <c r="F146" s="319" t="s">
        <v>518</v>
      </c>
      <c r="G146" s="319">
        <v>10</v>
      </c>
      <c r="H146" s="342">
        <v>61.88</v>
      </c>
      <c r="I146" s="321">
        <f t="shared" si="4"/>
        <v>618.79999999999995</v>
      </c>
      <c r="J146" s="20"/>
      <c r="K146" s="44"/>
      <c r="L146" s="20"/>
      <c r="M146" s="40"/>
      <c r="N146" s="20"/>
      <c r="O146" s="41"/>
      <c r="P146" s="42"/>
      <c r="Q146" s="43"/>
      <c r="R146" s="20"/>
      <c r="S146" s="20"/>
      <c r="T146" s="20"/>
      <c r="U146" s="40"/>
      <c r="V146" s="20"/>
      <c r="W146" s="41"/>
      <c r="X146" s="42"/>
      <c r="Y146" s="43"/>
      <c r="Z146" s="20"/>
      <c r="AA146" s="20"/>
      <c r="AB146" s="20"/>
      <c r="AC146" s="40"/>
    </row>
    <row r="147" spans="1:29" s="129" customFormat="1" ht="45" customHeight="1">
      <c r="A147" s="32"/>
      <c r="B147" s="323" t="s">
        <v>3855</v>
      </c>
      <c r="C147" s="324">
        <v>95695</v>
      </c>
      <c r="D147" s="356" t="s">
        <v>1111</v>
      </c>
      <c r="E147" s="357"/>
      <c r="F147" s="319" t="s">
        <v>518</v>
      </c>
      <c r="G147" s="319">
        <v>10</v>
      </c>
      <c r="H147" s="342">
        <v>68.78</v>
      </c>
      <c r="I147" s="321">
        <f t="shared" si="4"/>
        <v>687.8</v>
      </c>
      <c r="J147" s="20"/>
      <c r="K147" s="44"/>
      <c r="L147" s="20"/>
      <c r="M147" s="40"/>
      <c r="N147" s="20"/>
      <c r="O147" s="41"/>
      <c r="P147" s="42"/>
      <c r="Q147" s="43"/>
      <c r="R147" s="20"/>
      <c r="S147" s="20"/>
      <c r="T147" s="20"/>
      <c r="U147" s="40"/>
      <c r="V147" s="20"/>
      <c r="W147" s="41"/>
      <c r="X147" s="42"/>
      <c r="Y147" s="43"/>
      <c r="Z147" s="20"/>
      <c r="AA147" s="20"/>
      <c r="AB147" s="20"/>
      <c r="AC147" s="40"/>
    </row>
    <row r="148" spans="1:29" s="129" customFormat="1" ht="30" customHeight="1">
      <c r="A148" s="32"/>
      <c r="B148" s="323" t="s">
        <v>3856</v>
      </c>
      <c r="C148" s="324">
        <v>89355</v>
      </c>
      <c r="D148" s="356" t="s">
        <v>1112</v>
      </c>
      <c r="E148" s="357"/>
      <c r="F148" s="319" t="s">
        <v>489</v>
      </c>
      <c r="G148" s="319">
        <v>90</v>
      </c>
      <c r="H148" s="342">
        <v>20.45</v>
      </c>
      <c r="I148" s="321">
        <f t="shared" si="4"/>
        <v>1840.5</v>
      </c>
      <c r="J148" s="20"/>
      <c r="K148" s="44"/>
      <c r="L148" s="20"/>
      <c r="M148" s="40"/>
      <c r="N148" s="20"/>
      <c r="O148" s="41"/>
      <c r="P148" s="42"/>
      <c r="Q148" s="43"/>
      <c r="R148" s="20"/>
      <c r="S148" s="20"/>
      <c r="T148" s="20"/>
      <c r="U148" s="40"/>
      <c r="V148" s="20"/>
      <c r="W148" s="41"/>
      <c r="X148" s="42"/>
      <c r="Y148" s="43"/>
      <c r="Z148" s="20"/>
      <c r="AA148" s="20"/>
      <c r="AB148" s="20"/>
      <c r="AC148" s="40"/>
    </row>
    <row r="149" spans="1:29" s="129" customFormat="1" ht="30" customHeight="1">
      <c r="A149" s="32"/>
      <c r="B149" s="323" t="s">
        <v>3857</v>
      </c>
      <c r="C149" s="324">
        <v>89356</v>
      </c>
      <c r="D149" s="356" t="s">
        <v>1113</v>
      </c>
      <c r="E149" s="357"/>
      <c r="F149" s="319" t="s">
        <v>489</v>
      </c>
      <c r="G149" s="319">
        <v>90</v>
      </c>
      <c r="H149" s="342">
        <v>23.57</v>
      </c>
      <c r="I149" s="321">
        <f t="shared" si="4"/>
        <v>2121.3000000000002</v>
      </c>
      <c r="J149" s="20"/>
      <c r="K149" s="44"/>
      <c r="L149" s="20"/>
      <c r="M149" s="40"/>
      <c r="N149" s="20"/>
      <c r="O149" s="41"/>
      <c r="P149" s="42"/>
      <c r="Q149" s="43"/>
      <c r="R149" s="20"/>
      <c r="S149" s="20"/>
      <c r="T149" s="20"/>
      <c r="U149" s="40"/>
      <c r="V149" s="20"/>
      <c r="W149" s="41"/>
      <c r="X149" s="42"/>
      <c r="Y149" s="43"/>
      <c r="Z149" s="20"/>
      <c r="AA149" s="20"/>
      <c r="AB149" s="20"/>
      <c r="AC149" s="40"/>
    </row>
    <row r="150" spans="1:29" s="129" customFormat="1" ht="30" customHeight="1">
      <c r="A150" s="32"/>
      <c r="B150" s="323" t="s">
        <v>3858</v>
      </c>
      <c r="C150" s="324">
        <v>89357</v>
      </c>
      <c r="D150" s="356" t="s">
        <v>1114</v>
      </c>
      <c r="E150" s="357"/>
      <c r="F150" s="319" t="s">
        <v>489</v>
      </c>
      <c r="G150" s="319">
        <v>72</v>
      </c>
      <c r="H150" s="342">
        <v>33.159999999999997</v>
      </c>
      <c r="I150" s="321">
        <f t="shared" si="4"/>
        <v>2387.52</v>
      </c>
      <c r="J150" s="20"/>
      <c r="K150" s="44"/>
      <c r="L150" s="20"/>
      <c r="M150" s="40"/>
      <c r="N150" s="20"/>
      <c r="O150" s="41"/>
      <c r="P150" s="42"/>
      <c r="Q150" s="43"/>
      <c r="R150" s="20"/>
      <c r="S150" s="20"/>
      <c r="T150" s="20"/>
      <c r="U150" s="40"/>
      <c r="V150" s="20"/>
      <c r="W150" s="41"/>
      <c r="X150" s="42"/>
      <c r="Y150" s="43"/>
      <c r="Z150" s="20"/>
      <c r="AA150" s="20"/>
      <c r="AB150" s="20"/>
      <c r="AC150" s="40"/>
    </row>
    <row r="151" spans="1:29" s="129" customFormat="1" ht="30" customHeight="1">
      <c r="A151" s="32"/>
      <c r="B151" s="323" t="s">
        <v>3859</v>
      </c>
      <c r="C151" s="324">
        <v>89401</v>
      </c>
      <c r="D151" s="356" t="s">
        <v>1115</v>
      </c>
      <c r="E151" s="357"/>
      <c r="F151" s="319" t="s">
        <v>489</v>
      </c>
      <c r="G151" s="319">
        <v>90</v>
      </c>
      <c r="H151" s="342">
        <v>11.21</v>
      </c>
      <c r="I151" s="321">
        <f t="shared" si="4"/>
        <v>1008.9</v>
      </c>
      <c r="J151" s="20"/>
      <c r="K151" s="44"/>
      <c r="L151" s="20"/>
      <c r="M151" s="40"/>
      <c r="N151" s="20"/>
      <c r="O151" s="41"/>
      <c r="P151" s="42"/>
      <c r="Q151" s="43"/>
      <c r="R151" s="20"/>
      <c r="S151" s="20"/>
      <c r="T151" s="20"/>
      <c r="U151" s="40"/>
      <c r="V151" s="20"/>
      <c r="W151" s="41"/>
      <c r="X151" s="42"/>
      <c r="Y151" s="43"/>
      <c r="Z151" s="20"/>
      <c r="AA151" s="20"/>
      <c r="AB151" s="20"/>
      <c r="AC151" s="40"/>
    </row>
    <row r="152" spans="1:29" s="129" customFormat="1" ht="30" customHeight="1">
      <c r="A152" s="32"/>
      <c r="B152" s="323" t="s">
        <v>3860</v>
      </c>
      <c r="C152" s="324">
        <v>89402</v>
      </c>
      <c r="D152" s="356" t="s">
        <v>1116</v>
      </c>
      <c r="E152" s="357"/>
      <c r="F152" s="319" t="s">
        <v>489</v>
      </c>
      <c r="G152" s="319">
        <v>90</v>
      </c>
      <c r="H152" s="342">
        <v>12.87</v>
      </c>
      <c r="I152" s="321">
        <f t="shared" si="4"/>
        <v>1158.3</v>
      </c>
      <c r="J152" s="20"/>
      <c r="K152" s="44"/>
      <c r="L152" s="20"/>
      <c r="M152" s="40"/>
      <c r="N152" s="20"/>
      <c r="O152" s="41"/>
      <c r="P152" s="42"/>
      <c r="Q152" s="43"/>
      <c r="R152" s="20"/>
      <c r="S152" s="20"/>
      <c r="T152" s="20"/>
      <c r="U152" s="40"/>
      <c r="V152" s="20"/>
      <c r="W152" s="41"/>
      <c r="X152" s="42"/>
      <c r="Y152" s="43"/>
      <c r="Z152" s="20"/>
      <c r="AA152" s="20"/>
      <c r="AB152" s="20"/>
      <c r="AC152" s="40"/>
    </row>
    <row r="153" spans="1:29" s="129" customFormat="1" ht="30" customHeight="1">
      <c r="A153" s="32"/>
      <c r="B153" s="323" t="s">
        <v>3861</v>
      </c>
      <c r="C153" s="324">
        <v>89403</v>
      </c>
      <c r="D153" s="356" t="s">
        <v>1117</v>
      </c>
      <c r="E153" s="357"/>
      <c r="F153" s="319" t="s">
        <v>489</v>
      </c>
      <c r="G153" s="319">
        <v>72</v>
      </c>
      <c r="H153" s="342">
        <v>20.41</v>
      </c>
      <c r="I153" s="321">
        <f t="shared" si="4"/>
        <v>1469.52</v>
      </c>
      <c r="J153" s="20"/>
      <c r="K153" s="44"/>
      <c r="L153" s="20"/>
      <c r="M153" s="40"/>
      <c r="N153" s="20"/>
      <c r="O153" s="41"/>
      <c r="P153" s="42"/>
      <c r="Q153" s="43"/>
      <c r="R153" s="20"/>
      <c r="S153" s="20"/>
      <c r="T153" s="20"/>
      <c r="U153" s="40"/>
      <c r="V153" s="20"/>
      <c r="W153" s="41"/>
      <c r="X153" s="42"/>
      <c r="Y153" s="43"/>
      <c r="Z153" s="20"/>
      <c r="AA153" s="20"/>
      <c r="AB153" s="20"/>
      <c r="AC153" s="40"/>
    </row>
    <row r="154" spans="1:29" s="129" customFormat="1" ht="30" customHeight="1">
      <c r="A154" s="32"/>
      <c r="B154" s="323" t="s">
        <v>3862</v>
      </c>
      <c r="C154" s="324">
        <v>89576</v>
      </c>
      <c r="D154" s="356" t="s">
        <v>1118</v>
      </c>
      <c r="E154" s="357"/>
      <c r="F154" s="319" t="s">
        <v>489</v>
      </c>
      <c r="G154" s="319">
        <v>60</v>
      </c>
      <c r="H154" s="342">
        <v>30.76</v>
      </c>
      <c r="I154" s="321">
        <f t="shared" ref="I154:I190" si="5">ROUND(G154*H154,2)</f>
        <v>1845.6</v>
      </c>
      <c r="J154" s="20"/>
      <c r="K154" s="44"/>
      <c r="L154" s="20"/>
      <c r="M154" s="40"/>
      <c r="N154" s="20"/>
      <c r="O154" s="41"/>
      <c r="P154" s="42"/>
      <c r="Q154" s="43"/>
      <c r="R154" s="20"/>
      <c r="S154" s="20"/>
      <c r="T154" s="20"/>
      <c r="U154" s="40"/>
      <c r="V154" s="20"/>
      <c r="W154" s="41"/>
      <c r="X154" s="42"/>
      <c r="Y154" s="43"/>
      <c r="Z154" s="20"/>
      <c r="AA154" s="20"/>
      <c r="AB154" s="20"/>
      <c r="AC154" s="40"/>
    </row>
    <row r="155" spans="1:29" s="129" customFormat="1" ht="30" customHeight="1">
      <c r="A155" s="32"/>
      <c r="B155" s="323" t="s">
        <v>3863</v>
      </c>
      <c r="C155" s="324">
        <v>89578</v>
      </c>
      <c r="D155" s="356" t="s">
        <v>1119</v>
      </c>
      <c r="E155" s="357"/>
      <c r="F155" s="319" t="s">
        <v>489</v>
      </c>
      <c r="G155" s="319">
        <v>72</v>
      </c>
      <c r="H155" s="342">
        <v>37.99</v>
      </c>
      <c r="I155" s="321">
        <f t="shared" si="5"/>
        <v>2735.28</v>
      </c>
      <c r="J155" s="20"/>
      <c r="K155" s="44"/>
      <c r="L155" s="20"/>
      <c r="M155" s="40"/>
      <c r="N155" s="20"/>
      <c r="O155" s="41"/>
      <c r="P155" s="42"/>
      <c r="Q155" s="43"/>
      <c r="R155" s="20"/>
      <c r="S155" s="20"/>
      <c r="T155" s="20"/>
      <c r="U155" s="40"/>
      <c r="V155" s="20"/>
      <c r="W155" s="41"/>
      <c r="X155" s="42"/>
      <c r="Y155" s="43"/>
      <c r="Z155" s="20"/>
      <c r="AA155" s="20"/>
      <c r="AB155" s="20"/>
      <c r="AC155" s="40"/>
    </row>
    <row r="156" spans="1:29" s="129" customFormat="1" ht="30" customHeight="1">
      <c r="A156" s="32"/>
      <c r="B156" s="323" t="s">
        <v>3864</v>
      </c>
      <c r="C156" s="324">
        <v>89580</v>
      </c>
      <c r="D156" s="356" t="s">
        <v>1120</v>
      </c>
      <c r="E156" s="357"/>
      <c r="F156" s="319" t="s">
        <v>489</v>
      </c>
      <c r="G156" s="319">
        <v>60</v>
      </c>
      <c r="H156" s="342">
        <v>78.87</v>
      </c>
      <c r="I156" s="321">
        <f t="shared" si="5"/>
        <v>4732.2</v>
      </c>
      <c r="J156" s="20"/>
      <c r="K156" s="44"/>
      <c r="L156" s="20"/>
      <c r="M156" s="40"/>
      <c r="N156" s="20"/>
      <c r="O156" s="41"/>
      <c r="P156" s="42"/>
      <c r="Q156" s="43"/>
      <c r="R156" s="20"/>
      <c r="S156" s="20"/>
      <c r="T156" s="20"/>
      <c r="U156" s="40"/>
      <c r="V156" s="20"/>
      <c r="W156" s="41"/>
      <c r="X156" s="42"/>
      <c r="Y156" s="43"/>
      <c r="Z156" s="20"/>
      <c r="AA156" s="20"/>
      <c r="AB156" s="20"/>
      <c r="AC156" s="40"/>
    </row>
    <row r="157" spans="1:29" s="129" customFormat="1" ht="30" customHeight="1">
      <c r="A157" s="32"/>
      <c r="B157" s="323" t="s">
        <v>3865</v>
      </c>
      <c r="C157" s="324">
        <v>89711</v>
      </c>
      <c r="D157" s="356" t="s">
        <v>868</v>
      </c>
      <c r="E157" s="357"/>
      <c r="F157" s="319" t="s">
        <v>489</v>
      </c>
      <c r="G157" s="319">
        <v>60</v>
      </c>
      <c r="H157" s="342">
        <v>22.12</v>
      </c>
      <c r="I157" s="321">
        <f t="shared" si="5"/>
        <v>1327.2</v>
      </c>
      <c r="J157" s="20"/>
      <c r="K157" s="44"/>
      <c r="L157" s="20"/>
      <c r="M157" s="40"/>
      <c r="N157" s="20"/>
      <c r="O157" s="41"/>
      <c r="P157" s="42"/>
      <c r="Q157" s="43"/>
      <c r="R157" s="20"/>
      <c r="S157" s="20"/>
      <c r="T157" s="20"/>
      <c r="U157" s="40"/>
      <c r="V157" s="20"/>
      <c r="W157" s="41"/>
      <c r="X157" s="42"/>
      <c r="Y157" s="43"/>
      <c r="Z157" s="20"/>
      <c r="AA157" s="20"/>
      <c r="AB157" s="20"/>
      <c r="AC157" s="40"/>
    </row>
    <row r="158" spans="1:29" s="129" customFormat="1" ht="30" customHeight="1">
      <c r="A158" s="32"/>
      <c r="B158" s="323" t="s">
        <v>3866</v>
      </c>
      <c r="C158" s="324">
        <v>89712</v>
      </c>
      <c r="D158" s="356" t="s">
        <v>867</v>
      </c>
      <c r="E158" s="357"/>
      <c r="F158" s="319" t="s">
        <v>489</v>
      </c>
      <c r="G158" s="319">
        <v>60</v>
      </c>
      <c r="H158" s="342">
        <v>28.63</v>
      </c>
      <c r="I158" s="321">
        <f t="shared" si="5"/>
        <v>1717.8</v>
      </c>
      <c r="J158" s="20"/>
      <c r="K158" s="44"/>
      <c r="L158" s="20"/>
      <c r="M158" s="40"/>
      <c r="N158" s="20"/>
      <c r="O158" s="41"/>
      <c r="P158" s="42"/>
      <c r="Q158" s="43"/>
      <c r="R158" s="20"/>
      <c r="S158" s="20"/>
      <c r="T158" s="20"/>
      <c r="U158" s="40"/>
      <c r="V158" s="20"/>
      <c r="W158" s="41"/>
      <c r="X158" s="42"/>
      <c r="Y158" s="43"/>
      <c r="Z158" s="20"/>
      <c r="AA158" s="20"/>
      <c r="AB158" s="20"/>
      <c r="AC158" s="40"/>
    </row>
    <row r="159" spans="1:29" s="129" customFormat="1" ht="30" customHeight="1">
      <c r="A159" s="32"/>
      <c r="B159" s="323" t="s">
        <v>3867</v>
      </c>
      <c r="C159" s="324">
        <v>89713</v>
      </c>
      <c r="D159" s="356" t="s">
        <v>1121</v>
      </c>
      <c r="E159" s="357"/>
      <c r="F159" s="319" t="s">
        <v>489</v>
      </c>
      <c r="G159" s="319">
        <v>72</v>
      </c>
      <c r="H159" s="342">
        <v>35.83</v>
      </c>
      <c r="I159" s="321">
        <f t="shared" si="5"/>
        <v>2579.7600000000002</v>
      </c>
      <c r="J159" s="20"/>
      <c r="K159" s="44"/>
      <c r="L159" s="20"/>
      <c r="M159" s="40"/>
      <c r="N159" s="20"/>
      <c r="O159" s="41"/>
      <c r="P159" s="42"/>
      <c r="Q159" s="43"/>
      <c r="R159" s="20"/>
      <c r="S159" s="20"/>
      <c r="T159" s="20"/>
      <c r="U159" s="40"/>
      <c r="V159" s="20"/>
      <c r="W159" s="41"/>
      <c r="X159" s="42"/>
      <c r="Y159" s="43"/>
      <c r="Z159" s="20"/>
      <c r="AA159" s="20"/>
      <c r="AB159" s="20"/>
      <c r="AC159" s="40"/>
    </row>
    <row r="160" spans="1:29" s="129" customFormat="1" ht="30" customHeight="1">
      <c r="A160" s="32"/>
      <c r="B160" s="323" t="s">
        <v>3868</v>
      </c>
      <c r="C160" s="324">
        <v>89714</v>
      </c>
      <c r="D160" s="356" t="s">
        <v>866</v>
      </c>
      <c r="E160" s="357"/>
      <c r="F160" s="319" t="s">
        <v>489</v>
      </c>
      <c r="G160" s="319">
        <v>72</v>
      </c>
      <c r="H160" s="342">
        <v>39.86</v>
      </c>
      <c r="I160" s="321">
        <f t="shared" si="5"/>
        <v>2869.92</v>
      </c>
      <c r="J160" s="20"/>
      <c r="K160" s="44"/>
      <c r="L160" s="20"/>
      <c r="M160" s="40"/>
      <c r="N160" s="20"/>
      <c r="O160" s="41"/>
      <c r="P160" s="42"/>
      <c r="Q160" s="43"/>
      <c r="R160" s="20"/>
      <c r="S160" s="20"/>
      <c r="T160" s="20"/>
      <c r="U160" s="40"/>
      <c r="V160" s="20"/>
      <c r="W160" s="41"/>
      <c r="X160" s="42"/>
      <c r="Y160" s="43"/>
      <c r="Z160" s="20"/>
      <c r="AA160" s="20"/>
      <c r="AB160" s="20"/>
      <c r="AC160" s="40"/>
    </row>
    <row r="161" spans="1:29" s="129" customFormat="1" ht="30" customHeight="1">
      <c r="A161" s="32"/>
      <c r="B161" s="323" t="s">
        <v>3869</v>
      </c>
      <c r="C161" s="324">
        <v>89798</v>
      </c>
      <c r="D161" s="356" t="s">
        <v>1122</v>
      </c>
      <c r="E161" s="357"/>
      <c r="F161" s="319" t="s">
        <v>489</v>
      </c>
      <c r="G161" s="319">
        <v>36</v>
      </c>
      <c r="H161" s="342">
        <v>15.41</v>
      </c>
      <c r="I161" s="321">
        <f t="shared" si="5"/>
        <v>554.76</v>
      </c>
      <c r="J161" s="20"/>
      <c r="K161" s="44"/>
      <c r="L161" s="20"/>
      <c r="M161" s="40"/>
      <c r="N161" s="20"/>
      <c r="O161" s="41"/>
      <c r="P161" s="42"/>
      <c r="Q161" s="43"/>
      <c r="R161" s="20"/>
      <c r="S161" s="20"/>
      <c r="T161" s="20"/>
      <c r="U161" s="40"/>
      <c r="V161" s="20"/>
      <c r="W161" s="41"/>
      <c r="X161" s="42"/>
      <c r="Y161" s="43"/>
      <c r="Z161" s="20"/>
      <c r="AA161" s="20"/>
      <c r="AB161" s="20"/>
      <c r="AC161" s="40"/>
    </row>
    <row r="162" spans="1:29" s="129" customFormat="1" ht="30" customHeight="1">
      <c r="A162" s="32"/>
      <c r="B162" s="323" t="s">
        <v>3870</v>
      </c>
      <c r="C162" s="324">
        <v>89799</v>
      </c>
      <c r="D162" s="356" t="s">
        <v>1123</v>
      </c>
      <c r="E162" s="357"/>
      <c r="F162" s="319" t="s">
        <v>489</v>
      </c>
      <c r="G162" s="319">
        <v>36</v>
      </c>
      <c r="H162" s="342">
        <v>24.86</v>
      </c>
      <c r="I162" s="321">
        <f t="shared" si="5"/>
        <v>894.96</v>
      </c>
      <c r="J162" s="20"/>
      <c r="K162" s="44"/>
      <c r="L162" s="20"/>
      <c r="M162" s="40"/>
      <c r="N162" s="20"/>
      <c r="O162" s="41"/>
      <c r="P162" s="42"/>
      <c r="Q162" s="43"/>
      <c r="R162" s="20"/>
      <c r="S162" s="20"/>
      <c r="T162" s="20"/>
      <c r="U162" s="40"/>
      <c r="V162" s="20"/>
      <c r="W162" s="41"/>
      <c r="X162" s="42"/>
      <c r="Y162" s="43"/>
      <c r="Z162" s="20"/>
      <c r="AA162" s="20"/>
      <c r="AB162" s="20"/>
      <c r="AC162" s="40"/>
    </row>
    <row r="163" spans="1:29" s="129" customFormat="1" ht="30" customHeight="1">
      <c r="A163" s="32"/>
      <c r="B163" s="323" t="s">
        <v>3871</v>
      </c>
      <c r="C163" s="324">
        <v>89800</v>
      </c>
      <c r="D163" s="356" t="s">
        <v>1124</v>
      </c>
      <c r="E163" s="357"/>
      <c r="F163" s="319" t="s">
        <v>489</v>
      </c>
      <c r="G163" s="319">
        <v>54</v>
      </c>
      <c r="H163" s="342">
        <v>31.16</v>
      </c>
      <c r="I163" s="321">
        <f t="shared" si="5"/>
        <v>1682.64</v>
      </c>
      <c r="J163" s="20"/>
      <c r="K163" s="44"/>
      <c r="L163" s="20"/>
      <c r="M163" s="40"/>
      <c r="N163" s="20"/>
      <c r="O163" s="41"/>
      <c r="P163" s="42"/>
      <c r="Q163" s="43"/>
      <c r="R163" s="20"/>
      <c r="S163" s="20"/>
      <c r="T163" s="20"/>
      <c r="U163" s="40"/>
      <c r="V163" s="20"/>
      <c r="W163" s="41"/>
      <c r="X163" s="42"/>
      <c r="Y163" s="43"/>
      <c r="Z163" s="20"/>
      <c r="AA163" s="20"/>
      <c r="AB163" s="20"/>
      <c r="AC163" s="40"/>
    </row>
    <row r="164" spans="1:29" s="129" customFormat="1" ht="45" customHeight="1">
      <c r="A164" s="32"/>
      <c r="B164" s="323" t="s">
        <v>3872</v>
      </c>
      <c r="C164" s="324" t="s">
        <v>1892</v>
      </c>
      <c r="D164" s="356" t="s">
        <v>1893</v>
      </c>
      <c r="E164" s="357"/>
      <c r="F164" s="319" t="s">
        <v>518</v>
      </c>
      <c r="G164" s="319">
        <v>20</v>
      </c>
      <c r="H164" s="342">
        <v>716</v>
      </c>
      <c r="I164" s="321">
        <f t="shared" si="5"/>
        <v>14320</v>
      </c>
      <c r="J164" s="20"/>
      <c r="K164" s="44"/>
      <c r="L164" s="20"/>
      <c r="M164" s="40"/>
      <c r="N164" s="20"/>
      <c r="O164" s="41"/>
      <c r="P164" s="42"/>
      <c r="Q164" s="43"/>
      <c r="R164" s="20"/>
      <c r="S164" s="20"/>
      <c r="T164" s="20"/>
      <c r="U164" s="40"/>
      <c r="V164" s="20"/>
      <c r="W164" s="41"/>
      <c r="X164" s="42"/>
      <c r="Y164" s="43"/>
      <c r="Z164" s="20"/>
      <c r="AA164" s="20"/>
      <c r="AB164" s="20"/>
      <c r="AC164" s="40"/>
    </row>
    <row r="165" spans="1:29" s="129" customFormat="1" ht="30" customHeight="1">
      <c r="A165" s="32"/>
      <c r="B165" s="323" t="s">
        <v>3873</v>
      </c>
      <c r="C165" s="324" t="s">
        <v>1932</v>
      </c>
      <c r="D165" s="356" t="s">
        <v>1933</v>
      </c>
      <c r="E165" s="357"/>
      <c r="F165" s="319" t="s">
        <v>518</v>
      </c>
      <c r="G165" s="319">
        <v>20</v>
      </c>
      <c r="H165" s="342">
        <v>229.21</v>
      </c>
      <c r="I165" s="321">
        <f t="shared" si="5"/>
        <v>4584.2</v>
      </c>
      <c r="J165" s="20"/>
      <c r="K165" s="44"/>
      <c r="L165" s="20"/>
      <c r="M165" s="40"/>
      <c r="N165" s="20"/>
      <c r="O165" s="41"/>
      <c r="P165" s="42"/>
      <c r="Q165" s="43"/>
      <c r="R165" s="20"/>
      <c r="S165" s="20"/>
      <c r="T165" s="20"/>
      <c r="U165" s="40"/>
      <c r="V165" s="20"/>
      <c r="W165" s="41"/>
      <c r="X165" s="42"/>
      <c r="Y165" s="43"/>
      <c r="Z165" s="20"/>
      <c r="AA165" s="20"/>
      <c r="AB165" s="20"/>
      <c r="AC165" s="40"/>
    </row>
    <row r="166" spans="1:29" s="129" customFormat="1" ht="45" customHeight="1">
      <c r="A166" s="32"/>
      <c r="B166" s="323" t="s">
        <v>3874</v>
      </c>
      <c r="C166" s="324">
        <v>89707</v>
      </c>
      <c r="D166" s="356" t="s">
        <v>1127</v>
      </c>
      <c r="E166" s="357"/>
      <c r="F166" s="319" t="s">
        <v>518</v>
      </c>
      <c r="G166" s="319">
        <v>15</v>
      </c>
      <c r="H166" s="342">
        <v>57.08</v>
      </c>
      <c r="I166" s="321">
        <f t="shared" si="5"/>
        <v>856.2</v>
      </c>
      <c r="J166" s="20"/>
      <c r="K166" s="44"/>
      <c r="L166" s="20"/>
      <c r="M166" s="40"/>
      <c r="N166" s="20"/>
      <c r="O166" s="41"/>
      <c r="P166" s="42"/>
      <c r="Q166" s="43"/>
      <c r="R166" s="20"/>
      <c r="S166" s="20"/>
      <c r="T166" s="20"/>
      <c r="U166" s="40"/>
      <c r="V166" s="20"/>
      <c r="W166" s="41"/>
      <c r="X166" s="42"/>
      <c r="Y166" s="43"/>
      <c r="Z166" s="20"/>
      <c r="AA166" s="20"/>
      <c r="AB166" s="20"/>
      <c r="AC166" s="40"/>
    </row>
    <row r="167" spans="1:29" s="129" customFormat="1" ht="45" customHeight="1">
      <c r="A167" s="32"/>
      <c r="B167" s="323" t="s">
        <v>3875</v>
      </c>
      <c r="C167" s="324">
        <v>89708</v>
      </c>
      <c r="D167" s="356" t="s">
        <v>1128</v>
      </c>
      <c r="E167" s="357"/>
      <c r="F167" s="319" t="s">
        <v>518</v>
      </c>
      <c r="G167" s="319">
        <v>20</v>
      </c>
      <c r="H167" s="342">
        <v>128.94999999999999</v>
      </c>
      <c r="I167" s="321">
        <f t="shared" si="5"/>
        <v>2579</v>
      </c>
      <c r="J167" s="20"/>
      <c r="K167" s="44"/>
      <c r="L167" s="20"/>
      <c r="M167" s="40"/>
      <c r="N167" s="20"/>
      <c r="O167" s="41"/>
      <c r="P167" s="42"/>
      <c r="Q167" s="43"/>
      <c r="R167" s="20"/>
      <c r="S167" s="20"/>
      <c r="T167" s="20"/>
      <c r="U167" s="40"/>
      <c r="V167" s="20"/>
      <c r="W167" s="41"/>
      <c r="X167" s="42"/>
      <c r="Y167" s="43"/>
      <c r="Z167" s="20"/>
      <c r="AA167" s="20"/>
      <c r="AB167" s="20"/>
      <c r="AC167" s="40"/>
    </row>
    <row r="168" spans="1:29" s="129" customFormat="1" ht="30" customHeight="1">
      <c r="A168" s="32"/>
      <c r="B168" s="323" t="s">
        <v>3876</v>
      </c>
      <c r="C168" s="324">
        <v>89482</v>
      </c>
      <c r="D168" s="356" t="s">
        <v>1129</v>
      </c>
      <c r="E168" s="357"/>
      <c r="F168" s="319" t="s">
        <v>518</v>
      </c>
      <c r="G168" s="319">
        <v>20</v>
      </c>
      <c r="H168" s="342">
        <v>48.39</v>
      </c>
      <c r="I168" s="321">
        <f t="shared" si="5"/>
        <v>967.8</v>
      </c>
      <c r="J168" s="20"/>
      <c r="K168" s="44"/>
      <c r="L168" s="20"/>
      <c r="M168" s="40"/>
      <c r="N168" s="20"/>
      <c r="O168" s="41"/>
      <c r="P168" s="42"/>
      <c r="Q168" s="43"/>
      <c r="R168" s="20"/>
      <c r="S168" s="20"/>
      <c r="T168" s="20"/>
      <c r="U168" s="40"/>
      <c r="V168" s="20"/>
      <c r="W168" s="41"/>
      <c r="X168" s="42"/>
      <c r="Y168" s="43"/>
      <c r="Z168" s="20"/>
      <c r="AA168" s="20"/>
      <c r="AB168" s="20"/>
      <c r="AC168" s="40"/>
    </row>
    <row r="169" spans="1:29" s="129" customFormat="1" ht="30" customHeight="1">
      <c r="A169" s="32"/>
      <c r="B169" s="323" t="s">
        <v>3877</v>
      </c>
      <c r="C169" s="324">
        <v>89491</v>
      </c>
      <c r="D169" s="356" t="s">
        <v>1130</v>
      </c>
      <c r="E169" s="357"/>
      <c r="F169" s="319" t="s">
        <v>518</v>
      </c>
      <c r="G169" s="319">
        <v>25</v>
      </c>
      <c r="H169" s="342">
        <v>127.13</v>
      </c>
      <c r="I169" s="321">
        <f t="shared" si="5"/>
        <v>3178.25</v>
      </c>
      <c r="J169" s="20"/>
      <c r="K169" s="44"/>
      <c r="L169" s="20"/>
      <c r="M169" s="40"/>
      <c r="N169" s="20"/>
      <c r="O169" s="41"/>
      <c r="P169" s="42"/>
      <c r="Q169" s="43"/>
      <c r="R169" s="20"/>
      <c r="S169" s="20"/>
      <c r="T169" s="20"/>
      <c r="U169" s="40"/>
      <c r="V169" s="20"/>
      <c r="W169" s="41"/>
      <c r="X169" s="42"/>
      <c r="Y169" s="43"/>
      <c r="Z169" s="20"/>
      <c r="AA169" s="20"/>
      <c r="AB169" s="20"/>
      <c r="AC169" s="40"/>
    </row>
    <row r="170" spans="1:29" s="129" customFormat="1" ht="30" customHeight="1">
      <c r="A170" s="32"/>
      <c r="B170" s="323" t="s">
        <v>3878</v>
      </c>
      <c r="C170" s="324">
        <v>89495</v>
      </c>
      <c r="D170" s="356" t="s">
        <v>1131</v>
      </c>
      <c r="E170" s="357"/>
      <c r="F170" s="319" t="s">
        <v>518</v>
      </c>
      <c r="G170" s="319">
        <v>20</v>
      </c>
      <c r="H170" s="342">
        <v>22.65</v>
      </c>
      <c r="I170" s="321">
        <f t="shared" si="5"/>
        <v>453</v>
      </c>
      <c r="J170" s="20"/>
      <c r="K170" s="44"/>
      <c r="L170" s="20"/>
      <c r="M170" s="40"/>
      <c r="N170" s="20"/>
      <c r="O170" s="41"/>
      <c r="P170" s="42"/>
      <c r="Q170" s="43"/>
      <c r="R170" s="20"/>
      <c r="S170" s="20"/>
      <c r="T170" s="20"/>
      <c r="U170" s="40"/>
      <c r="V170" s="20"/>
      <c r="W170" s="41"/>
      <c r="X170" s="42"/>
      <c r="Y170" s="43"/>
      <c r="Z170" s="20"/>
      <c r="AA170" s="20"/>
      <c r="AB170" s="20"/>
      <c r="AC170" s="40"/>
    </row>
    <row r="171" spans="1:29" s="129" customFormat="1" ht="30" customHeight="1">
      <c r="A171" s="32"/>
      <c r="B171" s="323" t="s">
        <v>3879</v>
      </c>
      <c r="C171" s="324" t="s">
        <v>1960</v>
      </c>
      <c r="D171" s="356" t="s">
        <v>1961</v>
      </c>
      <c r="E171" s="357"/>
      <c r="F171" s="319" t="s">
        <v>518</v>
      </c>
      <c r="G171" s="319">
        <v>10</v>
      </c>
      <c r="H171" s="342">
        <v>247.48000000000002</v>
      </c>
      <c r="I171" s="321">
        <f t="shared" si="5"/>
        <v>2474.8000000000002</v>
      </c>
      <c r="J171" s="20"/>
      <c r="K171" s="44"/>
      <c r="L171" s="20"/>
      <c r="M171" s="40"/>
      <c r="N171" s="20"/>
      <c r="O171" s="41"/>
      <c r="P171" s="42"/>
      <c r="Q171" s="43"/>
      <c r="R171" s="20"/>
      <c r="S171" s="20"/>
      <c r="T171" s="20"/>
      <c r="U171" s="40"/>
      <c r="V171" s="20"/>
      <c r="W171" s="41"/>
      <c r="X171" s="42"/>
      <c r="Y171" s="43"/>
      <c r="Z171" s="20"/>
      <c r="AA171" s="20"/>
      <c r="AB171" s="20"/>
      <c r="AC171" s="40"/>
    </row>
    <row r="172" spans="1:29" s="129" customFormat="1" ht="30" customHeight="1">
      <c r="A172" s="32"/>
      <c r="B172" s="323" t="s">
        <v>3880</v>
      </c>
      <c r="C172" s="324" t="s">
        <v>1968</v>
      </c>
      <c r="D172" s="356" t="s">
        <v>1969</v>
      </c>
      <c r="E172" s="357"/>
      <c r="F172" s="319" t="s">
        <v>518</v>
      </c>
      <c r="G172" s="319">
        <v>10</v>
      </c>
      <c r="H172" s="342">
        <v>261.02</v>
      </c>
      <c r="I172" s="321">
        <f t="shared" si="5"/>
        <v>2610.1999999999998</v>
      </c>
      <c r="J172" s="20"/>
      <c r="K172" s="44"/>
      <c r="L172" s="20"/>
      <c r="M172" s="40"/>
      <c r="N172" s="20"/>
      <c r="O172" s="41"/>
      <c r="P172" s="42"/>
      <c r="Q172" s="43"/>
      <c r="R172" s="20"/>
      <c r="S172" s="20"/>
      <c r="T172" s="20"/>
      <c r="U172" s="40"/>
      <c r="V172" s="20"/>
      <c r="W172" s="41"/>
      <c r="X172" s="42"/>
      <c r="Y172" s="43"/>
      <c r="Z172" s="20"/>
      <c r="AA172" s="20"/>
      <c r="AB172" s="20"/>
      <c r="AC172" s="40"/>
    </row>
    <row r="173" spans="1:29" ht="15.75">
      <c r="A173" s="32"/>
      <c r="B173" s="323" t="s">
        <v>519</v>
      </c>
      <c r="C173" s="324"/>
      <c r="D173" s="373" t="s">
        <v>1134</v>
      </c>
      <c r="E173" s="374"/>
      <c r="F173" s="345"/>
      <c r="G173" s="345"/>
      <c r="H173" s="342"/>
      <c r="I173" s="331">
        <f>SUM(I174:I175)</f>
        <v>64896</v>
      </c>
      <c r="J173" s="20"/>
      <c r="K173" s="20"/>
      <c r="L173" s="20"/>
      <c r="M173" s="40"/>
      <c r="N173" s="20"/>
      <c r="O173" s="41"/>
      <c r="P173" s="42"/>
      <c r="Q173" s="43"/>
      <c r="R173" s="20"/>
      <c r="S173" s="20"/>
      <c r="T173" s="20"/>
      <c r="U173" s="40"/>
      <c r="V173" s="20"/>
      <c r="W173" s="41"/>
      <c r="X173" s="42"/>
      <c r="Y173" s="43"/>
      <c r="Z173" s="20"/>
      <c r="AA173" s="20"/>
      <c r="AB173" s="20"/>
      <c r="AC173" s="40"/>
    </row>
    <row r="174" spans="1:29" ht="30" customHeight="1">
      <c r="A174" s="32"/>
      <c r="B174" s="323" t="s">
        <v>520</v>
      </c>
      <c r="C174" s="324" t="s">
        <v>1974</v>
      </c>
      <c r="D174" s="356" t="s">
        <v>1975</v>
      </c>
      <c r="E174" s="357"/>
      <c r="F174" s="319" t="s">
        <v>489</v>
      </c>
      <c r="G174" s="319">
        <v>120</v>
      </c>
      <c r="H174" s="320">
        <v>199.75000000000003</v>
      </c>
      <c r="I174" s="321">
        <f t="shared" si="5"/>
        <v>23970</v>
      </c>
      <c r="J174" s="20"/>
      <c r="K174" s="20"/>
      <c r="L174" s="20"/>
      <c r="M174" s="40"/>
      <c r="N174" s="20"/>
      <c r="O174" s="41"/>
      <c r="P174" s="42"/>
      <c r="Q174" s="43"/>
      <c r="R174" s="20"/>
      <c r="S174" s="20"/>
      <c r="T174" s="20"/>
      <c r="U174" s="40"/>
      <c r="V174" s="20"/>
      <c r="W174" s="41"/>
      <c r="X174" s="42"/>
      <c r="Y174" s="43"/>
      <c r="Z174" s="20"/>
      <c r="AA174" s="20"/>
      <c r="AB174" s="20"/>
      <c r="AC174" s="40"/>
    </row>
    <row r="175" spans="1:29" ht="60" customHeight="1">
      <c r="A175" s="32"/>
      <c r="B175" s="323" t="s">
        <v>521</v>
      </c>
      <c r="C175" s="324" t="s">
        <v>1976</v>
      </c>
      <c r="D175" s="356" t="s">
        <v>1977</v>
      </c>
      <c r="E175" s="357"/>
      <c r="F175" s="319" t="s">
        <v>491</v>
      </c>
      <c r="G175" s="319">
        <v>200</v>
      </c>
      <c r="H175" s="320">
        <v>204.63000000000002</v>
      </c>
      <c r="I175" s="321">
        <f t="shared" si="5"/>
        <v>40926</v>
      </c>
      <c r="J175" s="20"/>
      <c r="K175" s="20"/>
      <c r="L175" s="20"/>
      <c r="M175" s="40"/>
      <c r="N175" s="20"/>
      <c r="O175" s="41"/>
      <c r="P175" s="42"/>
      <c r="Q175" s="43"/>
      <c r="R175" s="20"/>
      <c r="S175" s="20"/>
      <c r="T175" s="20"/>
      <c r="U175" s="40"/>
      <c r="V175" s="20"/>
      <c r="W175" s="41"/>
      <c r="X175" s="42"/>
      <c r="Y175" s="43"/>
      <c r="Z175" s="20"/>
      <c r="AA175" s="20"/>
      <c r="AB175" s="20"/>
      <c r="AC175" s="40"/>
    </row>
    <row r="176" spans="1:29" ht="15.75">
      <c r="A176" s="102"/>
      <c r="B176" s="328" t="s">
        <v>522</v>
      </c>
      <c r="C176" s="329"/>
      <c r="D176" s="373" t="s">
        <v>1136</v>
      </c>
      <c r="E176" s="379"/>
      <c r="F176" s="379"/>
      <c r="G176" s="379"/>
      <c r="H176" s="380"/>
      <c r="I176" s="341">
        <f>SUM(I177:I195)</f>
        <v>190533.63000000003</v>
      </c>
      <c r="J176" s="102"/>
      <c r="K176" s="102"/>
      <c r="L176" s="102"/>
      <c r="M176" s="102"/>
      <c r="N176" s="102"/>
      <c r="O176" s="102"/>
      <c r="P176" s="102"/>
      <c r="Q176" s="102"/>
      <c r="R176" s="102"/>
      <c r="S176" s="102"/>
      <c r="T176" s="102"/>
      <c r="U176" s="102"/>
      <c r="V176" s="102"/>
      <c r="W176" s="102"/>
      <c r="X176" s="102"/>
      <c r="Y176" s="102"/>
      <c r="Z176" s="102"/>
      <c r="AA176" s="102"/>
      <c r="AB176" s="102"/>
      <c r="AC176" s="102"/>
    </row>
    <row r="177" spans="1:29" ht="15.75">
      <c r="A177" s="32"/>
      <c r="B177" s="323" t="s">
        <v>523</v>
      </c>
      <c r="C177" s="324" t="s">
        <v>2025</v>
      </c>
      <c r="D177" s="356" t="s">
        <v>845</v>
      </c>
      <c r="E177" s="357"/>
      <c r="F177" s="319" t="s">
        <v>505</v>
      </c>
      <c r="G177" s="319">
        <v>400</v>
      </c>
      <c r="H177" s="320">
        <v>13.120000000000001</v>
      </c>
      <c r="I177" s="321">
        <f t="shared" si="5"/>
        <v>5248</v>
      </c>
      <c r="J177" s="132"/>
      <c r="K177" s="99"/>
      <c r="L177" s="20"/>
      <c r="M177" s="40"/>
      <c r="N177" s="20"/>
      <c r="O177" s="41"/>
      <c r="P177" s="42"/>
      <c r="Q177" s="43"/>
      <c r="R177" s="20"/>
      <c r="S177" s="20"/>
      <c r="T177" s="20"/>
      <c r="U177" s="40"/>
      <c r="V177" s="20"/>
      <c r="W177" s="41"/>
      <c r="X177" s="42"/>
      <c r="Y177" s="43"/>
      <c r="Z177" s="20"/>
      <c r="AA177" s="20"/>
      <c r="AB177" s="20"/>
      <c r="AC177" s="40"/>
    </row>
    <row r="178" spans="1:29" s="129" customFormat="1" ht="15.75">
      <c r="A178" s="32"/>
      <c r="B178" s="323" t="s">
        <v>524</v>
      </c>
      <c r="C178" s="324" t="s">
        <v>2031</v>
      </c>
      <c r="D178" s="356" t="s">
        <v>2032</v>
      </c>
      <c r="E178" s="357"/>
      <c r="F178" s="319" t="s">
        <v>505</v>
      </c>
      <c r="G178" s="319">
        <v>600</v>
      </c>
      <c r="H178" s="320">
        <v>13.62</v>
      </c>
      <c r="I178" s="321">
        <f t="shared" si="5"/>
        <v>8172</v>
      </c>
      <c r="J178" s="20"/>
      <c r="K178" s="99"/>
      <c r="L178" s="20"/>
      <c r="M178" s="40"/>
      <c r="N178" s="20"/>
      <c r="O178" s="41"/>
      <c r="P178" s="42"/>
      <c r="Q178" s="43"/>
      <c r="R178" s="20"/>
      <c r="S178" s="20"/>
      <c r="T178" s="20"/>
      <c r="U178" s="40"/>
      <c r="V178" s="20"/>
      <c r="W178" s="41"/>
      <c r="X178" s="42"/>
      <c r="Y178" s="43"/>
      <c r="Z178" s="20"/>
      <c r="AA178" s="20"/>
      <c r="AB178" s="20"/>
      <c r="AC178" s="40"/>
    </row>
    <row r="179" spans="1:29" s="129" customFormat="1" ht="15.75">
      <c r="A179" s="32"/>
      <c r="B179" s="323" t="s">
        <v>525</v>
      </c>
      <c r="C179" s="324" t="s">
        <v>2040</v>
      </c>
      <c r="D179" s="356" t="s">
        <v>2041</v>
      </c>
      <c r="E179" s="357"/>
      <c r="F179" s="319" t="s">
        <v>505</v>
      </c>
      <c r="G179" s="319">
        <v>700</v>
      </c>
      <c r="H179" s="320">
        <v>13.71</v>
      </c>
      <c r="I179" s="321">
        <f t="shared" si="5"/>
        <v>9597</v>
      </c>
      <c r="J179" s="20"/>
      <c r="K179" s="99"/>
      <c r="L179" s="20"/>
      <c r="M179" s="40"/>
      <c r="N179" s="20"/>
      <c r="O179" s="41"/>
      <c r="P179" s="42"/>
      <c r="Q179" s="43"/>
      <c r="R179" s="20"/>
      <c r="S179" s="20"/>
      <c r="T179" s="20"/>
      <c r="U179" s="40"/>
      <c r="V179" s="20"/>
      <c r="W179" s="41"/>
      <c r="X179" s="42"/>
      <c r="Y179" s="43"/>
      <c r="Z179" s="20"/>
      <c r="AA179" s="20"/>
      <c r="AB179" s="20"/>
      <c r="AC179" s="40"/>
    </row>
    <row r="180" spans="1:29" s="129" customFormat="1" ht="15.75">
      <c r="A180" s="32"/>
      <c r="B180" s="323" t="s">
        <v>526</v>
      </c>
      <c r="C180" s="324" t="s">
        <v>2048</v>
      </c>
      <c r="D180" s="356" t="s">
        <v>847</v>
      </c>
      <c r="E180" s="357"/>
      <c r="F180" s="319" t="s">
        <v>505</v>
      </c>
      <c r="G180" s="319">
        <v>600</v>
      </c>
      <c r="H180" s="320">
        <v>12.73</v>
      </c>
      <c r="I180" s="321">
        <f t="shared" si="5"/>
        <v>7638</v>
      </c>
      <c r="J180" s="20"/>
      <c r="K180" s="99"/>
      <c r="L180" s="20"/>
      <c r="M180" s="40"/>
      <c r="N180" s="20"/>
      <c r="O180" s="41"/>
      <c r="P180" s="42"/>
      <c r="Q180" s="43"/>
      <c r="R180" s="20"/>
      <c r="S180" s="20"/>
      <c r="T180" s="20"/>
      <c r="U180" s="40"/>
      <c r="V180" s="20"/>
      <c r="W180" s="41"/>
      <c r="X180" s="42"/>
      <c r="Y180" s="43"/>
      <c r="Z180" s="20"/>
      <c r="AA180" s="20"/>
      <c r="AB180" s="20"/>
      <c r="AC180" s="40"/>
    </row>
    <row r="181" spans="1:29" s="129" customFormat="1" ht="15.75">
      <c r="A181" s="32"/>
      <c r="B181" s="323" t="s">
        <v>527</v>
      </c>
      <c r="C181" s="324" t="s">
        <v>2051</v>
      </c>
      <c r="D181" s="356" t="s">
        <v>846</v>
      </c>
      <c r="E181" s="357"/>
      <c r="F181" s="319" t="s">
        <v>505</v>
      </c>
      <c r="G181" s="319">
        <v>600</v>
      </c>
      <c r="H181" s="320">
        <v>10.96</v>
      </c>
      <c r="I181" s="321">
        <f t="shared" si="5"/>
        <v>6576</v>
      </c>
      <c r="J181" s="20"/>
      <c r="K181" s="99"/>
      <c r="L181" s="20"/>
      <c r="M181" s="40"/>
      <c r="N181" s="20"/>
      <c r="O181" s="41"/>
      <c r="P181" s="42"/>
      <c r="Q181" s="43"/>
      <c r="R181" s="20"/>
      <c r="S181" s="20"/>
      <c r="T181" s="20"/>
      <c r="U181" s="40"/>
      <c r="V181" s="20"/>
      <c r="W181" s="41"/>
      <c r="X181" s="42"/>
      <c r="Y181" s="43"/>
      <c r="Z181" s="20"/>
      <c r="AA181" s="20"/>
      <c r="AB181" s="20"/>
      <c r="AC181" s="40"/>
    </row>
    <row r="182" spans="1:29" s="129" customFormat="1" ht="15.75">
      <c r="A182" s="32"/>
      <c r="B182" s="323" t="s">
        <v>3881</v>
      </c>
      <c r="C182" s="324">
        <v>92882</v>
      </c>
      <c r="D182" s="356" t="s">
        <v>1138</v>
      </c>
      <c r="E182" s="357"/>
      <c r="F182" s="319" t="s">
        <v>505</v>
      </c>
      <c r="G182" s="319">
        <v>600</v>
      </c>
      <c r="H182" s="320">
        <v>16.43</v>
      </c>
      <c r="I182" s="321">
        <f t="shared" si="5"/>
        <v>9858</v>
      </c>
      <c r="J182" s="20"/>
      <c r="K182" s="99"/>
      <c r="L182" s="20"/>
      <c r="M182" s="40"/>
      <c r="N182" s="20"/>
      <c r="O182" s="41"/>
      <c r="P182" s="42"/>
      <c r="Q182" s="43"/>
      <c r="R182" s="20"/>
      <c r="S182" s="20"/>
      <c r="T182" s="20"/>
      <c r="U182" s="40"/>
      <c r="V182" s="20"/>
      <c r="W182" s="41"/>
      <c r="X182" s="42"/>
      <c r="Y182" s="43"/>
      <c r="Z182" s="20"/>
      <c r="AA182" s="20"/>
      <c r="AB182" s="20"/>
      <c r="AC182" s="40"/>
    </row>
    <row r="183" spans="1:29" s="129" customFormat="1" ht="15.75">
      <c r="A183" s="32"/>
      <c r="B183" s="323" t="s">
        <v>3882</v>
      </c>
      <c r="C183" s="324">
        <v>92883</v>
      </c>
      <c r="D183" s="356" t="s">
        <v>1139</v>
      </c>
      <c r="E183" s="357"/>
      <c r="F183" s="319" t="s">
        <v>505</v>
      </c>
      <c r="G183" s="319">
        <v>700</v>
      </c>
      <c r="H183" s="320">
        <v>15.5</v>
      </c>
      <c r="I183" s="321">
        <f t="shared" si="5"/>
        <v>10850</v>
      </c>
      <c r="J183" s="20"/>
      <c r="K183" s="99"/>
      <c r="L183" s="20"/>
      <c r="M183" s="40"/>
      <c r="N183" s="20"/>
      <c r="O183" s="41"/>
      <c r="P183" s="42"/>
      <c r="Q183" s="43"/>
      <c r="R183" s="20"/>
      <c r="S183" s="20"/>
      <c r="T183" s="20"/>
      <c r="U183" s="40"/>
      <c r="V183" s="20"/>
      <c r="W183" s="41"/>
      <c r="X183" s="42"/>
      <c r="Y183" s="43"/>
      <c r="Z183" s="20"/>
      <c r="AA183" s="20"/>
      <c r="AB183" s="20"/>
      <c r="AC183" s="40"/>
    </row>
    <row r="184" spans="1:29" s="129" customFormat="1" ht="15.75">
      <c r="A184" s="32"/>
      <c r="B184" s="323" t="s">
        <v>3883</v>
      </c>
      <c r="C184" s="324">
        <v>92884</v>
      </c>
      <c r="D184" s="356" t="s">
        <v>1140</v>
      </c>
      <c r="E184" s="357"/>
      <c r="F184" s="319" t="s">
        <v>505</v>
      </c>
      <c r="G184" s="319">
        <v>600</v>
      </c>
      <c r="H184" s="320">
        <v>16.05</v>
      </c>
      <c r="I184" s="321">
        <f t="shared" si="5"/>
        <v>9630</v>
      </c>
      <c r="J184" s="20"/>
      <c r="K184" s="99"/>
      <c r="L184" s="20"/>
      <c r="M184" s="40"/>
      <c r="N184" s="20"/>
      <c r="O184" s="41"/>
      <c r="P184" s="42"/>
      <c r="Q184" s="43"/>
      <c r="R184" s="20"/>
      <c r="S184" s="20"/>
      <c r="T184" s="20"/>
      <c r="U184" s="40"/>
      <c r="V184" s="20"/>
      <c r="W184" s="41"/>
      <c r="X184" s="42"/>
      <c r="Y184" s="43"/>
      <c r="Z184" s="20"/>
      <c r="AA184" s="20"/>
      <c r="AB184" s="20"/>
      <c r="AC184" s="40"/>
    </row>
    <row r="185" spans="1:29" s="129" customFormat="1" ht="15.75">
      <c r="A185" s="32"/>
      <c r="B185" s="323" t="s">
        <v>3884</v>
      </c>
      <c r="C185" s="324">
        <v>92885</v>
      </c>
      <c r="D185" s="356" t="s">
        <v>1141</v>
      </c>
      <c r="E185" s="357"/>
      <c r="F185" s="319" t="s">
        <v>505</v>
      </c>
      <c r="G185" s="319">
        <v>600</v>
      </c>
      <c r="H185" s="320">
        <v>15.41</v>
      </c>
      <c r="I185" s="321">
        <f t="shared" si="5"/>
        <v>9246</v>
      </c>
      <c r="J185" s="20"/>
      <c r="K185" s="99"/>
      <c r="L185" s="20"/>
      <c r="M185" s="40"/>
      <c r="N185" s="20"/>
      <c r="O185" s="41"/>
      <c r="P185" s="42"/>
      <c r="Q185" s="43"/>
      <c r="R185" s="20"/>
      <c r="S185" s="20"/>
      <c r="T185" s="20"/>
      <c r="U185" s="40"/>
      <c r="V185" s="20"/>
      <c r="W185" s="41"/>
      <c r="X185" s="42"/>
      <c r="Y185" s="43"/>
      <c r="Z185" s="20"/>
      <c r="AA185" s="20"/>
      <c r="AB185" s="20"/>
      <c r="AC185" s="40"/>
    </row>
    <row r="186" spans="1:29" s="129" customFormat="1" ht="30" customHeight="1">
      <c r="A186" s="32"/>
      <c r="B186" s="323" t="s">
        <v>3885</v>
      </c>
      <c r="C186" s="324" t="s">
        <v>2082</v>
      </c>
      <c r="D186" s="356" t="s">
        <v>841</v>
      </c>
      <c r="E186" s="357"/>
      <c r="F186" s="319" t="s">
        <v>515</v>
      </c>
      <c r="G186" s="319">
        <v>10</v>
      </c>
      <c r="H186" s="320">
        <v>1059.81</v>
      </c>
      <c r="I186" s="321">
        <f t="shared" si="5"/>
        <v>10598.1</v>
      </c>
      <c r="J186" s="20"/>
      <c r="K186" s="99"/>
      <c r="L186" s="20"/>
      <c r="M186" s="40"/>
      <c r="N186" s="20"/>
      <c r="O186" s="41"/>
      <c r="P186" s="42"/>
      <c r="Q186" s="43"/>
      <c r="R186" s="20"/>
      <c r="S186" s="20"/>
      <c r="T186" s="20"/>
      <c r="U186" s="40"/>
      <c r="V186" s="20"/>
      <c r="W186" s="41"/>
      <c r="X186" s="42"/>
      <c r="Y186" s="43"/>
      <c r="Z186" s="20"/>
      <c r="AA186" s="20"/>
      <c r="AB186" s="20"/>
      <c r="AC186" s="40"/>
    </row>
    <row r="187" spans="1:29" s="129" customFormat="1" ht="30" customHeight="1">
      <c r="A187" s="32"/>
      <c r="B187" s="323" t="s">
        <v>3886</v>
      </c>
      <c r="C187" s="324" t="s">
        <v>2086</v>
      </c>
      <c r="D187" s="356" t="s">
        <v>1143</v>
      </c>
      <c r="E187" s="357"/>
      <c r="F187" s="319" t="s">
        <v>515</v>
      </c>
      <c r="G187" s="319">
        <v>10</v>
      </c>
      <c r="H187" s="320">
        <v>294.04999999999995</v>
      </c>
      <c r="I187" s="321">
        <f t="shared" si="5"/>
        <v>2940.5</v>
      </c>
      <c r="J187" s="20"/>
      <c r="K187" s="99"/>
      <c r="L187" s="20"/>
      <c r="M187" s="40"/>
      <c r="N187" s="20"/>
      <c r="O187" s="41"/>
      <c r="P187" s="42"/>
      <c r="Q187" s="43"/>
      <c r="R187" s="20"/>
      <c r="S187" s="20"/>
      <c r="T187" s="20"/>
      <c r="U187" s="40"/>
      <c r="V187" s="20"/>
      <c r="W187" s="41"/>
      <c r="X187" s="42"/>
      <c r="Y187" s="43"/>
      <c r="Z187" s="20"/>
      <c r="AA187" s="20"/>
      <c r="AB187" s="20"/>
      <c r="AC187" s="40"/>
    </row>
    <row r="188" spans="1:29" s="129" customFormat="1" ht="30" customHeight="1">
      <c r="A188" s="32"/>
      <c r="B188" s="323" t="s">
        <v>3887</v>
      </c>
      <c r="C188" s="324">
        <v>94963</v>
      </c>
      <c r="D188" s="356" t="s">
        <v>1144</v>
      </c>
      <c r="E188" s="357"/>
      <c r="F188" s="319" t="s">
        <v>515</v>
      </c>
      <c r="G188" s="319">
        <v>10</v>
      </c>
      <c r="H188" s="320">
        <v>492.68</v>
      </c>
      <c r="I188" s="321">
        <f t="shared" si="5"/>
        <v>4926.8</v>
      </c>
      <c r="J188" s="20"/>
      <c r="K188" s="99"/>
      <c r="L188" s="20"/>
      <c r="M188" s="40"/>
      <c r="N188" s="20"/>
      <c r="O188" s="41"/>
      <c r="P188" s="42"/>
      <c r="Q188" s="43"/>
      <c r="R188" s="20"/>
      <c r="S188" s="20"/>
      <c r="T188" s="20"/>
      <c r="U188" s="40"/>
      <c r="V188" s="20"/>
      <c r="W188" s="41"/>
      <c r="X188" s="42"/>
      <c r="Y188" s="43"/>
      <c r="Z188" s="20"/>
      <c r="AA188" s="20"/>
      <c r="AB188" s="20"/>
      <c r="AC188" s="40"/>
    </row>
    <row r="189" spans="1:29" s="129" customFormat="1" ht="30" customHeight="1">
      <c r="A189" s="32"/>
      <c r="B189" s="323" t="s">
        <v>3888</v>
      </c>
      <c r="C189" s="324">
        <v>94964</v>
      </c>
      <c r="D189" s="356" t="s">
        <v>1145</v>
      </c>
      <c r="E189" s="357"/>
      <c r="F189" s="319" t="s">
        <v>515</v>
      </c>
      <c r="G189" s="319">
        <v>10</v>
      </c>
      <c r="H189" s="320">
        <v>549.50999999999988</v>
      </c>
      <c r="I189" s="321">
        <f t="shared" si="5"/>
        <v>5495.1</v>
      </c>
      <c r="J189" s="20"/>
      <c r="K189" s="99"/>
      <c r="L189" s="20"/>
      <c r="M189" s="40"/>
      <c r="N189" s="20"/>
      <c r="O189" s="41"/>
      <c r="P189" s="42"/>
      <c r="Q189" s="43"/>
      <c r="R189" s="20"/>
      <c r="S189" s="20"/>
      <c r="T189" s="20"/>
      <c r="U189" s="40"/>
      <c r="V189" s="20"/>
      <c r="W189" s="41"/>
      <c r="X189" s="42"/>
      <c r="Y189" s="43"/>
      <c r="Z189" s="20"/>
      <c r="AA189" s="20"/>
      <c r="AB189" s="20"/>
      <c r="AC189" s="40"/>
    </row>
    <row r="190" spans="1:29" s="129" customFormat="1" ht="30" customHeight="1">
      <c r="A190" s="32"/>
      <c r="B190" s="323" t="s">
        <v>3889</v>
      </c>
      <c r="C190" s="324">
        <v>92263</v>
      </c>
      <c r="D190" s="356" t="s">
        <v>789</v>
      </c>
      <c r="E190" s="357"/>
      <c r="F190" s="319" t="s">
        <v>491</v>
      </c>
      <c r="G190" s="319">
        <v>60</v>
      </c>
      <c r="H190" s="320">
        <v>230.2</v>
      </c>
      <c r="I190" s="321">
        <f t="shared" si="5"/>
        <v>13812</v>
      </c>
      <c r="J190" s="20"/>
      <c r="K190" s="99"/>
      <c r="L190" s="20"/>
      <c r="M190" s="40"/>
      <c r="N190" s="20"/>
      <c r="O190" s="41"/>
      <c r="P190" s="42"/>
      <c r="Q190" s="43"/>
      <c r="R190" s="20"/>
      <c r="S190" s="20"/>
      <c r="T190" s="20"/>
      <c r="U190" s="40"/>
      <c r="V190" s="20"/>
      <c r="W190" s="41"/>
      <c r="X190" s="42"/>
      <c r="Y190" s="43"/>
      <c r="Z190" s="20"/>
      <c r="AA190" s="20"/>
      <c r="AB190" s="20"/>
      <c r="AC190" s="40"/>
    </row>
    <row r="191" spans="1:29" s="129" customFormat="1" ht="30" customHeight="1">
      <c r="A191" s="32"/>
      <c r="B191" s="323" t="s">
        <v>3890</v>
      </c>
      <c r="C191" s="324">
        <v>92265</v>
      </c>
      <c r="D191" s="356" t="s">
        <v>1146</v>
      </c>
      <c r="E191" s="357"/>
      <c r="F191" s="319" t="s">
        <v>491</v>
      </c>
      <c r="G191" s="319">
        <v>80</v>
      </c>
      <c r="H191" s="320">
        <v>163.41999999999999</v>
      </c>
      <c r="I191" s="321">
        <f t="shared" ref="I191:I228" si="6">ROUND(G191*H191,2)</f>
        <v>13073.6</v>
      </c>
      <c r="J191" s="20"/>
      <c r="K191" s="99"/>
      <c r="L191" s="20"/>
      <c r="M191" s="40"/>
      <c r="N191" s="20"/>
      <c r="O191" s="41"/>
      <c r="P191" s="42"/>
      <c r="Q191" s="43"/>
      <c r="R191" s="20"/>
      <c r="S191" s="20"/>
      <c r="T191" s="20"/>
      <c r="U191" s="40"/>
      <c r="V191" s="20"/>
      <c r="W191" s="41"/>
      <c r="X191" s="42"/>
      <c r="Y191" s="43"/>
      <c r="Z191" s="20"/>
      <c r="AA191" s="20"/>
      <c r="AB191" s="20"/>
      <c r="AC191" s="40"/>
    </row>
    <row r="192" spans="1:29" s="129" customFormat="1" ht="45" customHeight="1">
      <c r="A192" s="32"/>
      <c r="B192" s="323" t="s">
        <v>3891</v>
      </c>
      <c r="C192" s="324" t="s">
        <v>2122</v>
      </c>
      <c r="D192" s="356" t="s">
        <v>2123</v>
      </c>
      <c r="E192" s="357"/>
      <c r="F192" s="319" t="s">
        <v>491</v>
      </c>
      <c r="G192" s="319">
        <v>60</v>
      </c>
      <c r="H192" s="320">
        <v>391.03</v>
      </c>
      <c r="I192" s="321">
        <f t="shared" si="6"/>
        <v>23461.8</v>
      </c>
      <c r="J192" s="20"/>
      <c r="K192" s="99"/>
      <c r="L192" s="20"/>
      <c r="M192" s="40"/>
      <c r="N192" s="20"/>
      <c r="O192" s="41"/>
      <c r="P192" s="42"/>
      <c r="Q192" s="43"/>
      <c r="R192" s="20"/>
      <c r="S192" s="20"/>
      <c r="T192" s="20"/>
      <c r="U192" s="40"/>
      <c r="V192" s="20"/>
      <c r="W192" s="41"/>
      <c r="X192" s="42"/>
      <c r="Y192" s="43"/>
      <c r="Z192" s="20"/>
      <c r="AA192" s="20"/>
      <c r="AB192" s="20"/>
      <c r="AC192" s="40"/>
    </row>
    <row r="193" spans="1:29" ht="45" customHeight="1">
      <c r="A193" s="32"/>
      <c r="B193" s="323" t="s">
        <v>3892</v>
      </c>
      <c r="C193" s="324">
        <v>92446</v>
      </c>
      <c r="D193" s="361" t="s">
        <v>1148</v>
      </c>
      <c r="E193" s="362"/>
      <c r="F193" s="347" t="s">
        <v>491</v>
      </c>
      <c r="G193" s="347">
        <v>70</v>
      </c>
      <c r="H193" s="348">
        <v>365.78000000000003</v>
      </c>
      <c r="I193" s="349">
        <f t="shared" si="6"/>
        <v>25604.6</v>
      </c>
      <c r="J193" s="20"/>
      <c r="K193" s="99"/>
      <c r="L193" s="40"/>
      <c r="M193" s="20"/>
      <c r="N193" s="41"/>
      <c r="O193" s="42"/>
      <c r="P193" s="43"/>
      <c r="Q193" s="20"/>
      <c r="R193" s="20"/>
      <c r="S193" s="20"/>
      <c r="T193" s="40"/>
      <c r="U193" s="20"/>
      <c r="V193" s="41"/>
      <c r="W193" s="42"/>
      <c r="X193" s="43"/>
      <c r="Y193" s="20"/>
      <c r="Z193" s="20"/>
      <c r="AA193" s="20"/>
      <c r="AB193" s="40"/>
      <c r="AC193" s="20"/>
    </row>
    <row r="194" spans="1:29" ht="30" customHeight="1">
      <c r="A194" s="32"/>
      <c r="B194" s="323" t="s">
        <v>3893</v>
      </c>
      <c r="C194" s="324">
        <v>97090</v>
      </c>
      <c r="D194" s="361" t="s">
        <v>1149</v>
      </c>
      <c r="E194" s="362"/>
      <c r="F194" s="347" t="s">
        <v>505</v>
      </c>
      <c r="G194" s="347">
        <v>79.97</v>
      </c>
      <c r="H194" s="348">
        <v>21.73</v>
      </c>
      <c r="I194" s="349">
        <f t="shared" si="6"/>
        <v>1737.75</v>
      </c>
      <c r="J194" s="20"/>
      <c r="K194" s="99"/>
      <c r="L194" s="40"/>
      <c r="M194" s="20"/>
      <c r="N194" s="41"/>
      <c r="O194" s="42"/>
      <c r="P194" s="43"/>
      <c r="Q194" s="20"/>
      <c r="R194" s="20"/>
      <c r="S194" s="20"/>
      <c r="T194" s="40"/>
      <c r="U194" s="20"/>
      <c r="V194" s="41"/>
      <c r="W194" s="42"/>
      <c r="X194" s="43"/>
      <c r="Y194" s="20"/>
      <c r="Z194" s="20"/>
      <c r="AA194" s="20"/>
      <c r="AB194" s="40"/>
      <c r="AC194" s="20"/>
    </row>
    <row r="195" spans="1:29" ht="30" customHeight="1">
      <c r="A195" s="32"/>
      <c r="B195" s="323" t="s">
        <v>3894</v>
      </c>
      <c r="C195" s="324">
        <v>97088</v>
      </c>
      <c r="D195" s="361" t="s">
        <v>1150</v>
      </c>
      <c r="E195" s="362"/>
      <c r="F195" s="347" t="s">
        <v>491</v>
      </c>
      <c r="G195" s="347">
        <v>500.14</v>
      </c>
      <c r="H195" s="348">
        <v>24.13</v>
      </c>
      <c r="I195" s="349">
        <f t="shared" si="6"/>
        <v>12068.38</v>
      </c>
      <c r="J195" s="20"/>
      <c r="K195" s="99"/>
      <c r="L195" s="40"/>
      <c r="M195" s="20"/>
      <c r="N195" s="41"/>
      <c r="O195" s="42"/>
      <c r="P195" s="43"/>
      <c r="Q195" s="20"/>
      <c r="R195" s="20"/>
      <c r="S195" s="20"/>
      <c r="T195" s="40"/>
      <c r="U195" s="20"/>
      <c r="V195" s="41"/>
      <c r="W195" s="42"/>
      <c r="X195" s="43"/>
      <c r="Y195" s="20"/>
      <c r="Z195" s="20"/>
      <c r="AA195" s="20"/>
      <c r="AB195" s="40"/>
      <c r="AC195" s="20"/>
    </row>
    <row r="196" spans="1:29" ht="15.75">
      <c r="A196" s="102"/>
      <c r="B196" s="328" t="s">
        <v>528</v>
      </c>
      <c r="C196" s="329"/>
      <c r="D196" s="376" t="s">
        <v>1151</v>
      </c>
      <c r="E196" s="377"/>
      <c r="F196" s="377"/>
      <c r="G196" s="377"/>
      <c r="H196" s="378"/>
      <c r="I196" s="350">
        <f>SUM(I197:I206)</f>
        <v>385275.20000000007</v>
      </c>
      <c r="J196" s="102"/>
      <c r="K196" s="102"/>
      <c r="L196" s="102"/>
      <c r="M196" s="102"/>
      <c r="N196" s="102"/>
      <c r="O196" s="102"/>
      <c r="P196" s="102"/>
      <c r="Q196" s="102"/>
      <c r="R196" s="102"/>
      <c r="S196" s="102"/>
      <c r="T196" s="102"/>
      <c r="U196" s="102"/>
      <c r="V196" s="102"/>
      <c r="W196" s="102"/>
      <c r="X196" s="102"/>
      <c r="Y196" s="102"/>
      <c r="Z196" s="102"/>
      <c r="AA196" s="102"/>
      <c r="AB196" s="102"/>
      <c r="AC196" s="102"/>
    </row>
    <row r="197" spans="1:29" ht="30" customHeight="1">
      <c r="A197" s="32"/>
      <c r="B197" s="323" t="s">
        <v>529</v>
      </c>
      <c r="C197" s="324">
        <v>72131</v>
      </c>
      <c r="D197" s="361" t="s">
        <v>1152</v>
      </c>
      <c r="E197" s="362"/>
      <c r="F197" s="347" t="s">
        <v>491</v>
      </c>
      <c r="G197" s="347">
        <v>420</v>
      </c>
      <c r="H197" s="348">
        <v>238.91</v>
      </c>
      <c r="I197" s="349">
        <f t="shared" si="6"/>
        <v>100342.2</v>
      </c>
      <c r="J197" s="20"/>
      <c r="K197" s="99"/>
      <c r="L197" s="40"/>
      <c r="M197" s="20"/>
      <c r="N197" s="41"/>
      <c r="O197" s="42"/>
      <c r="P197" s="43"/>
      <c r="Q197" s="20"/>
      <c r="R197" s="20"/>
      <c r="S197" s="20"/>
      <c r="T197" s="40"/>
      <c r="U197" s="20"/>
      <c r="V197" s="41"/>
      <c r="W197" s="42"/>
      <c r="X197" s="43"/>
      <c r="Y197" s="20"/>
      <c r="Z197" s="20"/>
      <c r="AA197" s="20"/>
      <c r="AB197" s="40"/>
      <c r="AC197" s="20"/>
    </row>
    <row r="198" spans="1:29" ht="30" customHeight="1">
      <c r="A198" s="32"/>
      <c r="B198" s="323" t="s">
        <v>530</v>
      </c>
      <c r="C198" s="324">
        <v>72132</v>
      </c>
      <c r="D198" s="361" t="s">
        <v>1153</v>
      </c>
      <c r="E198" s="362"/>
      <c r="F198" s="347" t="s">
        <v>491</v>
      </c>
      <c r="G198" s="347">
        <v>450</v>
      </c>
      <c r="H198" s="348">
        <v>122.76</v>
      </c>
      <c r="I198" s="349">
        <f t="shared" si="6"/>
        <v>55242</v>
      </c>
      <c r="J198" s="20"/>
      <c r="K198" s="99"/>
      <c r="L198" s="40"/>
      <c r="M198" s="20"/>
      <c r="N198" s="41"/>
      <c r="O198" s="42"/>
      <c r="P198" s="43"/>
      <c r="Q198" s="20"/>
      <c r="R198" s="20"/>
      <c r="S198" s="20"/>
      <c r="T198" s="40"/>
      <c r="U198" s="20"/>
      <c r="V198" s="41"/>
      <c r="W198" s="42"/>
      <c r="X198" s="43"/>
      <c r="Y198" s="20"/>
      <c r="Z198" s="20"/>
      <c r="AA198" s="20"/>
      <c r="AB198" s="40"/>
      <c r="AC198" s="20"/>
    </row>
    <row r="199" spans="1:29" ht="30" customHeight="1">
      <c r="A199" s="32"/>
      <c r="B199" s="323" t="s">
        <v>531</v>
      </c>
      <c r="C199" s="324">
        <v>72133</v>
      </c>
      <c r="D199" s="361" t="s">
        <v>1154</v>
      </c>
      <c r="E199" s="362"/>
      <c r="F199" s="347" t="s">
        <v>491</v>
      </c>
      <c r="G199" s="347">
        <v>150</v>
      </c>
      <c r="H199" s="348">
        <v>406.22</v>
      </c>
      <c r="I199" s="349">
        <f t="shared" si="6"/>
        <v>60933</v>
      </c>
      <c r="J199" s="20"/>
      <c r="K199" s="107"/>
      <c r="L199" s="40"/>
      <c r="M199" s="20"/>
      <c r="N199" s="41"/>
      <c r="O199" s="42"/>
      <c r="P199" s="43"/>
      <c r="Q199" s="20"/>
      <c r="R199" s="20"/>
      <c r="S199" s="20"/>
      <c r="T199" s="40"/>
      <c r="U199" s="20"/>
      <c r="V199" s="41"/>
      <c r="W199" s="42"/>
      <c r="X199" s="43"/>
      <c r="Y199" s="20"/>
      <c r="Z199" s="20"/>
      <c r="AA199" s="20"/>
      <c r="AB199" s="40"/>
      <c r="AC199" s="20"/>
    </row>
    <row r="200" spans="1:29" ht="45" customHeight="1">
      <c r="A200" s="32"/>
      <c r="B200" s="323" t="s">
        <v>532</v>
      </c>
      <c r="C200" s="324" t="s">
        <v>2177</v>
      </c>
      <c r="D200" s="361" t="s">
        <v>2178</v>
      </c>
      <c r="E200" s="362"/>
      <c r="F200" s="347" t="s">
        <v>491</v>
      </c>
      <c r="G200" s="347">
        <v>350</v>
      </c>
      <c r="H200" s="348">
        <v>67.86</v>
      </c>
      <c r="I200" s="349">
        <f t="shared" si="6"/>
        <v>23751</v>
      </c>
      <c r="J200" s="20"/>
      <c r="K200" s="99"/>
      <c r="L200" s="40"/>
      <c r="M200" s="20"/>
      <c r="N200" s="41"/>
      <c r="O200" s="42"/>
      <c r="P200" s="43"/>
      <c r="Q200" s="20"/>
      <c r="R200" s="20"/>
      <c r="S200" s="20"/>
      <c r="T200" s="40"/>
      <c r="U200" s="20"/>
      <c r="V200" s="41"/>
      <c r="W200" s="42"/>
      <c r="X200" s="43"/>
      <c r="Y200" s="20"/>
      <c r="Z200" s="20"/>
      <c r="AA200" s="20"/>
      <c r="AB200" s="40"/>
      <c r="AC200" s="20"/>
    </row>
    <row r="201" spans="1:29" ht="45" customHeight="1">
      <c r="A201" s="32"/>
      <c r="B201" s="323" t="s">
        <v>950</v>
      </c>
      <c r="C201" s="324" t="s">
        <v>2192</v>
      </c>
      <c r="D201" s="361" t="s">
        <v>2193</v>
      </c>
      <c r="E201" s="362"/>
      <c r="F201" s="347" t="s">
        <v>491</v>
      </c>
      <c r="G201" s="347">
        <v>250</v>
      </c>
      <c r="H201" s="348">
        <v>90.050000000000011</v>
      </c>
      <c r="I201" s="349">
        <f t="shared" si="6"/>
        <v>22512.5</v>
      </c>
      <c r="J201" s="20"/>
      <c r="K201" s="99"/>
      <c r="L201" s="40"/>
      <c r="M201" s="20"/>
      <c r="N201" s="41"/>
      <c r="O201" s="42"/>
      <c r="P201" s="43"/>
      <c r="Q201" s="20"/>
      <c r="R201" s="20"/>
      <c r="S201" s="20"/>
      <c r="T201" s="40"/>
      <c r="U201" s="20"/>
      <c r="V201" s="41"/>
      <c r="W201" s="42"/>
      <c r="X201" s="43"/>
      <c r="Y201" s="20"/>
      <c r="Z201" s="20"/>
      <c r="AA201" s="20"/>
      <c r="AB201" s="40"/>
      <c r="AC201" s="20"/>
    </row>
    <row r="202" spans="1:29" ht="45" customHeight="1">
      <c r="A202" s="32"/>
      <c r="B202" s="323" t="s">
        <v>951</v>
      </c>
      <c r="C202" s="324" t="s">
        <v>2199</v>
      </c>
      <c r="D202" s="361" t="s">
        <v>2200</v>
      </c>
      <c r="E202" s="362"/>
      <c r="F202" s="347" t="s">
        <v>491</v>
      </c>
      <c r="G202" s="347">
        <v>180</v>
      </c>
      <c r="H202" s="348">
        <v>109.33</v>
      </c>
      <c r="I202" s="349">
        <f t="shared" si="6"/>
        <v>19679.400000000001</v>
      </c>
      <c r="J202" s="20"/>
      <c r="K202" s="99"/>
      <c r="L202" s="40"/>
      <c r="M202" s="20"/>
      <c r="N202" s="41"/>
      <c r="O202" s="42"/>
      <c r="P202" s="43"/>
      <c r="Q202" s="20"/>
      <c r="R202" s="20"/>
      <c r="S202" s="20"/>
      <c r="T202" s="40"/>
      <c r="U202" s="20"/>
      <c r="V202" s="41"/>
      <c r="W202" s="42"/>
      <c r="X202" s="43"/>
      <c r="Y202" s="20"/>
      <c r="Z202" s="20"/>
      <c r="AA202" s="20"/>
      <c r="AB202" s="40"/>
      <c r="AC202" s="20"/>
    </row>
    <row r="203" spans="1:29" s="129" customFormat="1" ht="45" customHeight="1">
      <c r="A203" s="32"/>
      <c r="B203" s="323" t="s">
        <v>952</v>
      </c>
      <c r="C203" s="324" t="s">
        <v>2206</v>
      </c>
      <c r="D203" s="361" t="s">
        <v>2207</v>
      </c>
      <c r="E203" s="362"/>
      <c r="F203" s="347" t="s">
        <v>491</v>
      </c>
      <c r="G203" s="347">
        <v>80</v>
      </c>
      <c r="H203" s="348">
        <v>246.04</v>
      </c>
      <c r="I203" s="349">
        <f t="shared" si="6"/>
        <v>19683.2</v>
      </c>
      <c r="J203" s="20"/>
      <c r="K203" s="99"/>
      <c r="L203" s="40"/>
      <c r="M203" s="20"/>
      <c r="N203" s="41"/>
      <c r="O203" s="42"/>
      <c r="P203" s="43"/>
      <c r="Q203" s="20"/>
      <c r="R203" s="20"/>
      <c r="S203" s="20"/>
      <c r="T203" s="40"/>
      <c r="U203" s="20"/>
      <c r="V203" s="41"/>
      <c r="W203" s="42"/>
      <c r="X203" s="43"/>
      <c r="Y203" s="20"/>
      <c r="Z203" s="20"/>
      <c r="AA203" s="20"/>
      <c r="AB203" s="40"/>
      <c r="AC203" s="20"/>
    </row>
    <row r="204" spans="1:29" s="129" customFormat="1" ht="45" customHeight="1">
      <c r="A204" s="32"/>
      <c r="B204" s="323" t="s">
        <v>953</v>
      </c>
      <c r="C204" s="324" t="s">
        <v>2217</v>
      </c>
      <c r="D204" s="361" t="s">
        <v>2218</v>
      </c>
      <c r="E204" s="362"/>
      <c r="F204" s="347" t="s">
        <v>491</v>
      </c>
      <c r="G204" s="347">
        <v>360</v>
      </c>
      <c r="H204" s="348">
        <v>82.26</v>
      </c>
      <c r="I204" s="349">
        <f t="shared" si="6"/>
        <v>29613.599999999999</v>
      </c>
      <c r="J204" s="20"/>
      <c r="K204" s="99"/>
      <c r="L204" s="40"/>
      <c r="M204" s="20"/>
      <c r="N204" s="41"/>
      <c r="O204" s="42"/>
      <c r="P204" s="43"/>
      <c r="Q204" s="20"/>
      <c r="R204" s="20"/>
      <c r="S204" s="20"/>
      <c r="T204" s="40"/>
      <c r="U204" s="20"/>
      <c r="V204" s="41"/>
      <c r="W204" s="42"/>
      <c r="X204" s="43"/>
      <c r="Y204" s="20"/>
      <c r="Z204" s="20"/>
      <c r="AA204" s="20"/>
      <c r="AB204" s="40"/>
      <c r="AC204" s="20"/>
    </row>
    <row r="205" spans="1:29" s="129" customFormat="1" ht="45" customHeight="1">
      <c r="A205" s="32"/>
      <c r="B205" s="323" t="s">
        <v>3895</v>
      </c>
      <c r="C205" s="324" t="s">
        <v>2224</v>
      </c>
      <c r="D205" s="356" t="s">
        <v>2225</v>
      </c>
      <c r="E205" s="357"/>
      <c r="F205" s="319" t="s">
        <v>491</v>
      </c>
      <c r="G205" s="319">
        <v>370</v>
      </c>
      <c r="H205" s="320">
        <v>106.37</v>
      </c>
      <c r="I205" s="321">
        <f t="shared" si="6"/>
        <v>39356.9</v>
      </c>
      <c r="J205" s="20"/>
      <c r="K205" s="99"/>
      <c r="L205" s="40"/>
      <c r="M205" s="20"/>
      <c r="N205" s="41"/>
      <c r="O205" s="42"/>
      <c r="P205" s="43"/>
      <c r="Q205" s="20"/>
      <c r="R205" s="20"/>
      <c r="S205" s="20"/>
      <c r="T205" s="40"/>
      <c r="U205" s="20"/>
      <c r="V205" s="41"/>
      <c r="W205" s="42"/>
      <c r="X205" s="43"/>
      <c r="Y205" s="20"/>
      <c r="Z205" s="20"/>
      <c r="AA205" s="20"/>
      <c r="AB205" s="40"/>
      <c r="AC205" s="20"/>
    </row>
    <row r="206" spans="1:29" s="129" customFormat="1" ht="45" customHeight="1">
      <c r="A206" s="32"/>
      <c r="B206" s="323" t="s">
        <v>3896</v>
      </c>
      <c r="C206" s="324" t="s">
        <v>2232</v>
      </c>
      <c r="D206" s="356" t="s">
        <v>842</v>
      </c>
      <c r="E206" s="357"/>
      <c r="F206" s="319" t="s">
        <v>491</v>
      </c>
      <c r="G206" s="319">
        <v>110</v>
      </c>
      <c r="H206" s="320">
        <v>128.74</v>
      </c>
      <c r="I206" s="321">
        <f t="shared" si="6"/>
        <v>14161.4</v>
      </c>
      <c r="J206" s="20"/>
      <c r="K206" s="99"/>
      <c r="L206" s="40"/>
      <c r="M206" s="20"/>
      <c r="N206" s="41"/>
      <c r="O206" s="42"/>
      <c r="P206" s="43"/>
      <c r="Q206" s="20"/>
      <c r="R206" s="20"/>
      <c r="S206" s="20"/>
      <c r="T206" s="40"/>
      <c r="U206" s="20"/>
      <c r="V206" s="41"/>
      <c r="W206" s="42"/>
      <c r="X206" s="43"/>
      <c r="Y206" s="20"/>
      <c r="Z206" s="20"/>
      <c r="AA206" s="20"/>
      <c r="AB206" s="40"/>
      <c r="AC206" s="20"/>
    </row>
    <row r="207" spans="1:29" ht="15.75">
      <c r="A207" s="32"/>
      <c r="B207" s="328" t="s">
        <v>533</v>
      </c>
      <c r="C207" s="329"/>
      <c r="D207" s="373" t="s">
        <v>1162</v>
      </c>
      <c r="E207" s="379"/>
      <c r="F207" s="379"/>
      <c r="G207" s="379"/>
      <c r="H207" s="380"/>
      <c r="I207" s="331">
        <f>SUM(I208:I234)</f>
        <v>596029.86</v>
      </c>
      <c r="J207" s="32"/>
      <c r="K207" s="99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2"/>
      <c r="W207" s="32"/>
      <c r="X207" s="32"/>
      <c r="Y207" s="32"/>
      <c r="Z207" s="32"/>
      <c r="AA207" s="32"/>
      <c r="AB207" s="32"/>
      <c r="AC207" s="32"/>
    </row>
    <row r="208" spans="1:29" s="129" customFormat="1" ht="30" customHeight="1">
      <c r="A208" s="32"/>
      <c r="B208" s="323" t="s">
        <v>954</v>
      </c>
      <c r="C208" s="324" t="s">
        <v>2240</v>
      </c>
      <c r="D208" s="356" t="s">
        <v>2241</v>
      </c>
      <c r="E208" s="357"/>
      <c r="F208" s="319" t="s">
        <v>491</v>
      </c>
      <c r="G208" s="319">
        <v>350</v>
      </c>
      <c r="H208" s="320">
        <v>61.650000000000006</v>
      </c>
      <c r="I208" s="321">
        <f t="shared" si="6"/>
        <v>21577.5</v>
      </c>
      <c r="J208" s="32"/>
      <c r="K208" s="99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  <c r="AA208" s="32"/>
      <c r="AB208" s="32"/>
      <c r="AC208" s="32"/>
    </row>
    <row r="209" spans="1:29" s="129" customFormat="1" ht="45" customHeight="1">
      <c r="A209" s="32"/>
      <c r="B209" s="323" t="s">
        <v>534</v>
      </c>
      <c r="C209" s="324">
        <v>87249</v>
      </c>
      <c r="D209" s="356" t="s">
        <v>1164</v>
      </c>
      <c r="E209" s="357"/>
      <c r="F209" s="319" t="s">
        <v>491</v>
      </c>
      <c r="G209" s="319">
        <v>440</v>
      </c>
      <c r="H209" s="320">
        <v>93.05</v>
      </c>
      <c r="I209" s="321">
        <f t="shared" si="6"/>
        <v>40942</v>
      </c>
      <c r="J209" s="32"/>
      <c r="K209" s="99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  <c r="AA209" s="32"/>
      <c r="AB209" s="32"/>
      <c r="AC209" s="32"/>
    </row>
    <row r="210" spans="1:29" s="129" customFormat="1" ht="45" customHeight="1">
      <c r="A210" s="32"/>
      <c r="B210" s="323" t="s">
        <v>535</v>
      </c>
      <c r="C210" s="324">
        <v>87255</v>
      </c>
      <c r="D210" s="356" t="s">
        <v>1165</v>
      </c>
      <c r="E210" s="357"/>
      <c r="F210" s="319" t="s">
        <v>491</v>
      </c>
      <c r="G210" s="319">
        <v>230</v>
      </c>
      <c r="H210" s="320">
        <v>152.42999999999998</v>
      </c>
      <c r="I210" s="321">
        <f t="shared" si="6"/>
        <v>35058.9</v>
      </c>
      <c r="J210" s="32"/>
      <c r="K210" s="99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  <c r="AA210" s="32"/>
      <c r="AB210" s="32"/>
      <c r="AC210" s="32"/>
    </row>
    <row r="211" spans="1:29" s="129" customFormat="1" ht="30" customHeight="1">
      <c r="A211" s="32"/>
      <c r="B211" s="323" t="s">
        <v>3897</v>
      </c>
      <c r="C211" s="324">
        <v>87258</v>
      </c>
      <c r="D211" s="356" t="s">
        <v>1166</v>
      </c>
      <c r="E211" s="357"/>
      <c r="F211" s="319" t="s">
        <v>491</v>
      </c>
      <c r="G211" s="319">
        <v>350</v>
      </c>
      <c r="H211" s="320">
        <v>216.95</v>
      </c>
      <c r="I211" s="321">
        <f t="shared" si="6"/>
        <v>75932.5</v>
      </c>
      <c r="J211" s="32"/>
      <c r="K211" s="99"/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2"/>
      <c r="W211" s="32"/>
      <c r="X211" s="32"/>
      <c r="Y211" s="32"/>
      <c r="Z211" s="32"/>
      <c r="AA211" s="32"/>
      <c r="AB211" s="32"/>
      <c r="AC211" s="32"/>
    </row>
    <row r="212" spans="1:29" s="129" customFormat="1" ht="30" customHeight="1">
      <c r="A212" s="32"/>
      <c r="B212" s="323" t="s">
        <v>3898</v>
      </c>
      <c r="C212" s="324" t="s">
        <v>2280</v>
      </c>
      <c r="D212" s="356" t="s">
        <v>2281</v>
      </c>
      <c r="E212" s="357"/>
      <c r="F212" s="319" t="s">
        <v>491</v>
      </c>
      <c r="G212" s="319">
        <v>55</v>
      </c>
      <c r="H212" s="320">
        <v>78.27</v>
      </c>
      <c r="I212" s="321">
        <f t="shared" si="6"/>
        <v>4304.8500000000004</v>
      </c>
      <c r="J212" s="133"/>
      <c r="K212" s="99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  <c r="AA212" s="32"/>
      <c r="AB212" s="32"/>
      <c r="AC212" s="32"/>
    </row>
    <row r="213" spans="1:29" s="129" customFormat="1" ht="30" customHeight="1">
      <c r="A213" s="32"/>
      <c r="B213" s="323" t="s">
        <v>3899</v>
      </c>
      <c r="C213" s="324">
        <v>88649</v>
      </c>
      <c r="D213" s="356" t="s">
        <v>1168</v>
      </c>
      <c r="E213" s="357"/>
      <c r="F213" s="319" t="s">
        <v>489</v>
      </c>
      <c r="G213" s="319">
        <v>350</v>
      </c>
      <c r="H213" s="320">
        <v>11.44</v>
      </c>
      <c r="I213" s="321">
        <f t="shared" si="6"/>
        <v>4004</v>
      </c>
      <c r="J213" s="133"/>
      <c r="K213" s="99"/>
      <c r="L213" s="32"/>
      <c r="M213" s="32"/>
      <c r="N213" s="32"/>
      <c r="O213" s="32"/>
      <c r="P213" s="32"/>
      <c r="Q213" s="32"/>
      <c r="R213" s="32"/>
      <c r="S213" s="32"/>
      <c r="T213" s="32"/>
      <c r="U213" s="32"/>
      <c r="V213" s="32"/>
      <c r="W213" s="32"/>
      <c r="X213" s="32"/>
      <c r="Y213" s="32"/>
      <c r="Z213" s="32"/>
      <c r="AA213" s="32"/>
      <c r="AB213" s="32"/>
      <c r="AC213" s="32"/>
    </row>
    <row r="214" spans="1:29" s="129" customFormat="1" ht="30" customHeight="1">
      <c r="A214" s="32"/>
      <c r="B214" s="323" t="s">
        <v>3900</v>
      </c>
      <c r="C214" s="324">
        <v>88650</v>
      </c>
      <c r="D214" s="356" t="s">
        <v>1169</v>
      </c>
      <c r="E214" s="357"/>
      <c r="F214" s="319" t="s">
        <v>489</v>
      </c>
      <c r="G214" s="319">
        <v>240</v>
      </c>
      <c r="H214" s="320">
        <v>22.950000000000003</v>
      </c>
      <c r="I214" s="321">
        <f t="shared" si="6"/>
        <v>5508</v>
      </c>
      <c r="J214" s="32"/>
      <c r="K214" s="99"/>
      <c r="L214" s="32"/>
      <c r="M214" s="32"/>
      <c r="N214" s="32"/>
      <c r="O214" s="32"/>
      <c r="P214" s="32"/>
      <c r="Q214" s="32"/>
      <c r="R214" s="32"/>
      <c r="S214" s="32"/>
      <c r="T214" s="32"/>
      <c r="U214" s="32"/>
      <c r="V214" s="32"/>
      <c r="W214" s="32"/>
      <c r="X214" s="32"/>
      <c r="Y214" s="32"/>
      <c r="Z214" s="32"/>
      <c r="AA214" s="32"/>
      <c r="AB214" s="32"/>
      <c r="AC214" s="32"/>
    </row>
    <row r="215" spans="1:29" s="129" customFormat="1" ht="15.75">
      <c r="A215" s="32"/>
      <c r="B215" s="323" t="s">
        <v>3901</v>
      </c>
      <c r="C215" s="324" t="s">
        <v>2307</v>
      </c>
      <c r="D215" s="356" t="s">
        <v>2308</v>
      </c>
      <c r="E215" s="357"/>
      <c r="F215" s="319" t="s">
        <v>489</v>
      </c>
      <c r="G215" s="319">
        <v>100</v>
      </c>
      <c r="H215" s="320">
        <v>24.68</v>
      </c>
      <c r="I215" s="321">
        <f t="shared" si="6"/>
        <v>2468</v>
      </c>
      <c r="J215" s="32"/>
      <c r="K215" s="99"/>
      <c r="L215" s="32"/>
      <c r="M215" s="32"/>
      <c r="N215" s="32"/>
      <c r="O215" s="32"/>
      <c r="P215" s="32"/>
      <c r="Q215" s="32"/>
      <c r="R215" s="32"/>
      <c r="S215" s="32"/>
      <c r="T215" s="32"/>
      <c r="U215" s="32"/>
      <c r="V215" s="32"/>
      <c r="W215" s="32"/>
      <c r="X215" s="32"/>
      <c r="Y215" s="32"/>
      <c r="Z215" s="32"/>
      <c r="AA215" s="32"/>
      <c r="AB215" s="32"/>
      <c r="AC215" s="32"/>
    </row>
    <row r="216" spans="1:29" s="129" customFormat="1" ht="30" customHeight="1">
      <c r="A216" s="32"/>
      <c r="B216" s="323" t="s">
        <v>3902</v>
      </c>
      <c r="C216" s="324">
        <v>72183</v>
      </c>
      <c r="D216" s="356" t="s">
        <v>1171</v>
      </c>
      <c r="E216" s="357"/>
      <c r="F216" s="319" t="s">
        <v>491</v>
      </c>
      <c r="G216" s="319">
        <v>180</v>
      </c>
      <c r="H216" s="320">
        <v>130.79000000000002</v>
      </c>
      <c r="I216" s="321">
        <f t="shared" si="6"/>
        <v>23542.2</v>
      </c>
      <c r="J216" s="32"/>
      <c r="K216" s="99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  <c r="AA216" s="32"/>
      <c r="AB216" s="32"/>
      <c r="AC216" s="32"/>
    </row>
    <row r="217" spans="1:29" s="129" customFormat="1" ht="30" customHeight="1">
      <c r="A217" s="32"/>
      <c r="B217" s="323" t="s">
        <v>3903</v>
      </c>
      <c r="C217" s="324">
        <v>87702</v>
      </c>
      <c r="D217" s="356" t="s">
        <v>1172</v>
      </c>
      <c r="E217" s="357"/>
      <c r="F217" s="319" t="s">
        <v>491</v>
      </c>
      <c r="G217" s="319">
        <v>650</v>
      </c>
      <c r="H217" s="320">
        <v>65.740000000000009</v>
      </c>
      <c r="I217" s="321">
        <f t="shared" si="6"/>
        <v>42731</v>
      </c>
      <c r="J217" s="32"/>
      <c r="K217" s="99"/>
      <c r="L217" s="32"/>
      <c r="M217" s="32"/>
      <c r="N217" s="32"/>
      <c r="O217" s="32"/>
      <c r="P217" s="32"/>
      <c r="Q217" s="32"/>
      <c r="R217" s="32"/>
      <c r="S217" s="32"/>
      <c r="T217" s="32"/>
      <c r="U217" s="32"/>
      <c r="V217" s="32"/>
      <c r="W217" s="32"/>
      <c r="X217" s="32"/>
      <c r="Y217" s="32"/>
      <c r="Z217" s="32"/>
      <c r="AA217" s="32"/>
      <c r="AB217" s="32"/>
      <c r="AC217" s="32"/>
    </row>
    <row r="218" spans="1:29" s="129" customFormat="1" ht="45" customHeight="1">
      <c r="A218" s="32"/>
      <c r="B218" s="323" t="s">
        <v>3904</v>
      </c>
      <c r="C218" s="324">
        <v>87767</v>
      </c>
      <c r="D218" s="356" t="s">
        <v>1173</v>
      </c>
      <c r="E218" s="357"/>
      <c r="F218" s="319" t="s">
        <v>491</v>
      </c>
      <c r="G218" s="319">
        <v>350</v>
      </c>
      <c r="H218" s="320">
        <v>67.38</v>
      </c>
      <c r="I218" s="321">
        <f t="shared" si="6"/>
        <v>23583</v>
      </c>
      <c r="J218" s="32"/>
      <c r="K218" s="99"/>
      <c r="L218" s="32"/>
      <c r="M218" s="32"/>
      <c r="N218" s="32"/>
      <c r="O218" s="32"/>
      <c r="P218" s="32"/>
      <c r="Q218" s="32"/>
      <c r="R218" s="32"/>
      <c r="S218" s="32"/>
      <c r="T218" s="32"/>
      <c r="U218" s="32"/>
      <c r="V218" s="32"/>
      <c r="W218" s="32"/>
      <c r="X218" s="32"/>
      <c r="Y218" s="32"/>
      <c r="Z218" s="32"/>
      <c r="AA218" s="32"/>
      <c r="AB218" s="32"/>
      <c r="AC218" s="32"/>
    </row>
    <row r="219" spans="1:29" s="129" customFormat="1" ht="30" customHeight="1">
      <c r="A219" s="32"/>
      <c r="B219" s="323" t="s">
        <v>3905</v>
      </c>
      <c r="C219" s="324">
        <v>88478</v>
      </c>
      <c r="D219" s="361" t="s">
        <v>1174</v>
      </c>
      <c r="E219" s="362"/>
      <c r="F219" s="347" t="s">
        <v>491</v>
      </c>
      <c r="G219" s="347">
        <v>230</v>
      </c>
      <c r="H219" s="348">
        <v>43.48</v>
      </c>
      <c r="I219" s="349">
        <f t="shared" si="6"/>
        <v>10000.4</v>
      </c>
      <c r="J219" s="32"/>
      <c r="K219" s="99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2"/>
      <c r="W219" s="32"/>
      <c r="X219" s="32"/>
      <c r="Y219" s="32"/>
      <c r="Z219" s="32"/>
      <c r="AA219" s="32"/>
      <c r="AB219" s="32"/>
      <c r="AC219" s="32"/>
    </row>
    <row r="220" spans="1:29" s="129" customFormat="1" ht="45" customHeight="1">
      <c r="A220" s="32"/>
      <c r="B220" s="323" t="s">
        <v>3906</v>
      </c>
      <c r="C220" s="324">
        <v>87891</v>
      </c>
      <c r="D220" s="361" t="s">
        <v>1175</v>
      </c>
      <c r="E220" s="362"/>
      <c r="F220" s="347" t="s">
        <v>491</v>
      </c>
      <c r="G220" s="347">
        <v>1150</v>
      </c>
      <c r="H220" s="348">
        <v>16.47</v>
      </c>
      <c r="I220" s="349">
        <f t="shared" si="6"/>
        <v>18940.5</v>
      </c>
      <c r="J220" s="32"/>
      <c r="K220" s="99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  <c r="AA220" s="32"/>
      <c r="AB220" s="32"/>
      <c r="AC220" s="32"/>
    </row>
    <row r="221" spans="1:29" s="129" customFormat="1" ht="45" customHeight="1">
      <c r="A221" s="32"/>
      <c r="B221" s="323" t="s">
        <v>3907</v>
      </c>
      <c r="C221" s="324">
        <v>87790</v>
      </c>
      <c r="D221" s="361" t="s">
        <v>1176</v>
      </c>
      <c r="E221" s="362"/>
      <c r="F221" s="347" t="s">
        <v>491</v>
      </c>
      <c r="G221" s="347">
        <v>950</v>
      </c>
      <c r="H221" s="348">
        <v>100.19</v>
      </c>
      <c r="I221" s="349">
        <f t="shared" si="6"/>
        <v>95180.5</v>
      </c>
      <c r="J221" s="32"/>
      <c r="K221" s="99"/>
      <c r="L221" s="32"/>
      <c r="M221" s="32"/>
      <c r="N221" s="32"/>
      <c r="O221" s="32"/>
      <c r="P221" s="32"/>
      <c r="Q221" s="32"/>
      <c r="R221" s="32"/>
      <c r="S221" s="32"/>
      <c r="T221" s="32"/>
      <c r="U221" s="32"/>
      <c r="V221" s="32"/>
      <c r="W221" s="32"/>
      <c r="X221" s="32"/>
      <c r="Y221" s="32"/>
      <c r="Z221" s="32"/>
      <c r="AA221" s="32"/>
      <c r="AB221" s="32"/>
      <c r="AC221" s="32"/>
    </row>
    <row r="222" spans="1:29" s="129" customFormat="1" ht="15.75">
      <c r="A222" s="32"/>
      <c r="B222" s="323" t="s">
        <v>3908</v>
      </c>
      <c r="C222" s="324">
        <v>5998</v>
      </c>
      <c r="D222" s="361" t="s">
        <v>1177</v>
      </c>
      <c r="E222" s="362"/>
      <c r="F222" s="347" t="s">
        <v>491</v>
      </c>
      <c r="G222" s="347">
        <v>1420</v>
      </c>
      <c r="H222" s="348">
        <v>1.58</v>
      </c>
      <c r="I222" s="349">
        <f t="shared" si="6"/>
        <v>2243.6</v>
      </c>
      <c r="J222" s="32"/>
      <c r="K222" s="99"/>
      <c r="L222" s="32"/>
      <c r="M222" s="32"/>
      <c r="N222" s="32"/>
      <c r="O222" s="32"/>
      <c r="P222" s="32"/>
      <c r="Q222" s="32"/>
      <c r="R222" s="32"/>
      <c r="S222" s="32"/>
      <c r="T222" s="32"/>
      <c r="U222" s="32"/>
      <c r="V222" s="32"/>
      <c r="W222" s="32"/>
      <c r="X222" s="32"/>
      <c r="Y222" s="32"/>
      <c r="Z222" s="32"/>
      <c r="AA222" s="32"/>
      <c r="AB222" s="32"/>
      <c r="AC222" s="32"/>
    </row>
    <row r="223" spans="1:29" s="129" customFormat="1" ht="15.75">
      <c r="A223" s="32"/>
      <c r="B223" s="323" t="s">
        <v>3909</v>
      </c>
      <c r="C223" s="324">
        <v>84084</v>
      </c>
      <c r="D223" s="361" t="s">
        <v>1178</v>
      </c>
      <c r="E223" s="362"/>
      <c r="F223" s="347" t="s">
        <v>491</v>
      </c>
      <c r="G223" s="347">
        <v>1150</v>
      </c>
      <c r="H223" s="348">
        <v>8.64</v>
      </c>
      <c r="I223" s="349">
        <f t="shared" si="6"/>
        <v>9936</v>
      </c>
      <c r="J223" s="32"/>
      <c r="K223" s="99"/>
      <c r="L223" s="32"/>
      <c r="M223" s="32"/>
      <c r="N223" s="32"/>
      <c r="O223" s="32"/>
      <c r="P223" s="32"/>
      <c r="Q223" s="32"/>
      <c r="R223" s="32"/>
      <c r="S223" s="32"/>
      <c r="T223" s="32"/>
      <c r="U223" s="32"/>
      <c r="V223" s="32"/>
      <c r="W223" s="32"/>
      <c r="X223" s="32"/>
      <c r="Y223" s="32"/>
      <c r="Z223" s="32"/>
      <c r="AA223" s="32"/>
      <c r="AB223" s="32"/>
      <c r="AC223" s="32"/>
    </row>
    <row r="224" spans="1:29" s="129" customFormat="1" ht="45" customHeight="1">
      <c r="A224" s="32"/>
      <c r="B224" s="323" t="s">
        <v>3910</v>
      </c>
      <c r="C224" s="337">
        <v>87246</v>
      </c>
      <c r="D224" s="361" t="s">
        <v>2353</v>
      </c>
      <c r="E224" s="362"/>
      <c r="F224" s="347" t="s">
        <v>491</v>
      </c>
      <c r="G224" s="347">
        <v>670</v>
      </c>
      <c r="H224" s="348">
        <v>88.14</v>
      </c>
      <c r="I224" s="349">
        <f t="shared" si="6"/>
        <v>59053.8</v>
      </c>
      <c r="J224" s="32"/>
      <c r="K224" s="99"/>
      <c r="L224" s="32"/>
      <c r="M224" s="32"/>
      <c r="N224" s="32"/>
      <c r="O224" s="32"/>
      <c r="P224" s="32"/>
      <c r="Q224" s="32"/>
      <c r="R224" s="32"/>
      <c r="S224" s="32"/>
      <c r="T224" s="32"/>
      <c r="U224" s="32"/>
      <c r="V224" s="32"/>
      <c r="W224" s="32"/>
      <c r="X224" s="32"/>
      <c r="Y224" s="32"/>
      <c r="Z224" s="32"/>
      <c r="AA224" s="32"/>
      <c r="AB224" s="32"/>
      <c r="AC224" s="32"/>
    </row>
    <row r="225" spans="1:29" s="129" customFormat="1" ht="15.75">
      <c r="A225" s="32"/>
      <c r="B225" s="323" t="s">
        <v>3911</v>
      </c>
      <c r="C225" s="324">
        <v>96113</v>
      </c>
      <c r="D225" s="361" t="s">
        <v>1180</v>
      </c>
      <c r="E225" s="362"/>
      <c r="F225" s="347" t="s">
        <v>491</v>
      </c>
      <c r="G225" s="347">
        <v>180</v>
      </c>
      <c r="H225" s="348">
        <v>43.640000000000008</v>
      </c>
      <c r="I225" s="349">
        <f t="shared" si="6"/>
        <v>7855.2</v>
      </c>
      <c r="J225" s="32"/>
      <c r="K225" s="99"/>
      <c r="L225" s="32"/>
      <c r="M225" s="32"/>
      <c r="N225" s="32"/>
      <c r="O225" s="32"/>
      <c r="P225" s="32"/>
      <c r="Q225" s="32"/>
      <c r="R225" s="32"/>
      <c r="S225" s="32"/>
      <c r="T225" s="32"/>
      <c r="U225" s="32"/>
      <c r="V225" s="32"/>
      <c r="W225" s="32"/>
      <c r="X225" s="32"/>
      <c r="Y225" s="32"/>
      <c r="Z225" s="32"/>
      <c r="AA225" s="32"/>
      <c r="AB225" s="32"/>
      <c r="AC225" s="32"/>
    </row>
    <row r="226" spans="1:29" s="129" customFormat="1" ht="30" customHeight="1">
      <c r="A226" s="32"/>
      <c r="B226" s="323" t="s">
        <v>3912</v>
      </c>
      <c r="C226" s="324">
        <v>72201</v>
      </c>
      <c r="D226" s="361" t="s">
        <v>1181</v>
      </c>
      <c r="E226" s="362"/>
      <c r="F226" s="347" t="s">
        <v>491</v>
      </c>
      <c r="G226" s="347">
        <v>450.24</v>
      </c>
      <c r="H226" s="348">
        <v>14.31</v>
      </c>
      <c r="I226" s="349">
        <f t="shared" si="6"/>
        <v>6442.93</v>
      </c>
      <c r="J226" s="32"/>
      <c r="K226" s="99"/>
      <c r="L226" s="32"/>
      <c r="M226" s="32"/>
      <c r="N226" s="32"/>
      <c r="O226" s="32"/>
      <c r="P226" s="32"/>
      <c r="Q226" s="32"/>
      <c r="R226" s="32"/>
      <c r="S226" s="32"/>
      <c r="T226" s="32"/>
      <c r="U226" s="32"/>
      <c r="V226" s="32"/>
      <c r="W226" s="32"/>
      <c r="X226" s="32"/>
      <c r="Y226" s="32"/>
      <c r="Z226" s="32"/>
      <c r="AA226" s="32"/>
      <c r="AB226" s="32"/>
      <c r="AC226" s="32"/>
    </row>
    <row r="227" spans="1:29" s="129" customFormat="1" ht="30" customHeight="1">
      <c r="A227" s="32"/>
      <c r="B227" s="323" t="s">
        <v>3913</v>
      </c>
      <c r="C227" s="324">
        <v>96121</v>
      </c>
      <c r="D227" s="361" t="s">
        <v>1182</v>
      </c>
      <c r="E227" s="362"/>
      <c r="F227" s="347" t="s">
        <v>489</v>
      </c>
      <c r="G227" s="347">
        <v>849.06</v>
      </c>
      <c r="H227" s="348">
        <v>14.47</v>
      </c>
      <c r="I227" s="349">
        <f t="shared" si="6"/>
        <v>12285.9</v>
      </c>
      <c r="J227" s="32"/>
      <c r="K227" s="99"/>
      <c r="L227" s="32"/>
      <c r="M227" s="32"/>
      <c r="N227" s="32"/>
      <c r="O227" s="32"/>
      <c r="P227" s="32"/>
      <c r="Q227" s="32"/>
      <c r="R227" s="32"/>
      <c r="S227" s="32"/>
      <c r="T227" s="32"/>
      <c r="U227" s="32"/>
      <c r="V227" s="32"/>
      <c r="W227" s="32"/>
      <c r="X227" s="32"/>
      <c r="Y227" s="32"/>
      <c r="Z227" s="32"/>
      <c r="AA227" s="32"/>
      <c r="AB227" s="32"/>
      <c r="AC227" s="32"/>
    </row>
    <row r="228" spans="1:29" s="129" customFormat="1" ht="30" customHeight="1">
      <c r="A228" s="32"/>
      <c r="B228" s="323" t="s">
        <v>3914</v>
      </c>
      <c r="C228" s="324">
        <v>96486</v>
      </c>
      <c r="D228" s="361" t="s">
        <v>1183</v>
      </c>
      <c r="E228" s="362"/>
      <c r="F228" s="347" t="s">
        <v>491</v>
      </c>
      <c r="G228" s="347">
        <v>650</v>
      </c>
      <c r="H228" s="348">
        <v>106.88000000000001</v>
      </c>
      <c r="I228" s="349">
        <f t="shared" si="6"/>
        <v>69472</v>
      </c>
      <c r="J228" s="32"/>
      <c r="K228" s="99"/>
      <c r="L228" s="32"/>
      <c r="M228" s="32"/>
      <c r="N228" s="32"/>
      <c r="O228" s="32"/>
      <c r="P228" s="32"/>
      <c r="Q228" s="32"/>
      <c r="R228" s="32"/>
      <c r="S228" s="32"/>
      <c r="T228" s="32"/>
      <c r="U228" s="32"/>
      <c r="V228" s="32"/>
      <c r="W228" s="32"/>
      <c r="X228" s="32"/>
      <c r="Y228" s="32"/>
      <c r="Z228" s="32"/>
      <c r="AA228" s="32"/>
      <c r="AB228" s="32"/>
      <c r="AC228" s="32"/>
    </row>
    <row r="229" spans="1:29" s="129" customFormat="1" ht="30" customHeight="1">
      <c r="A229" s="32"/>
      <c r="B229" s="323" t="s">
        <v>3915</v>
      </c>
      <c r="C229" s="324">
        <v>101965</v>
      </c>
      <c r="D229" s="361" t="s">
        <v>1184</v>
      </c>
      <c r="E229" s="362"/>
      <c r="F229" s="347" t="s">
        <v>489</v>
      </c>
      <c r="G229" s="347">
        <v>25.98</v>
      </c>
      <c r="H229" s="348">
        <v>212.34</v>
      </c>
      <c r="I229" s="349">
        <f t="shared" ref="I229:I234" si="7">ROUND(G229*H229,2)</f>
        <v>5516.59</v>
      </c>
      <c r="J229" s="133"/>
      <c r="K229" s="99"/>
      <c r="L229" s="32"/>
      <c r="M229" s="32"/>
      <c r="N229" s="32"/>
      <c r="O229" s="32"/>
      <c r="P229" s="32"/>
      <c r="Q229" s="32"/>
      <c r="R229" s="32"/>
      <c r="S229" s="32"/>
      <c r="T229" s="32"/>
      <c r="U229" s="32"/>
      <c r="V229" s="32"/>
      <c r="W229" s="32"/>
      <c r="X229" s="32"/>
      <c r="Y229" s="32"/>
      <c r="Z229" s="32"/>
      <c r="AA229" s="32"/>
      <c r="AB229" s="32"/>
      <c r="AC229" s="32"/>
    </row>
    <row r="230" spans="1:29" s="129" customFormat="1" ht="15.75">
      <c r="A230" s="32"/>
      <c r="B230" s="323" t="s">
        <v>3916</v>
      </c>
      <c r="C230" s="324">
        <v>40675</v>
      </c>
      <c r="D230" s="361" t="s">
        <v>1185</v>
      </c>
      <c r="E230" s="362"/>
      <c r="F230" s="347" t="s">
        <v>489</v>
      </c>
      <c r="G230" s="347">
        <v>25.98</v>
      </c>
      <c r="H230" s="348">
        <v>5.75</v>
      </c>
      <c r="I230" s="349">
        <f t="shared" si="7"/>
        <v>149.38999999999999</v>
      </c>
      <c r="J230" s="32"/>
      <c r="K230" s="99"/>
      <c r="L230" s="32"/>
      <c r="M230" s="32"/>
      <c r="N230" s="32"/>
      <c r="O230" s="32"/>
      <c r="P230" s="32"/>
      <c r="Q230" s="32"/>
      <c r="R230" s="32"/>
      <c r="S230" s="32"/>
      <c r="T230" s="32"/>
      <c r="U230" s="32"/>
      <c r="V230" s="32"/>
      <c r="W230" s="32"/>
      <c r="X230" s="32"/>
      <c r="Y230" s="32"/>
      <c r="Z230" s="32"/>
      <c r="AA230" s="32"/>
      <c r="AB230" s="32"/>
      <c r="AC230" s="32"/>
    </row>
    <row r="231" spans="1:29" s="129" customFormat="1" ht="30" customHeight="1">
      <c r="A231" s="32"/>
      <c r="B231" s="323" t="s">
        <v>3917</v>
      </c>
      <c r="C231" s="324">
        <v>90443</v>
      </c>
      <c r="D231" s="361" t="s">
        <v>1186</v>
      </c>
      <c r="E231" s="362"/>
      <c r="F231" s="347" t="s">
        <v>489</v>
      </c>
      <c r="G231" s="347">
        <v>350</v>
      </c>
      <c r="H231" s="348">
        <v>13.4</v>
      </c>
      <c r="I231" s="349">
        <f t="shared" si="7"/>
        <v>4690</v>
      </c>
      <c r="J231" s="32"/>
      <c r="K231" s="99"/>
      <c r="L231" s="32"/>
      <c r="M231" s="32"/>
      <c r="N231" s="32"/>
      <c r="O231" s="32"/>
      <c r="P231" s="32"/>
      <c r="Q231" s="32"/>
      <c r="R231" s="32"/>
      <c r="S231" s="32"/>
      <c r="T231" s="32"/>
      <c r="U231" s="32"/>
      <c r="V231" s="32"/>
      <c r="W231" s="32"/>
      <c r="X231" s="32"/>
      <c r="Y231" s="32"/>
      <c r="Z231" s="32"/>
      <c r="AA231" s="32"/>
      <c r="AB231" s="32"/>
      <c r="AC231" s="32"/>
    </row>
    <row r="232" spans="1:29" s="129" customFormat="1" ht="30" customHeight="1">
      <c r="A232" s="32"/>
      <c r="B232" s="323" t="s">
        <v>3918</v>
      </c>
      <c r="C232" s="324">
        <v>90444</v>
      </c>
      <c r="D232" s="361" t="s">
        <v>1187</v>
      </c>
      <c r="E232" s="362"/>
      <c r="F232" s="347" t="s">
        <v>489</v>
      </c>
      <c r="G232" s="347">
        <v>360</v>
      </c>
      <c r="H232" s="348">
        <v>27.36</v>
      </c>
      <c r="I232" s="349">
        <f t="shared" si="7"/>
        <v>9849.6</v>
      </c>
      <c r="J232" s="32"/>
      <c r="K232" s="99"/>
      <c r="L232" s="32"/>
      <c r="M232" s="32"/>
      <c r="N232" s="32"/>
      <c r="O232" s="32"/>
      <c r="P232" s="32"/>
      <c r="Q232" s="32"/>
      <c r="R232" s="32"/>
      <c r="S232" s="32"/>
      <c r="T232" s="32"/>
      <c r="U232" s="32"/>
      <c r="V232" s="32"/>
      <c r="W232" s="32"/>
      <c r="X232" s="32"/>
      <c r="Y232" s="32"/>
      <c r="Z232" s="32"/>
      <c r="AA232" s="32"/>
      <c r="AB232" s="32"/>
      <c r="AC232" s="32"/>
    </row>
    <row r="233" spans="1:29" s="129" customFormat="1" ht="30" customHeight="1">
      <c r="A233" s="32"/>
      <c r="B233" s="323" t="s">
        <v>3919</v>
      </c>
      <c r="C233" s="324">
        <v>90445</v>
      </c>
      <c r="D233" s="361" t="s">
        <v>1188</v>
      </c>
      <c r="E233" s="362"/>
      <c r="F233" s="347" t="s">
        <v>489</v>
      </c>
      <c r="G233" s="347">
        <v>80</v>
      </c>
      <c r="H233" s="348">
        <v>29.200000000000003</v>
      </c>
      <c r="I233" s="349">
        <f t="shared" si="7"/>
        <v>2336</v>
      </c>
      <c r="J233" s="32"/>
      <c r="K233" s="99"/>
      <c r="L233" s="32"/>
      <c r="M233" s="32"/>
      <c r="N233" s="32"/>
      <c r="O233" s="32"/>
      <c r="P233" s="32"/>
      <c r="Q233" s="32"/>
      <c r="R233" s="32"/>
      <c r="S233" s="32"/>
      <c r="T233" s="32"/>
      <c r="U233" s="32"/>
      <c r="V233" s="32"/>
      <c r="W233" s="32"/>
      <c r="X233" s="32"/>
      <c r="Y233" s="32"/>
      <c r="Z233" s="32"/>
      <c r="AA233" s="32"/>
      <c r="AB233" s="32"/>
      <c r="AC233" s="32"/>
    </row>
    <row r="234" spans="1:29" s="129" customFormat="1" ht="30" customHeight="1">
      <c r="A234" s="32"/>
      <c r="B234" s="323" t="s">
        <v>3920</v>
      </c>
      <c r="C234" s="324">
        <v>90447</v>
      </c>
      <c r="D234" s="361" t="s">
        <v>1189</v>
      </c>
      <c r="E234" s="362"/>
      <c r="F234" s="347" t="s">
        <v>489</v>
      </c>
      <c r="G234" s="347">
        <v>350</v>
      </c>
      <c r="H234" s="348">
        <v>6.9300000000000006</v>
      </c>
      <c r="I234" s="349">
        <f t="shared" si="7"/>
        <v>2425.5</v>
      </c>
      <c r="J234" s="32"/>
      <c r="K234" s="99"/>
      <c r="L234" s="32"/>
      <c r="M234" s="32"/>
      <c r="N234" s="32"/>
      <c r="O234" s="32"/>
      <c r="P234" s="32"/>
      <c r="Q234" s="32"/>
      <c r="R234" s="32"/>
      <c r="S234" s="32"/>
      <c r="T234" s="32"/>
      <c r="U234" s="32"/>
      <c r="V234" s="32"/>
      <c r="W234" s="32"/>
      <c r="X234" s="32"/>
      <c r="Y234" s="32"/>
      <c r="Z234" s="32"/>
      <c r="AA234" s="32"/>
      <c r="AB234" s="32"/>
      <c r="AC234" s="32"/>
    </row>
    <row r="235" spans="1:29" ht="15.75">
      <c r="A235" s="32"/>
      <c r="B235" s="328" t="s">
        <v>955</v>
      </c>
      <c r="C235" s="329"/>
      <c r="D235" s="376" t="s">
        <v>1190</v>
      </c>
      <c r="E235" s="359"/>
      <c r="F235" s="359"/>
      <c r="G235" s="359"/>
      <c r="H235" s="360"/>
      <c r="I235" s="350">
        <f>SUM(I236:I311)</f>
        <v>442480.15999999992</v>
      </c>
      <c r="J235" s="32"/>
      <c r="K235" s="99"/>
      <c r="L235" s="32"/>
      <c r="M235" s="32"/>
      <c r="N235" s="32"/>
      <c r="O235" s="32"/>
      <c r="P235" s="32"/>
      <c r="Q235" s="32"/>
      <c r="R235" s="32"/>
      <c r="S235" s="32"/>
      <c r="T235" s="32"/>
      <c r="U235" s="32"/>
      <c r="V235" s="32"/>
      <c r="W235" s="32"/>
      <c r="X235" s="32"/>
      <c r="Y235" s="32"/>
      <c r="Z235" s="32"/>
      <c r="AA235" s="32"/>
      <c r="AB235" s="32"/>
      <c r="AC235" s="32"/>
    </row>
    <row r="236" spans="1:29" ht="30" customHeight="1">
      <c r="A236" s="32"/>
      <c r="B236" s="323" t="s">
        <v>543</v>
      </c>
      <c r="C236" s="324">
        <v>72144</v>
      </c>
      <c r="D236" s="361" t="s">
        <v>1200</v>
      </c>
      <c r="E236" s="362"/>
      <c r="F236" s="347" t="s">
        <v>518</v>
      </c>
      <c r="G236" s="347">
        <v>10</v>
      </c>
      <c r="H236" s="348">
        <v>104.97999999999999</v>
      </c>
      <c r="I236" s="349">
        <f t="shared" ref="I236:I266" si="8">ROUND(G236*H236,2)</f>
        <v>1049.8</v>
      </c>
      <c r="J236" s="32"/>
      <c r="K236" s="99"/>
      <c r="L236" s="32"/>
      <c r="M236" s="32"/>
      <c r="N236" s="32"/>
      <c r="O236" s="32"/>
      <c r="P236" s="32"/>
      <c r="Q236" s="32"/>
      <c r="R236" s="32"/>
      <c r="S236" s="32"/>
      <c r="T236" s="32"/>
      <c r="U236" s="32"/>
      <c r="V236" s="32"/>
      <c r="W236" s="32"/>
      <c r="X236" s="32"/>
      <c r="Y236" s="32"/>
      <c r="Z236" s="32"/>
      <c r="AA236" s="32"/>
      <c r="AB236" s="32"/>
      <c r="AC236" s="32"/>
    </row>
    <row r="237" spans="1:29" ht="30" customHeight="1">
      <c r="A237" s="32"/>
      <c r="B237" s="323" t="s">
        <v>544</v>
      </c>
      <c r="C237" s="324" t="s">
        <v>2438</v>
      </c>
      <c r="D237" s="361" t="s">
        <v>2439</v>
      </c>
      <c r="E237" s="362"/>
      <c r="F237" s="347" t="s">
        <v>518</v>
      </c>
      <c r="G237" s="347">
        <v>2</v>
      </c>
      <c r="H237" s="348">
        <v>1081.75</v>
      </c>
      <c r="I237" s="349">
        <f t="shared" si="8"/>
        <v>2163.5</v>
      </c>
      <c r="J237" s="32"/>
      <c r="K237" s="99"/>
      <c r="L237" s="32"/>
      <c r="M237" s="32"/>
      <c r="N237" s="32"/>
      <c r="O237" s="32"/>
      <c r="P237" s="32"/>
      <c r="Q237" s="32"/>
      <c r="R237" s="32"/>
      <c r="S237" s="32"/>
      <c r="T237" s="32"/>
      <c r="U237" s="32"/>
      <c r="V237" s="32"/>
      <c r="W237" s="32"/>
      <c r="X237" s="32"/>
      <c r="Y237" s="32"/>
      <c r="Z237" s="32"/>
      <c r="AA237" s="32"/>
      <c r="AB237" s="32"/>
      <c r="AC237" s="32"/>
    </row>
    <row r="238" spans="1:29" ht="30" customHeight="1">
      <c r="A238" s="32"/>
      <c r="B238" s="323" t="s">
        <v>545</v>
      </c>
      <c r="C238" s="324">
        <v>90800</v>
      </c>
      <c r="D238" s="361" t="s">
        <v>1202</v>
      </c>
      <c r="E238" s="362"/>
      <c r="F238" s="347" t="s">
        <v>518</v>
      </c>
      <c r="G238" s="347">
        <v>15</v>
      </c>
      <c r="H238" s="348">
        <v>335.54</v>
      </c>
      <c r="I238" s="349">
        <f t="shared" si="8"/>
        <v>5033.1000000000004</v>
      </c>
      <c r="J238" s="133"/>
      <c r="K238" s="99"/>
      <c r="L238" s="32"/>
      <c r="M238" s="32"/>
      <c r="N238" s="32"/>
      <c r="O238" s="32"/>
      <c r="P238" s="32"/>
      <c r="Q238" s="32"/>
      <c r="R238" s="32"/>
      <c r="S238" s="32"/>
      <c r="T238" s="32"/>
      <c r="U238" s="32"/>
      <c r="V238" s="32"/>
      <c r="W238" s="32"/>
      <c r="X238" s="32"/>
      <c r="Y238" s="32"/>
      <c r="Z238" s="32"/>
      <c r="AA238" s="32"/>
      <c r="AB238" s="32"/>
      <c r="AC238" s="32"/>
    </row>
    <row r="239" spans="1:29" ht="30" customHeight="1">
      <c r="A239" s="32"/>
      <c r="B239" s="323" t="s">
        <v>546</v>
      </c>
      <c r="C239" s="324">
        <v>90801</v>
      </c>
      <c r="D239" s="356" t="s">
        <v>1203</v>
      </c>
      <c r="E239" s="357"/>
      <c r="F239" s="319" t="s">
        <v>518</v>
      </c>
      <c r="G239" s="319">
        <v>20</v>
      </c>
      <c r="H239" s="320">
        <v>344.89</v>
      </c>
      <c r="I239" s="321">
        <f t="shared" si="8"/>
        <v>6897.8</v>
      </c>
      <c r="J239" s="32"/>
      <c r="K239" s="99"/>
      <c r="L239" s="32"/>
      <c r="M239" s="32"/>
      <c r="N239" s="32"/>
      <c r="O239" s="32"/>
      <c r="P239" s="32"/>
      <c r="Q239" s="32"/>
      <c r="R239" s="32"/>
      <c r="S239" s="32"/>
      <c r="T239" s="32"/>
      <c r="U239" s="32"/>
      <c r="V239" s="32"/>
      <c r="W239" s="32"/>
      <c r="X239" s="32"/>
      <c r="Y239" s="32"/>
      <c r="Z239" s="32"/>
      <c r="AA239" s="32"/>
      <c r="AB239" s="32"/>
      <c r="AC239" s="32"/>
    </row>
    <row r="240" spans="1:29" ht="30" customHeight="1">
      <c r="A240" s="32"/>
      <c r="B240" s="323" t="s">
        <v>548</v>
      </c>
      <c r="C240" s="324">
        <v>90802</v>
      </c>
      <c r="D240" s="356" t="s">
        <v>1204</v>
      </c>
      <c r="E240" s="357"/>
      <c r="F240" s="319" t="s">
        <v>518</v>
      </c>
      <c r="G240" s="319">
        <v>20</v>
      </c>
      <c r="H240" s="320">
        <v>143.22999999999999</v>
      </c>
      <c r="I240" s="321">
        <f t="shared" si="8"/>
        <v>2864.6</v>
      </c>
      <c r="J240" s="32"/>
      <c r="K240" s="99"/>
      <c r="L240" s="32"/>
      <c r="M240" s="32"/>
      <c r="N240" s="32"/>
      <c r="O240" s="32"/>
      <c r="P240" s="32"/>
      <c r="Q240" s="32"/>
      <c r="R240" s="32"/>
      <c r="S240" s="32"/>
      <c r="T240" s="32"/>
      <c r="U240" s="32"/>
      <c r="V240" s="32"/>
      <c r="W240" s="32"/>
      <c r="X240" s="32"/>
      <c r="Y240" s="32"/>
      <c r="Z240" s="32"/>
      <c r="AA240" s="32"/>
      <c r="AB240" s="32"/>
      <c r="AC240" s="32"/>
    </row>
    <row r="241" spans="1:29" ht="30" customHeight="1">
      <c r="A241" s="32"/>
      <c r="B241" s="323" t="s">
        <v>549</v>
      </c>
      <c r="C241" s="324">
        <v>90803</v>
      </c>
      <c r="D241" s="356" t="s">
        <v>1205</v>
      </c>
      <c r="E241" s="357"/>
      <c r="F241" s="319" t="s">
        <v>518</v>
      </c>
      <c r="G241" s="319">
        <v>10</v>
      </c>
      <c r="H241" s="320">
        <v>153.15</v>
      </c>
      <c r="I241" s="321">
        <f t="shared" si="8"/>
        <v>1531.5</v>
      </c>
      <c r="J241" s="32"/>
      <c r="K241" s="99"/>
      <c r="L241" s="32"/>
      <c r="M241" s="32"/>
      <c r="N241" s="32"/>
      <c r="O241" s="32"/>
      <c r="P241" s="32"/>
      <c r="Q241" s="32"/>
      <c r="R241" s="32"/>
      <c r="S241" s="32"/>
      <c r="T241" s="32"/>
      <c r="U241" s="32"/>
      <c r="V241" s="32"/>
      <c r="W241" s="32"/>
      <c r="X241" s="32"/>
      <c r="Y241" s="32"/>
      <c r="Z241" s="32"/>
      <c r="AA241" s="32"/>
      <c r="AB241" s="32"/>
      <c r="AC241" s="32"/>
    </row>
    <row r="242" spans="1:29" ht="30" customHeight="1">
      <c r="A242" s="32"/>
      <c r="B242" s="323" t="s">
        <v>840</v>
      </c>
      <c r="C242" s="324">
        <v>90805</v>
      </c>
      <c r="D242" s="356" t="s">
        <v>1206</v>
      </c>
      <c r="E242" s="357"/>
      <c r="F242" s="319" t="s">
        <v>518</v>
      </c>
      <c r="G242" s="319">
        <v>15</v>
      </c>
      <c r="H242" s="320">
        <v>72.8</v>
      </c>
      <c r="I242" s="321">
        <f t="shared" si="8"/>
        <v>1092</v>
      </c>
      <c r="J242" s="32"/>
      <c r="K242" s="99"/>
      <c r="L242" s="32"/>
      <c r="M242" s="32"/>
      <c r="N242" s="32"/>
      <c r="O242" s="32"/>
      <c r="P242" s="32"/>
      <c r="Q242" s="32"/>
      <c r="R242" s="32"/>
      <c r="S242" s="32"/>
      <c r="T242" s="32"/>
      <c r="U242" s="32"/>
      <c r="V242" s="32"/>
      <c r="W242" s="32"/>
      <c r="X242" s="32"/>
      <c r="Y242" s="32"/>
      <c r="Z242" s="32"/>
      <c r="AA242" s="32"/>
      <c r="AB242" s="32"/>
      <c r="AC242" s="32"/>
    </row>
    <row r="243" spans="1:29" ht="30" customHeight="1">
      <c r="A243" s="32"/>
      <c r="B243" s="323" t="s">
        <v>956</v>
      </c>
      <c r="C243" s="324">
        <v>90806</v>
      </c>
      <c r="D243" s="356" t="s">
        <v>1207</v>
      </c>
      <c r="E243" s="357"/>
      <c r="F243" s="319" t="s">
        <v>518</v>
      </c>
      <c r="G243" s="319">
        <v>20</v>
      </c>
      <c r="H243" s="320">
        <v>101.64999999999999</v>
      </c>
      <c r="I243" s="321">
        <f t="shared" si="8"/>
        <v>2033</v>
      </c>
      <c r="J243" s="32"/>
      <c r="K243" s="99"/>
      <c r="L243" s="32"/>
      <c r="M243" s="32"/>
      <c r="N243" s="32"/>
      <c r="O243" s="32"/>
      <c r="P243" s="32"/>
      <c r="Q243" s="32"/>
      <c r="R243" s="32"/>
      <c r="S243" s="32"/>
      <c r="T243" s="32"/>
      <c r="U243" s="32"/>
      <c r="V243" s="32"/>
      <c r="W243" s="32"/>
      <c r="X243" s="32"/>
      <c r="Y243" s="32"/>
      <c r="Z243" s="32"/>
      <c r="AA243" s="32"/>
      <c r="AB243" s="32"/>
      <c r="AC243" s="32"/>
    </row>
    <row r="244" spans="1:29" ht="30" customHeight="1">
      <c r="A244" s="32"/>
      <c r="B244" s="323" t="s">
        <v>957</v>
      </c>
      <c r="C244" s="324">
        <v>90807</v>
      </c>
      <c r="D244" s="356" t="s">
        <v>1208</v>
      </c>
      <c r="E244" s="357"/>
      <c r="F244" s="319" t="s">
        <v>518</v>
      </c>
      <c r="G244" s="319">
        <v>20</v>
      </c>
      <c r="H244" s="320">
        <v>79.899999999999991</v>
      </c>
      <c r="I244" s="321">
        <f t="shared" si="8"/>
        <v>1598</v>
      </c>
      <c r="J244" s="32"/>
      <c r="K244" s="99"/>
      <c r="L244" s="32"/>
      <c r="M244" s="32"/>
      <c r="N244" s="32"/>
      <c r="O244" s="32"/>
      <c r="P244" s="32"/>
      <c r="Q244" s="32"/>
      <c r="R244" s="32"/>
      <c r="S244" s="32"/>
      <c r="T244" s="32"/>
      <c r="U244" s="32"/>
      <c r="V244" s="32"/>
      <c r="W244" s="32"/>
      <c r="X244" s="32"/>
      <c r="Y244" s="32"/>
      <c r="Z244" s="32"/>
      <c r="AA244" s="32"/>
      <c r="AB244" s="32"/>
      <c r="AC244" s="32"/>
    </row>
    <row r="245" spans="1:29" ht="30" customHeight="1">
      <c r="A245" s="32"/>
      <c r="B245" s="323" t="s">
        <v>958</v>
      </c>
      <c r="C245" s="324">
        <v>90816</v>
      </c>
      <c r="D245" s="356" t="s">
        <v>1209</v>
      </c>
      <c r="E245" s="357"/>
      <c r="F245" s="319" t="s">
        <v>518</v>
      </c>
      <c r="G245" s="319">
        <v>10</v>
      </c>
      <c r="H245" s="320">
        <v>108.63000000000001</v>
      </c>
      <c r="I245" s="321">
        <f t="shared" si="8"/>
        <v>1086.3</v>
      </c>
      <c r="J245" s="32"/>
      <c r="K245" s="99"/>
      <c r="L245" s="32"/>
      <c r="M245" s="32"/>
      <c r="N245" s="32"/>
      <c r="O245" s="32"/>
      <c r="P245" s="32"/>
      <c r="Q245" s="32"/>
      <c r="R245" s="32"/>
      <c r="S245" s="32"/>
      <c r="T245" s="32"/>
      <c r="U245" s="32"/>
      <c r="V245" s="32"/>
      <c r="W245" s="32"/>
      <c r="X245" s="32"/>
      <c r="Y245" s="32"/>
      <c r="Z245" s="32"/>
      <c r="AA245" s="32"/>
      <c r="AB245" s="32"/>
      <c r="AC245" s="32"/>
    </row>
    <row r="246" spans="1:29" ht="43.9" customHeight="1">
      <c r="A246" s="32"/>
      <c r="B246" s="323" t="s">
        <v>959</v>
      </c>
      <c r="C246" s="324">
        <v>90820</v>
      </c>
      <c r="D246" s="356" t="s">
        <v>1210</v>
      </c>
      <c r="E246" s="357"/>
      <c r="F246" s="319" t="s">
        <v>518</v>
      </c>
      <c r="G246" s="319">
        <v>15</v>
      </c>
      <c r="H246" s="320">
        <v>50.54</v>
      </c>
      <c r="I246" s="321">
        <f t="shared" si="8"/>
        <v>758.1</v>
      </c>
      <c r="J246" s="32"/>
      <c r="K246" s="99"/>
      <c r="L246" s="32"/>
      <c r="M246" s="32"/>
      <c r="N246" s="32"/>
      <c r="O246" s="32"/>
      <c r="P246" s="32"/>
      <c r="Q246" s="32"/>
      <c r="R246" s="32"/>
      <c r="S246" s="32"/>
      <c r="T246" s="32"/>
      <c r="U246" s="32"/>
      <c r="V246" s="32"/>
      <c r="W246" s="32"/>
      <c r="X246" s="32"/>
      <c r="Y246" s="32"/>
      <c r="Z246" s="32"/>
      <c r="AA246" s="32"/>
      <c r="AB246" s="32"/>
      <c r="AC246" s="32"/>
    </row>
    <row r="247" spans="1:29" ht="45" customHeight="1">
      <c r="A247" s="32"/>
      <c r="B247" s="323" t="s">
        <v>960</v>
      </c>
      <c r="C247" s="324">
        <v>90821</v>
      </c>
      <c r="D247" s="356" t="s">
        <v>1211</v>
      </c>
      <c r="E247" s="357"/>
      <c r="F247" s="319" t="s">
        <v>518</v>
      </c>
      <c r="G247" s="319">
        <v>30</v>
      </c>
      <c r="H247" s="320">
        <v>442.32000000000005</v>
      </c>
      <c r="I247" s="321">
        <f t="shared" si="8"/>
        <v>13269.6</v>
      </c>
      <c r="J247" s="32"/>
      <c r="K247" s="99"/>
      <c r="L247" s="32"/>
      <c r="M247" s="32"/>
      <c r="N247" s="32"/>
      <c r="O247" s="32"/>
      <c r="P247" s="32"/>
      <c r="Q247" s="32"/>
      <c r="R247" s="32"/>
      <c r="S247" s="32"/>
      <c r="T247" s="32"/>
      <c r="U247" s="32"/>
      <c r="V247" s="32"/>
      <c r="W247" s="32"/>
      <c r="X247" s="32"/>
      <c r="Y247" s="32"/>
      <c r="Z247" s="32"/>
      <c r="AA247" s="32"/>
      <c r="AB247" s="32"/>
      <c r="AC247" s="32"/>
    </row>
    <row r="248" spans="1:29" ht="45" customHeight="1">
      <c r="A248" s="32"/>
      <c r="B248" s="323" t="s">
        <v>961</v>
      </c>
      <c r="C248" s="324">
        <v>90822</v>
      </c>
      <c r="D248" s="356" t="s">
        <v>1212</v>
      </c>
      <c r="E248" s="357"/>
      <c r="F248" s="319" t="s">
        <v>518</v>
      </c>
      <c r="G248" s="319">
        <v>30</v>
      </c>
      <c r="H248" s="320">
        <v>475.03000000000003</v>
      </c>
      <c r="I248" s="321">
        <f t="shared" si="8"/>
        <v>14250.9</v>
      </c>
      <c r="J248" s="32"/>
      <c r="K248" s="99"/>
      <c r="L248" s="32"/>
      <c r="M248" s="32"/>
      <c r="N248" s="32"/>
      <c r="O248" s="32"/>
      <c r="P248" s="32"/>
      <c r="Q248" s="32"/>
      <c r="R248" s="32"/>
      <c r="S248" s="32"/>
      <c r="T248" s="32"/>
      <c r="U248" s="32"/>
      <c r="V248" s="32"/>
      <c r="W248" s="32"/>
      <c r="X248" s="32"/>
      <c r="Y248" s="32"/>
      <c r="Z248" s="32"/>
      <c r="AA248" s="32"/>
      <c r="AB248" s="32"/>
      <c r="AC248" s="32"/>
    </row>
    <row r="249" spans="1:29" ht="45" customHeight="1">
      <c r="A249" s="32"/>
      <c r="B249" s="323" t="s">
        <v>962</v>
      </c>
      <c r="C249" s="324">
        <v>90823</v>
      </c>
      <c r="D249" s="356" t="s">
        <v>1213</v>
      </c>
      <c r="E249" s="357"/>
      <c r="F249" s="319" t="s">
        <v>518</v>
      </c>
      <c r="G249" s="319">
        <v>30</v>
      </c>
      <c r="H249" s="320">
        <v>590.4799999999999</v>
      </c>
      <c r="I249" s="321">
        <f t="shared" si="8"/>
        <v>17714.400000000001</v>
      </c>
      <c r="J249" s="32"/>
      <c r="K249" s="99"/>
      <c r="L249" s="32"/>
      <c r="M249" s="32"/>
      <c r="N249" s="32"/>
      <c r="O249" s="32"/>
      <c r="P249" s="32"/>
      <c r="Q249" s="32"/>
      <c r="R249" s="32"/>
      <c r="S249" s="32"/>
      <c r="T249" s="32"/>
      <c r="U249" s="32"/>
      <c r="V249" s="32"/>
      <c r="W249" s="32"/>
      <c r="X249" s="32"/>
      <c r="Y249" s="32"/>
      <c r="Z249" s="32"/>
      <c r="AA249" s="32"/>
      <c r="AB249" s="32"/>
      <c r="AC249" s="32"/>
    </row>
    <row r="250" spans="1:29" ht="30" customHeight="1">
      <c r="A250" s="32"/>
      <c r="B250" s="323" t="s">
        <v>963</v>
      </c>
      <c r="C250" s="324">
        <v>90826</v>
      </c>
      <c r="D250" s="356" t="s">
        <v>1214</v>
      </c>
      <c r="E250" s="357"/>
      <c r="F250" s="319" t="s">
        <v>518</v>
      </c>
      <c r="G250" s="319">
        <v>15</v>
      </c>
      <c r="H250" s="320">
        <v>61.33</v>
      </c>
      <c r="I250" s="321">
        <f t="shared" si="8"/>
        <v>919.95</v>
      </c>
      <c r="J250" s="32"/>
      <c r="K250" s="99"/>
      <c r="L250" s="32"/>
      <c r="M250" s="32"/>
      <c r="N250" s="32"/>
      <c r="O250" s="32"/>
      <c r="P250" s="32"/>
      <c r="Q250" s="32"/>
      <c r="R250" s="32"/>
      <c r="S250" s="32"/>
      <c r="T250" s="32"/>
      <c r="U250" s="32"/>
      <c r="V250" s="32"/>
      <c r="W250" s="32"/>
      <c r="X250" s="32"/>
      <c r="Y250" s="32"/>
      <c r="Z250" s="32"/>
      <c r="AA250" s="32"/>
      <c r="AB250" s="32"/>
      <c r="AC250" s="32"/>
    </row>
    <row r="251" spans="1:29" ht="30" customHeight="1">
      <c r="A251" s="32"/>
      <c r="B251" s="323" t="s">
        <v>964</v>
      </c>
      <c r="C251" s="324">
        <v>90827</v>
      </c>
      <c r="D251" s="356" t="s">
        <v>1215</v>
      </c>
      <c r="E251" s="357"/>
      <c r="F251" s="319" t="s">
        <v>518</v>
      </c>
      <c r="G251" s="319">
        <v>20</v>
      </c>
      <c r="H251" s="320">
        <v>162.57999999999998</v>
      </c>
      <c r="I251" s="321">
        <f t="shared" si="8"/>
        <v>3251.6</v>
      </c>
      <c r="J251" s="32"/>
      <c r="K251" s="99"/>
      <c r="L251" s="32"/>
      <c r="M251" s="32"/>
      <c r="N251" s="32"/>
      <c r="O251" s="32"/>
      <c r="P251" s="32"/>
      <c r="Q251" s="32"/>
      <c r="R251" s="32"/>
      <c r="S251" s="32"/>
      <c r="T251" s="32"/>
      <c r="U251" s="32"/>
      <c r="V251" s="32"/>
      <c r="W251" s="32"/>
      <c r="X251" s="32"/>
      <c r="Y251" s="32"/>
      <c r="Z251" s="32"/>
      <c r="AA251" s="32"/>
      <c r="AB251" s="32"/>
      <c r="AC251" s="32"/>
    </row>
    <row r="252" spans="1:29" ht="30" customHeight="1">
      <c r="A252" s="32"/>
      <c r="B252" s="323" t="s">
        <v>965</v>
      </c>
      <c r="C252" s="324">
        <v>90828</v>
      </c>
      <c r="D252" s="356" t="s">
        <v>1216</v>
      </c>
      <c r="E252" s="357"/>
      <c r="F252" s="319" t="s">
        <v>518</v>
      </c>
      <c r="G252" s="319">
        <v>20</v>
      </c>
      <c r="H252" s="320">
        <v>166.68</v>
      </c>
      <c r="I252" s="321">
        <f t="shared" si="8"/>
        <v>3333.6</v>
      </c>
      <c r="J252" s="32"/>
      <c r="K252" s="99"/>
      <c r="L252" s="32"/>
      <c r="M252" s="32"/>
      <c r="N252" s="32"/>
      <c r="O252" s="32"/>
      <c r="P252" s="32"/>
      <c r="Q252" s="32"/>
      <c r="R252" s="32"/>
      <c r="S252" s="32"/>
      <c r="T252" s="32"/>
      <c r="U252" s="32"/>
      <c r="V252" s="32"/>
      <c r="W252" s="32"/>
      <c r="X252" s="32"/>
      <c r="Y252" s="32"/>
      <c r="Z252" s="32"/>
      <c r="AA252" s="32"/>
      <c r="AB252" s="32"/>
      <c r="AC252" s="32"/>
    </row>
    <row r="253" spans="1:29" ht="30" customHeight="1">
      <c r="A253" s="32"/>
      <c r="B253" s="323" t="s">
        <v>966</v>
      </c>
      <c r="C253" s="324">
        <v>90829</v>
      </c>
      <c r="D253" s="356" t="s">
        <v>1217</v>
      </c>
      <c r="E253" s="357"/>
      <c r="F253" s="319" t="s">
        <v>518</v>
      </c>
      <c r="G253" s="319">
        <v>10</v>
      </c>
      <c r="H253" s="320">
        <v>170.83</v>
      </c>
      <c r="I253" s="321">
        <f t="shared" si="8"/>
        <v>1708.3</v>
      </c>
      <c r="J253" s="32"/>
      <c r="K253" s="99"/>
      <c r="L253" s="32"/>
      <c r="M253" s="32"/>
      <c r="N253" s="32"/>
      <c r="O253" s="32"/>
      <c r="P253" s="32"/>
      <c r="Q253" s="32"/>
      <c r="R253" s="32"/>
      <c r="S253" s="32"/>
      <c r="T253" s="32"/>
      <c r="U253" s="32"/>
      <c r="V253" s="32"/>
      <c r="W253" s="32"/>
      <c r="X253" s="32"/>
      <c r="Y253" s="32"/>
      <c r="Z253" s="32"/>
      <c r="AA253" s="32"/>
      <c r="AB253" s="32"/>
      <c r="AC253" s="32"/>
    </row>
    <row r="254" spans="1:29" ht="30" customHeight="1">
      <c r="A254" s="32"/>
      <c r="B254" s="323" t="s">
        <v>967</v>
      </c>
      <c r="C254" s="324">
        <v>90830</v>
      </c>
      <c r="D254" s="356" t="s">
        <v>1218</v>
      </c>
      <c r="E254" s="357"/>
      <c r="F254" s="319" t="s">
        <v>518</v>
      </c>
      <c r="G254" s="319">
        <v>50</v>
      </c>
      <c r="H254" s="320">
        <v>218.61</v>
      </c>
      <c r="I254" s="321">
        <f t="shared" si="8"/>
        <v>10930.5</v>
      </c>
      <c r="J254" s="32"/>
      <c r="K254" s="99"/>
      <c r="L254" s="32"/>
      <c r="M254" s="32"/>
      <c r="N254" s="32"/>
      <c r="O254" s="32"/>
      <c r="P254" s="32"/>
      <c r="Q254" s="32"/>
      <c r="R254" s="32"/>
      <c r="S254" s="32"/>
      <c r="T254" s="32"/>
      <c r="U254" s="32"/>
      <c r="V254" s="32"/>
      <c r="W254" s="32"/>
      <c r="X254" s="32"/>
      <c r="Y254" s="32"/>
      <c r="Z254" s="32"/>
      <c r="AA254" s="32"/>
      <c r="AB254" s="32"/>
      <c r="AC254" s="32"/>
    </row>
    <row r="255" spans="1:29" s="129" customFormat="1" ht="45" customHeight="1">
      <c r="A255" s="32"/>
      <c r="B255" s="323" t="s">
        <v>968</v>
      </c>
      <c r="C255" s="324">
        <v>90831</v>
      </c>
      <c r="D255" s="356" t="s">
        <v>1219</v>
      </c>
      <c r="E255" s="357"/>
      <c r="F255" s="319" t="s">
        <v>518</v>
      </c>
      <c r="G255" s="319">
        <v>15</v>
      </c>
      <c r="H255" s="320">
        <v>192.9</v>
      </c>
      <c r="I255" s="321">
        <f t="shared" si="8"/>
        <v>2893.5</v>
      </c>
      <c r="J255" s="32"/>
      <c r="K255" s="99"/>
      <c r="L255" s="32"/>
      <c r="M255" s="32"/>
      <c r="N255" s="32"/>
      <c r="O255" s="32"/>
      <c r="P255" s="32"/>
      <c r="Q255" s="32"/>
      <c r="R255" s="32"/>
      <c r="S255" s="32"/>
      <c r="T255" s="32"/>
      <c r="U255" s="32"/>
      <c r="V255" s="32"/>
      <c r="W255" s="32"/>
      <c r="X255" s="32"/>
      <c r="Y255" s="32"/>
      <c r="Z255" s="32"/>
      <c r="AA255" s="32"/>
      <c r="AB255" s="32"/>
      <c r="AC255" s="32"/>
    </row>
    <row r="256" spans="1:29" s="129" customFormat="1" ht="60" customHeight="1">
      <c r="A256" s="32"/>
      <c r="B256" s="323" t="s">
        <v>969</v>
      </c>
      <c r="C256" s="324">
        <v>90841</v>
      </c>
      <c r="D256" s="356" t="s">
        <v>1220</v>
      </c>
      <c r="E256" s="357"/>
      <c r="F256" s="319" t="s">
        <v>518</v>
      </c>
      <c r="G256" s="319">
        <v>8</v>
      </c>
      <c r="H256" s="320">
        <v>1194.58</v>
      </c>
      <c r="I256" s="321">
        <f t="shared" si="8"/>
        <v>9556.64</v>
      </c>
      <c r="J256" s="32"/>
      <c r="K256" s="99"/>
      <c r="L256" s="32"/>
      <c r="M256" s="32"/>
      <c r="N256" s="32"/>
      <c r="O256" s="32"/>
      <c r="P256" s="32"/>
      <c r="Q256" s="32"/>
      <c r="R256" s="32"/>
      <c r="S256" s="32"/>
      <c r="T256" s="32"/>
      <c r="U256" s="32"/>
      <c r="V256" s="32"/>
      <c r="W256" s="32"/>
      <c r="X256" s="32"/>
      <c r="Y256" s="32"/>
      <c r="Z256" s="32"/>
      <c r="AA256" s="32"/>
      <c r="AB256" s="32"/>
      <c r="AC256" s="32"/>
    </row>
    <row r="257" spans="1:29" s="129" customFormat="1" ht="60" customHeight="1">
      <c r="A257" s="32"/>
      <c r="B257" s="323" t="s">
        <v>970</v>
      </c>
      <c r="C257" s="324">
        <v>90842</v>
      </c>
      <c r="D257" s="356" t="s">
        <v>1221</v>
      </c>
      <c r="E257" s="357"/>
      <c r="F257" s="319" t="s">
        <v>518</v>
      </c>
      <c r="G257" s="319">
        <v>15</v>
      </c>
      <c r="H257" s="320">
        <v>1204.73</v>
      </c>
      <c r="I257" s="321">
        <f t="shared" si="8"/>
        <v>18070.95</v>
      </c>
      <c r="J257" s="32"/>
      <c r="K257" s="99"/>
      <c r="L257" s="32"/>
      <c r="M257" s="32"/>
      <c r="N257" s="32"/>
      <c r="O257" s="32"/>
      <c r="P257" s="32"/>
      <c r="Q257" s="32"/>
      <c r="R257" s="32"/>
      <c r="S257" s="32"/>
      <c r="T257" s="32"/>
      <c r="U257" s="32"/>
      <c r="V257" s="32"/>
      <c r="W257" s="32"/>
      <c r="X257" s="32"/>
      <c r="Y257" s="32"/>
      <c r="Z257" s="32"/>
      <c r="AA257" s="32"/>
      <c r="AB257" s="32"/>
      <c r="AC257" s="32"/>
    </row>
    <row r="258" spans="1:29" s="129" customFormat="1" ht="60" customHeight="1">
      <c r="A258" s="32"/>
      <c r="B258" s="323" t="s">
        <v>971</v>
      </c>
      <c r="C258" s="324">
        <v>90843</v>
      </c>
      <c r="D258" s="356" t="s">
        <v>1222</v>
      </c>
      <c r="E258" s="357"/>
      <c r="F258" s="319" t="s">
        <v>518</v>
      </c>
      <c r="G258" s="319">
        <v>15</v>
      </c>
      <c r="H258" s="320">
        <v>1265.77</v>
      </c>
      <c r="I258" s="321">
        <f t="shared" si="8"/>
        <v>18986.55</v>
      </c>
      <c r="J258" s="32"/>
      <c r="K258" s="99"/>
      <c r="L258" s="32"/>
      <c r="M258" s="32"/>
      <c r="N258" s="32"/>
      <c r="O258" s="32"/>
      <c r="P258" s="32"/>
      <c r="Q258" s="32"/>
      <c r="R258" s="32"/>
      <c r="S258" s="32"/>
      <c r="T258" s="32"/>
      <c r="U258" s="32"/>
      <c r="V258" s="32"/>
      <c r="W258" s="32"/>
      <c r="X258" s="32"/>
      <c r="Y258" s="32"/>
      <c r="Z258" s="32"/>
      <c r="AA258" s="32"/>
      <c r="AB258" s="32"/>
      <c r="AC258" s="32"/>
    </row>
    <row r="259" spans="1:29" s="129" customFormat="1" ht="60" customHeight="1">
      <c r="A259" s="32"/>
      <c r="B259" s="323" t="s">
        <v>972</v>
      </c>
      <c r="C259" s="324">
        <v>90844</v>
      </c>
      <c r="D259" s="356" t="s">
        <v>1223</v>
      </c>
      <c r="E259" s="357"/>
      <c r="F259" s="319" t="s">
        <v>518</v>
      </c>
      <c r="G259" s="319">
        <v>5</v>
      </c>
      <c r="H259" s="320">
        <v>1383.81</v>
      </c>
      <c r="I259" s="321">
        <f t="shared" si="8"/>
        <v>6919.05</v>
      </c>
      <c r="J259" s="32"/>
      <c r="K259" s="99"/>
      <c r="L259" s="32"/>
      <c r="M259" s="32"/>
      <c r="N259" s="32"/>
      <c r="O259" s="32"/>
      <c r="P259" s="32"/>
      <c r="Q259" s="32"/>
      <c r="R259" s="32"/>
      <c r="S259" s="32"/>
      <c r="T259" s="32"/>
      <c r="U259" s="32"/>
      <c r="V259" s="32"/>
      <c r="W259" s="32"/>
      <c r="X259" s="32"/>
      <c r="Y259" s="32"/>
      <c r="Z259" s="32"/>
      <c r="AA259" s="32"/>
      <c r="AB259" s="32"/>
      <c r="AC259" s="32"/>
    </row>
    <row r="260" spans="1:29" s="129" customFormat="1" ht="30" customHeight="1">
      <c r="A260" s="32"/>
      <c r="B260" s="323" t="s">
        <v>973</v>
      </c>
      <c r="C260" s="324">
        <v>91300</v>
      </c>
      <c r="D260" s="356" t="s">
        <v>1224</v>
      </c>
      <c r="E260" s="357"/>
      <c r="F260" s="319" t="s">
        <v>518</v>
      </c>
      <c r="G260" s="319">
        <v>15</v>
      </c>
      <c r="H260" s="320">
        <v>41.32</v>
      </c>
      <c r="I260" s="321">
        <f t="shared" si="8"/>
        <v>619.79999999999995</v>
      </c>
      <c r="J260" s="32"/>
      <c r="K260" s="99"/>
      <c r="L260" s="32"/>
      <c r="M260" s="32"/>
      <c r="N260" s="32"/>
      <c r="O260" s="32"/>
      <c r="P260" s="32"/>
      <c r="Q260" s="32"/>
      <c r="R260" s="32"/>
      <c r="S260" s="32"/>
      <c r="T260" s="32"/>
      <c r="U260" s="32"/>
      <c r="V260" s="32"/>
      <c r="W260" s="32"/>
      <c r="X260" s="32"/>
      <c r="Y260" s="32"/>
      <c r="Z260" s="32"/>
      <c r="AA260" s="32"/>
      <c r="AB260" s="32"/>
      <c r="AC260" s="32"/>
    </row>
    <row r="261" spans="1:29" s="129" customFormat="1" ht="30" customHeight="1">
      <c r="A261" s="32"/>
      <c r="B261" s="323" t="s">
        <v>979</v>
      </c>
      <c r="C261" s="324">
        <v>91301</v>
      </c>
      <c r="D261" s="356" t="s">
        <v>1225</v>
      </c>
      <c r="E261" s="357"/>
      <c r="F261" s="319" t="s">
        <v>518</v>
      </c>
      <c r="G261" s="319">
        <v>20</v>
      </c>
      <c r="H261" s="320">
        <v>43.25</v>
      </c>
      <c r="I261" s="321">
        <f t="shared" si="8"/>
        <v>865</v>
      </c>
      <c r="J261" s="32"/>
      <c r="K261" s="99"/>
      <c r="L261" s="32"/>
      <c r="M261" s="32"/>
      <c r="N261" s="32"/>
      <c r="O261" s="32"/>
      <c r="P261" s="32"/>
      <c r="Q261" s="32"/>
      <c r="R261" s="32"/>
      <c r="S261" s="32"/>
      <c r="T261" s="32"/>
      <c r="U261" s="32"/>
      <c r="V261" s="32"/>
      <c r="W261" s="32"/>
      <c r="X261" s="32"/>
      <c r="Y261" s="32"/>
      <c r="Z261" s="32"/>
      <c r="AA261" s="32"/>
      <c r="AB261" s="32"/>
      <c r="AC261" s="32"/>
    </row>
    <row r="262" spans="1:29" s="129" customFormat="1" ht="30" customHeight="1">
      <c r="A262" s="32"/>
      <c r="B262" s="323" t="s">
        <v>3921</v>
      </c>
      <c r="C262" s="324">
        <v>91302</v>
      </c>
      <c r="D262" s="356" t="s">
        <v>1226</v>
      </c>
      <c r="E262" s="357"/>
      <c r="F262" s="319" t="s">
        <v>518</v>
      </c>
      <c r="G262" s="319">
        <v>20</v>
      </c>
      <c r="H262" s="320">
        <v>33.749999999999993</v>
      </c>
      <c r="I262" s="321">
        <f t="shared" si="8"/>
        <v>675</v>
      </c>
      <c r="J262" s="32"/>
      <c r="K262" s="99"/>
      <c r="L262" s="32"/>
      <c r="M262" s="32"/>
      <c r="N262" s="32"/>
      <c r="O262" s="32"/>
      <c r="P262" s="32"/>
      <c r="Q262" s="32"/>
      <c r="R262" s="32"/>
      <c r="S262" s="32"/>
      <c r="T262" s="32"/>
      <c r="U262" s="32"/>
      <c r="V262" s="32"/>
      <c r="W262" s="32"/>
      <c r="X262" s="32"/>
      <c r="Y262" s="32"/>
      <c r="Z262" s="32"/>
      <c r="AA262" s="32"/>
      <c r="AB262" s="32"/>
      <c r="AC262" s="32"/>
    </row>
    <row r="263" spans="1:29" s="129" customFormat="1" ht="30" customHeight="1">
      <c r="A263" s="32"/>
      <c r="B263" s="323" t="s">
        <v>3922</v>
      </c>
      <c r="C263" s="324">
        <v>91303</v>
      </c>
      <c r="D263" s="356" t="s">
        <v>1227</v>
      </c>
      <c r="E263" s="357"/>
      <c r="F263" s="319" t="s">
        <v>518</v>
      </c>
      <c r="G263" s="319">
        <v>10</v>
      </c>
      <c r="H263" s="320">
        <v>34.590000000000003</v>
      </c>
      <c r="I263" s="321">
        <f t="shared" si="8"/>
        <v>345.9</v>
      </c>
      <c r="J263" s="32"/>
      <c r="K263" s="99"/>
      <c r="L263" s="32"/>
      <c r="M263" s="32"/>
      <c r="N263" s="32"/>
      <c r="O263" s="32"/>
      <c r="P263" s="32"/>
      <c r="Q263" s="32"/>
      <c r="R263" s="32"/>
      <c r="S263" s="32"/>
      <c r="T263" s="32"/>
      <c r="U263" s="32"/>
      <c r="V263" s="32"/>
      <c r="W263" s="32"/>
      <c r="X263" s="32"/>
      <c r="Y263" s="32"/>
      <c r="Z263" s="32"/>
      <c r="AA263" s="32"/>
      <c r="AB263" s="32"/>
      <c r="AC263" s="32"/>
    </row>
    <row r="264" spans="1:29" s="129" customFormat="1" ht="30" customHeight="1">
      <c r="A264" s="32"/>
      <c r="B264" s="323" t="s">
        <v>3923</v>
      </c>
      <c r="C264" s="324">
        <v>91304</v>
      </c>
      <c r="D264" s="356" t="s">
        <v>1228</v>
      </c>
      <c r="E264" s="357"/>
      <c r="F264" s="319" t="s">
        <v>518</v>
      </c>
      <c r="G264" s="319">
        <v>30</v>
      </c>
      <c r="H264" s="320">
        <v>128.79</v>
      </c>
      <c r="I264" s="321">
        <f t="shared" si="8"/>
        <v>3863.7</v>
      </c>
      <c r="J264" s="133"/>
      <c r="K264" s="99"/>
      <c r="L264" s="32"/>
      <c r="M264" s="32"/>
      <c r="N264" s="32"/>
      <c r="O264" s="32"/>
      <c r="P264" s="32"/>
      <c r="Q264" s="32"/>
      <c r="R264" s="32"/>
      <c r="S264" s="32"/>
      <c r="T264" s="32"/>
      <c r="U264" s="32"/>
      <c r="V264" s="32"/>
      <c r="W264" s="32"/>
      <c r="X264" s="32"/>
      <c r="Y264" s="32"/>
      <c r="Z264" s="32"/>
      <c r="AA264" s="32"/>
      <c r="AB264" s="32"/>
      <c r="AC264" s="32"/>
    </row>
    <row r="265" spans="1:29" s="129" customFormat="1" ht="45" customHeight="1">
      <c r="A265" s="32"/>
      <c r="B265" s="323" t="s">
        <v>3924</v>
      </c>
      <c r="C265" s="324">
        <v>91305</v>
      </c>
      <c r="D265" s="356" t="s">
        <v>1229</v>
      </c>
      <c r="E265" s="357"/>
      <c r="F265" s="319" t="s">
        <v>518</v>
      </c>
      <c r="G265" s="319">
        <v>15</v>
      </c>
      <c r="H265" s="320">
        <v>131.11000000000001</v>
      </c>
      <c r="I265" s="321">
        <f t="shared" si="8"/>
        <v>1966.65</v>
      </c>
      <c r="J265" s="32"/>
      <c r="K265" s="99"/>
      <c r="L265" s="32"/>
      <c r="M265" s="32"/>
      <c r="N265" s="32"/>
      <c r="O265" s="32"/>
      <c r="P265" s="32"/>
      <c r="Q265" s="32"/>
      <c r="R265" s="32"/>
      <c r="S265" s="32"/>
      <c r="T265" s="32"/>
      <c r="U265" s="32"/>
      <c r="V265" s="32"/>
      <c r="W265" s="32"/>
      <c r="X265" s="32"/>
      <c r="Y265" s="32"/>
      <c r="Z265" s="32"/>
      <c r="AA265" s="32"/>
      <c r="AB265" s="32"/>
      <c r="AC265" s="32"/>
    </row>
    <row r="266" spans="1:29" s="129" customFormat="1" ht="30" customHeight="1">
      <c r="A266" s="32"/>
      <c r="B266" s="323" t="s">
        <v>3925</v>
      </c>
      <c r="C266" s="324">
        <v>91307</v>
      </c>
      <c r="D266" s="356" t="s">
        <v>1230</v>
      </c>
      <c r="E266" s="357"/>
      <c r="F266" s="319" t="s">
        <v>518</v>
      </c>
      <c r="G266" s="319">
        <v>45</v>
      </c>
      <c r="H266" s="320">
        <v>110.27</v>
      </c>
      <c r="I266" s="321">
        <f t="shared" si="8"/>
        <v>4962.1499999999996</v>
      </c>
      <c r="J266" s="32"/>
      <c r="K266" s="99"/>
      <c r="L266" s="32"/>
      <c r="M266" s="32"/>
      <c r="N266" s="32"/>
      <c r="O266" s="32"/>
      <c r="P266" s="32"/>
      <c r="Q266" s="32"/>
      <c r="R266" s="32"/>
      <c r="S266" s="32"/>
      <c r="T266" s="32"/>
      <c r="U266" s="32"/>
      <c r="V266" s="32"/>
      <c r="W266" s="32"/>
      <c r="X266" s="32"/>
      <c r="Y266" s="32"/>
      <c r="Z266" s="32"/>
      <c r="AA266" s="32"/>
      <c r="AB266" s="32"/>
      <c r="AC266" s="32"/>
    </row>
    <row r="267" spans="1:29" s="129" customFormat="1" ht="15.75">
      <c r="A267" s="32"/>
      <c r="B267" s="323" t="s">
        <v>3926</v>
      </c>
      <c r="C267" s="324">
        <v>84849</v>
      </c>
      <c r="D267" s="356" t="s">
        <v>1231</v>
      </c>
      <c r="E267" s="357"/>
      <c r="F267" s="347" t="s">
        <v>518</v>
      </c>
      <c r="G267" s="347">
        <v>25</v>
      </c>
      <c r="H267" s="348">
        <v>171.64999999999998</v>
      </c>
      <c r="I267" s="349">
        <f t="shared" ref="I267:I288" si="9">ROUND(G267*H267,2)</f>
        <v>4291.25</v>
      </c>
      <c r="J267" s="32"/>
      <c r="K267" s="99"/>
      <c r="L267" s="32"/>
      <c r="M267" s="32"/>
      <c r="N267" s="32"/>
      <c r="O267" s="32"/>
      <c r="P267" s="32"/>
      <c r="Q267" s="32"/>
      <c r="R267" s="32"/>
      <c r="S267" s="32"/>
      <c r="T267" s="32"/>
      <c r="U267" s="32"/>
      <c r="V267" s="32"/>
      <c r="W267" s="32"/>
      <c r="X267" s="32"/>
      <c r="Y267" s="32"/>
      <c r="Z267" s="32"/>
      <c r="AA267" s="32"/>
      <c r="AB267" s="32"/>
      <c r="AC267" s="32"/>
    </row>
    <row r="268" spans="1:29" s="129" customFormat="1" ht="15.75">
      <c r="A268" s="32"/>
      <c r="B268" s="323" t="s">
        <v>3927</v>
      </c>
      <c r="C268" s="324" t="s">
        <v>2623</v>
      </c>
      <c r="D268" s="356" t="s">
        <v>2624</v>
      </c>
      <c r="E268" s="357"/>
      <c r="F268" s="347" t="s">
        <v>491</v>
      </c>
      <c r="G268" s="347">
        <v>15.299999999999999</v>
      </c>
      <c r="H268" s="348">
        <v>897.36000000000013</v>
      </c>
      <c r="I268" s="349">
        <f t="shared" si="9"/>
        <v>13729.61</v>
      </c>
      <c r="J268" s="32"/>
      <c r="K268" s="99"/>
      <c r="L268" s="32"/>
      <c r="M268" s="32"/>
      <c r="N268" s="32"/>
      <c r="O268" s="32"/>
      <c r="P268" s="32"/>
      <c r="Q268" s="32"/>
      <c r="R268" s="32"/>
      <c r="S268" s="32"/>
      <c r="T268" s="32"/>
      <c r="U268" s="32"/>
      <c r="V268" s="32"/>
      <c r="W268" s="32"/>
      <c r="X268" s="32"/>
      <c r="Y268" s="32"/>
      <c r="Z268" s="32"/>
      <c r="AA268" s="32"/>
      <c r="AB268" s="32"/>
      <c r="AC268" s="32"/>
    </row>
    <row r="269" spans="1:29" s="129" customFormat="1" ht="30" customHeight="1">
      <c r="A269" s="32"/>
      <c r="B269" s="323" t="s">
        <v>3928</v>
      </c>
      <c r="C269" s="324">
        <v>94559</v>
      </c>
      <c r="D269" s="356" t="s">
        <v>1233</v>
      </c>
      <c r="E269" s="357"/>
      <c r="F269" s="347" t="s">
        <v>491</v>
      </c>
      <c r="G269" s="347">
        <v>2.4</v>
      </c>
      <c r="H269" s="348">
        <v>798.11</v>
      </c>
      <c r="I269" s="349">
        <f t="shared" si="9"/>
        <v>1915.46</v>
      </c>
      <c r="J269" s="32"/>
      <c r="K269" s="99"/>
      <c r="L269" s="32"/>
      <c r="M269" s="32"/>
      <c r="N269" s="32"/>
      <c r="O269" s="32"/>
      <c r="P269" s="32"/>
      <c r="Q269" s="32"/>
      <c r="R269" s="32"/>
      <c r="S269" s="32"/>
      <c r="T269" s="32"/>
      <c r="U269" s="32"/>
      <c r="V269" s="32"/>
      <c r="W269" s="32"/>
      <c r="X269" s="32"/>
      <c r="Y269" s="32"/>
      <c r="Z269" s="32"/>
      <c r="AA269" s="32"/>
      <c r="AB269" s="32"/>
      <c r="AC269" s="32"/>
    </row>
    <row r="270" spans="1:29" s="129" customFormat="1" ht="30" customHeight="1">
      <c r="A270" s="32"/>
      <c r="B270" s="323" t="s">
        <v>3929</v>
      </c>
      <c r="C270" s="324">
        <v>94560</v>
      </c>
      <c r="D270" s="356" t="s">
        <v>1234</v>
      </c>
      <c r="E270" s="357"/>
      <c r="F270" s="347" t="s">
        <v>491</v>
      </c>
      <c r="G270" s="347">
        <v>24</v>
      </c>
      <c r="H270" s="348">
        <v>744.65</v>
      </c>
      <c r="I270" s="349">
        <f t="shared" si="9"/>
        <v>17871.599999999999</v>
      </c>
      <c r="J270" s="32"/>
      <c r="K270" s="99"/>
      <c r="L270" s="32"/>
      <c r="M270" s="32"/>
      <c r="N270" s="32"/>
      <c r="O270" s="32"/>
      <c r="P270" s="32"/>
      <c r="Q270" s="32"/>
      <c r="R270" s="32"/>
      <c r="S270" s="32"/>
      <c r="T270" s="32"/>
      <c r="U270" s="32"/>
      <c r="V270" s="32"/>
      <c r="W270" s="32"/>
      <c r="X270" s="32"/>
      <c r="Y270" s="32"/>
      <c r="Z270" s="32"/>
      <c r="AA270" s="32"/>
      <c r="AB270" s="32"/>
      <c r="AC270" s="32"/>
    </row>
    <row r="271" spans="1:29" s="129" customFormat="1" ht="30" customHeight="1">
      <c r="A271" s="32"/>
      <c r="B271" s="323" t="s">
        <v>3930</v>
      </c>
      <c r="C271" s="324">
        <v>94562</v>
      </c>
      <c r="D271" s="356" t="s">
        <v>1235</v>
      </c>
      <c r="E271" s="357"/>
      <c r="F271" s="347" t="s">
        <v>491</v>
      </c>
      <c r="G271" s="347">
        <v>22.5</v>
      </c>
      <c r="H271" s="348">
        <v>758.79</v>
      </c>
      <c r="I271" s="349">
        <f t="shared" si="9"/>
        <v>17072.78</v>
      </c>
      <c r="J271" s="32"/>
      <c r="K271" s="99"/>
      <c r="L271" s="32"/>
      <c r="M271" s="32"/>
      <c r="N271" s="32"/>
      <c r="O271" s="32"/>
      <c r="P271" s="32"/>
      <c r="Q271" s="32"/>
      <c r="R271" s="32"/>
      <c r="S271" s="32"/>
      <c r="T271" s="32"/>
      <c r="U271" s="32"/>
      <c r="V271" s="32"/>
      <c r="W271" s="32"/>
      <c r="X271" s="32"/>
      <c r="Y271" s="32"/>
      <c r="Z271" s="32"/>
      <c r="AA271" s="32"/>
      <c r="AB271" s="32"/>
      <c r="AC271" s="32"/>
    </row>
    <row r="272" spans="1:29" s="129" customFormat="1" ht="30" customHeight="1">
      <c r="A272" s="32"/>
      <c r="B272" s="323" t="s">
        <v>3931</v>
      </c>
      <c r="C272" s="324">
        <v>94563</v>
      </c>
      <c r="D272" s="356" t="s">
        <v>1236</v>
      </c>
      <c r="E272" s="357"/>
      <c r="F272" s="347" t="s">
        <v>491</v>
      </c>
      <c r="G272" s="347">
        <v>10</v>
      </c>
      <c r="H272" s="348">
        <v>1309.1400000000001</v>
      </c>
      <c r="I272" s="349">
        <f t="shared" si="9"/>
        <v>13091.4</v>
      </c>
      <c r="J272" s="32"/>
      <c r="K272" s="99"/>
      <c r="L272" s="32"/>
      <c r="M272" s="32"/>
      <c r="N272" s="32"/>
      <c r="O272" s="32"/>
      <c r="P272" s="32"/>
      <c r="Q272" s="32"/>
      <c r="R272" s="32"/>
      <c r="S272" s="32"/>
      <c r="T272" s="32"/>
      <c r="U272" s="32"/>
      <c r="V272" s="32"/>
      <c r="W272" s="32"/>
      <c r="X272" s="32"/>
      <c r="Y272" s="32"/>
      <c r="Z272" s="32"/>
      <c r="AA272" s="32"/>
      <c r="AB272" s="32"/>
      <c r="AC272" s="32"/>
    </row>
    <row r="273" spans="1:29" s="129" customFormat="1" ht="30" customHeight="1">
      <c r="A273" s="32"/>
      <c r="B273" s="323" t="s">
        <v>3932</v>
      </c>
      <c r="C273" s="324">
        <v>94564</v>
      </c>
      <c r="D273" s="356" t="s">
        <v>1237</v>
      </c>
      <c r="E273" s="357"/>
      <c r="F273" s="347" t="s">
        <v>491</v>
      </c>
      <c r="G273" s="347">
        <v>6</v>
      </c>
      <c r="H273" s="348">
        <v>746.63</v>
      </c>
      <c r="I273" s="349">
        <f t="shared" si="9"/>
        <v>4479.78</v>
      </c>
      <c r="J273" s="32"/>
      <c r="K273" s="99"/>
      <c r="L273" s="32"/>
      <c r="M273" s="32"/>
      <c r="N273" s="32"/>
      <c r="O273" s="32"/>
      <c r="P273" s="32"/>
      <c r="Q273" s="32"/>
      <c r="R273" s="32"/>
      <c r="S273" s="32"/>
      <c r="T273" s="32"/>
      <c r="U273" s="32"/>
      <c r="V273" s="32"/>
      <c r="W273" s="32"/>
      <c r="X273" s="32"/>
      <c r="Y273" s="32"/>
      <c r="Z273" s="32"/>
      <c r="AA273" s="32"/>
      <c r="AB273" s="32"/>
      <c r="AC273" s="32"/>
    </row>
    <row r="274" spans="1:29" s="129" customFormat="1" ht="45" customHeight="1">
      <c r="A274" s="32"/>
      <c r="B274" s="323" t="s">
        <v>3933</v>
      </c>
      <c r="C274" s="324">
        <v>94565</v>
      </c>
      <c r="D274" s="356" t="s">
        <v>1238</v>
      </c>
      <c r="E274" s="357"/>
      <c r="F274" s="347" t="s">
        <v>491</v>
      </c>
      <c r="G274" s="347">
        <v>15</v>
      </c>
      <c r="H274" s="348">
        <v>202.35000000000002</v>
      </c>
      <c r="I274" s="349">
        <f t="shared" si="9"/>
        <v>3035.25</v>
      </c>
      <c r="J274" s="32"/>
      <c r="K274" s="99"/>
      <c r="L274" s="32"/>
      <c r="M274" s="32"/>
      <c r="N274" s="32"/>
      <c r="O274" s="32"/>
      <c r="P274" s="32"/>
      <c r="Q274" s="32"/>
      <c r="R274" s="32"/>
      <c r="S274" s="32"/>
      <c r="T274" s="32"/>
      <c r="U274" s="32"/>
      <c r="V274" s="32"/>
      <c r="W274" s="32"/>
      <c r="X274" s="32"/>
      <c r="Y274" s="32"/>
      <c r="Z274" s="32"/>
      <c r="AA274" s="32"/>
      <c r="AB274" s="32"/>
      <c r="AC274" s="32"/>
    </row>
    <row r="275" spans="1:29" s="129" customFormat="1" ht="30" customHeight="1">
      <c r="A275" s="32"/>
      <c r="B275" s="323" t="s">
        <v>3934</v>
      </c>
      <c r="C275" s="324">
        <v>94567</v>
      </c>
      <c r="D275" s="356" t="s">
        <v>1239</v>
      </c>
      <c r="E275" s="357"/>
      <c r="F275" s="347" t="s">
        <v>491</v>
      </c>
      <c r="G275" s="347">
        <v>10</v>
      </c>
      <c r="H275" s="348">
        <v>757.37000000000012</v>
      </c>
      <c r="I275" s="349">
        <f t="shared" si="9"/>
        <v>7573.7</v>
      </c>
      <c r="J275" s="32"/>
      <c r="K275" s="99"/>
      <c r="L275" s="32"/>
      <c r="M275" s="32"/>
      <c r="N275" s="32"/>
      <c r="O275" s="32"/>
      <c r="P275" s="32"/>
      <c r="Q275" s="32"/>
      <c r="R275" s="32"/>
      <c r="S275" s="32"/>
      <c r="T275" s="32"/>
      <c r="U275" s="32"/>
      <c r="V275" s="32"/>
      <c r="W275" s="32"/>
      <c r="X275" s="32"/>
      <c r="Y275" s="32"/>
      <c r="Z275" s="32"/>
      <c r="AA275" s="32"/>
      <c r="AB275" s="32"/>
      <c r="AC275" s="32"/>
    </row>
    <row r="276" spans="1:29" s="129" customFormat="1" ht="15.75">
      <c r="A276" s="32"/>
      <c r="B276" s="323" t="s">
        <v>3935</v>
      </c>
      <c r="C276" s="324" t="s">
        <v>1191</v>
      </c>
      <c r="D276" s="356" t="s">
        <v>1240</v>
      </c>
      <c r="E276" s="357"/>
      <c r="F276" s="347" t="s">
        <v>491</v>
      </c>
      <c r="G276" s="347">
        <v>5.5</v>
      </c>
      <c r="H276" s="348">
        <v>606.99</v>
      </c>
      <c r="I276" s="349">
        <f t="shared" si="9"/>
        <v>3338.45</v>
      </c>
      <c r="J276" s="32"/>
      <c r="K276" s="99"/>
      <c r="L276" s="32"/>
      <c r="M276" s="32"/>
      <c r="N276" s="32"/>
      <c r="O276" s="32"/>
      <c r="P276" s="32"/>
      <c r="Q276" s="32"/>
      <c r="R276" s="32"/>
      <c r="S276" s="32"/>
      <c r="T276" s="32"/>
      <c r="U276" s="32"/>
      <c r="V276" s="32"/>
      <c r="W276" s="32"/>
      <c r="X276" s="32"/>
      <c r="Y276" s="32"/>
      <c r="Z276" s="32"/>
      <c r="AA276" s="32"/>
      <c r="AB276" s="32"/>
      <c r="AC276" s="32"/>
    </row>
    <row r="277" spans="1:29" s="129" customFormat="1" ht="15.75">
      <c r="A277" s="32"/>
      <c r="B277" s="323" t="s">
        <v>3936</v>
      </c>
      <c r="C277" s="324">
        <v>73631</v>
      </c>
      <c r="D277" s="356" t="s">
        <v>1241</v>
      </c>
      <c r="E277" s="357"/>
      <c r="F277" s="347" t="s">
        <v>491</v>
      </c>
      <c r="G277" s="347">
        <v>15</v>
      </c>
      <c r="H277" s="348">
        <v>563.14999999999986</v>
      </c>
      <c r="I277" s="349">
        <f t="shared" si="9"/>
        <v>8447.25</v>
      </c>
      <c r="J277" s="32"/>
      <c r="K277" s="99"/>
      <c r="L277" s="32"/>
      <c r="M277" s="32"/>
      <c r="N277" s="32"/>
      <c r="O277" s="32"/>
      <c r="P277" s="32"/>
      <c r="Q277" s="32"/>
      <c r="R277" s="32"/>
      <c r="S277" s="32"/>
      <c r="T277" s="32"/>
      <c r="U277" s="32"/>
      <c r="V277" s="32"/>
      <c r="W277" s="32"/>
      <c r="X277" s="32"/>
      <c r="Y277" s="32"/>
      <c r="Z277" s="32"/>
      <c r="AA277" s="32"/>
      <c r="AB277" s="32"/>
      <c r="AC277" s="32"/>
    </row>
    <row r="278" spans="1:29" s="129" customFormat="1" ht="15.75">
      <c r="A278" s="32"/>
      <c r="B278" s="323" t="s">
        <v>3937</v>
      </c>
      <c r="C278" s="324" t="s">
        <v>1192</v>
      </c>
      <c r="D278" s="356" t="s">
        <v>1242</v>
      </c>
      <c r="E278" s="357"/>
      <c r="F278" s="347" t="s">
        <v>489</v>
      </c>
      <c r="G278" s="347">
        <v>5.5</v>
      </c>
      <c r="H278" s="348">
        <v>733.46</v>
      </c>
      <c r="I278" s="349">
        <f t="shared" si="9"/>
        <v>4034.03</v>
      </c>
      <c r="J278" s="32"/>
      <c r="K278" s="99"/>
      <c r="L278" s="32"/>
      <c r="M278" s="32"/>
      <c r="N278" s="32"/>
      <c r="O278" s="32"/>
      <c r="P278" s="32"/>
      <c r="Q278" s="32"/>
      <c r="R278" s="32"/>
      <c r="S278" s="32"/>
      <c r="T278" s="32"/>
      <c r="U278" s="32"/>
      <c r="V278" s="32"/>
      <c r="W278" s="32"/>
      <c r="X278" s="32"/>
      <c r="Y278" s="32"/>
      <c r="Z278" s="32"/>
      <c r="AA278" s="32"/>
      <c r="AB278" s="32"/>
      <c r="AC278" s="32"/>
    </row>
    <row r="279" spans="1:29" s="129" customFormat="1" ht="15.75">
      <c r="A279" s="32"/>
      <c r="B279" s="323" t="s">
        <v>3938</v>
      </c>
      <c r="C279" s="324" t="s">
        <v>1193</v>
      </c>
      <c r="D279" s="356" t="s">
        <v>1243</v>
      </c>
      <c r="E279" s="357"/>
      <c r="F279" s="347" t="s">
        <v>489</v>
      </c>
      <c r="G279" s="347">
        <v>15</v>
      </c>
      <c r="H279" s="348">
        <v>115.09000000000002</v>
      </c>
      <c r="I279" s="349">
        <f t="shared" si="9"/>
        <v>1726.35</v>
      </c>
      <c r="J279" s="32"/>
      <c r="K279" s="99"/>
      <c r="L279" s="32"/>
      <c r="M279" s="32"/>
      <c r="N279" s="32"/>
      <c r="O279" s="32"/>
      <c r="P279" s="32"/>
      <c r="Q279" s="32"/>
      <c r="R279" s="32"/>
      <c r="S279" s="32"/>
      <c r="T279" s="32"/>
      <c r="U279" s="32"/>
      <c r="V279" s="32"/>
      <c r="W279" s="32"/>
      <c r="X279" s="32"/>
      <c r="Y279" s="32"/>
      <c r="Z279" s="32"/>
      <c r="AA279" s="32"/>
      <c r="AB279" s="32"/>
      <c r="AC279" s="32"/>
    </row>
    <row r="280" spans="1:29" s="129" customFormat="1" ht="15.75">
      <c r="A280" s="32"/>
      <c r="B280" s="323" t="s">
        <v>3939</v>
      </c>
      <c r="C280" s="324" t="s">
        <v>1194</v>
      </c>
      <c r="D280" s="356" t="s">
        <v>1244</v>
      </c>
      <c r="E280" s="357"/>
      <c r="F280" s="347" t="s">
        <v>489</v>
      </c>
      <c r="G280" s="347">
        <v>10</v>
      </c>
      <c r="H280" s="348">
        <v>216.62</v>
      </c>
      <c r="I280" s="349">
        <f t="shared" si="9"/>
        <v>2166.1999999999998</v>
      </c>
      <c r="J280" s="32"/>
      <c r="K280" s="99"/>
      <c r="L280" s="32"/>
      <c r="M280" s="32"/>
      <c r="N280" s="32"/>
      <c r="O280" s="32"/>
      <c r="P280" s="32"/>
      <c r="Q280" s="32"/>
      <c r="R280" s="32"/>
      <c r="S280" s="32"/>
      <c r="T280" s="32"/>
      <c r="U280" s="32"/>
      <c r="V280" s="32"/>
      <c r="W280" s="32"/>
      <c r="X280" s="32"/>
      <c r="Y280" s="32"/>
      <c r="Z280" s="32"/>
      <c r="AA280" s="32"/>
      <c r="AB280" s="32"/>
      <c r="AC280" s="32"/>
    </row>
    <row r="281" spans="1:29" s="129" customFormat="1" ht="15.75">
      <c r="A281" s="32"/>
      <c r="B281" s="323" t="s">
        <v>3940</v>
      </c>
      <c r="C281" s="324" t="s">
        <v>1195</v>
      </c>
      <c r="D281" s="356" t="s">
        <v>1245</v>
      </c>
      <c r="E281" s="357"/>
      <c r="F281" s="347" t="s">
        <v>489</v>
      </c>
      <c r="G281" s="347">
        <v>6</v>
      </c>
      <c r="H281" s="348">
        <v>145.61999999999998</v>
      </c>
      <c r="I281" s="349">
        <f t="shared" si="9"/>
        <v>873.72</v>
      </c>
      <c r="J281" s="32"/>
      <c r="K281" s="99"/>
      <c r="L281" s="32"/>
      <c r="M281" s="32"/>
      <c r="N281" s="32"/>
      <c r="O281" s="32"/>
      <c r="P281" s="32"/>
      <c r="Q281" s="32"/>
      <c r="R281" s="32"/>
      <c r="S281" s="32"/>
      <c r="T281" s="32"/>
      <c r="U281" s="32"/>
      <c r="V281" s="32"/>
      <c r="W281" s="32"/>
      <c r="X281" s="32"/>
      <c r="Y281" s="32"/>
      <c r="Z281" s="32"/>
      <c r="AA281" s="32"/>
      <c r="AB281" s="32"/>
      <c r="AC281" s="32"/>
    </row>
    <row r="282" spans="1:29" s="129" customFormat="1" ht="15.75">
      <c r="A282" s="32"/>
      <c r="B282" s="323" t="s">
        <v>3941</v>
      </c>
      <c r="C282" s="324">
        <v>84862</v>
      </c>
      <c r="D282" s="356" t="s">
        <v>1246</v>
      </c>
      <c r="E282" s="357"/>
      <c r="F282" s="347" t="s">
        <v>489</v>
      </c>
      <c r="G282" s="347">
        <v>45</v>
      </c>
      <c r="H282" s="348">
        <v>450.02000000000004</v>
      </c>
      <c r="I282" s="349">
        <f t="shared" si="9"/>
        <v>20250.900000000001</v>
      </c>
      <c r="J282" s="32"/>
      <c r="K282" s="99"/>
      <c r="L282" s="32"/>
      <c r="M282" s="32"/>
      <c r="N282" s="32"/>
      <c r="O282" s="32"/>
      <c r="P282" s="32"/>
      <c r="Q282" s="32"/>
      <c r="R282" s="32"/>
      <c r="S282" s="32"/>
      <c r="T282" s="32"/>
      <c r="U282" s="32"/>
      <c r="V282" s="32"/>
      <c r="W282" s="32"/>
      <c r="X282" s="32"/>
      <c r="Y282" s="32"/>
      <c r="Z282" s="32"/>
      <c r="AA282" s="32"/>
      <c r="AB282" s="32"/>
      <c r="AC282" s="32"/>
    </row>
    <row r="283" spans="1:29" s="129" customFormat="1" ht="30" customHeight="1">
      <c r="A283" s="32"/>
      <c r="B283" s="323" t="s">
        <v>3942</v>
      </c>
      <c r="C283" s="324" t="s">
        <v>2707</v>
      </c>
      <c r="D283" s="356" t="s">
        <v>1247</v>
      </c>
      <c r="E283" s="357"/>
      <c r="F283" s="347" t="s">
        <v>491</v>
      </c>
      <c r="G283" s="347">
        <v>9.4499999999999993</v>
      </c>
      <c r="H283" s="348">
        <v>770.14</v>
      </c>
      <c r="I283" s="349">
        <f t="shared" si="9"/>
        <v>7277.82</v>
      </c>
      <c r="J283" s="32"/>
      <c r="K283" s="99"/>
      <c r="L283" s="32"/>
      <c r="M283" s="32"/>
      <c r="N283" s="32"/>
      <c r="O283" s="32"/>
      <c r="P283" s="32"/>
      <c r="Q283" s="32"/>
      <c r="R283" s="32"/>
      <c r="S283" s="32"/>
      <c r="T283" s="32"/>
      <c r="U283" s="32"/>
      <c r="V283" s="32"/>
      <c r="W283" s="32"/>
      <c r="X283" s="32"/>
      <c r="Y283" s="32"/>
      <c r="Z283" s="32"/>
      <c r="AA283" s="32"/>
      <c r="AB283" s="32"/>
      <c r="AC283" s="32"/>
    </row>
    <row r="284" spans="1:29" s="129" customFormat="1" ht="30" customHeight="1">
      <c r="A284" s="32"/>
      <c r="B284" s="323" t="s">
        <v>3943</v>
      </c>
      <c r="C284" s="324">
        <v>91338</v>
      </c>
      <c r="D284" s="356" t="s">
        <v>1248</v>
      </c>
      <c r="E284" s="357"/>
      <c r="F284" s="347" t="s">
        <v>491</v>
      </c>
      <c r="G284" s="347">
        <v>7.52</v>
      </c>
      <c r="H284" s="348">
        <v>1366.15</v>
      </c>
      <c r="I284" s="349">
        <f t="shared" si="9"/>
        <v>10273.450000000001</v>
      </c>
      <c r="J284" s="32"/>
      <c r="K284" s="99"/>
      <c r="L284" s="32"/>
      <c r="M284" s="32"/>
      <c r="N284" s="32"/>
      <c r="O284" s="32"/>
      <c r="P284" s="32"/>
      <c r="Q284" s="32"/>
      <c r="R284" s="32"/>
      <c r="S284" s="32"/>
      <c r="T284" s="32"/>
      <c r="U284" s="32"/>
      <c r="V284" s="32"/>
      <c r="W284" s="32"/>
      <c r="X284" s="32"/>
      <c r="Y284" s="32"/>
      <c r="Z284" s="32"/>
      <c r="AA284" s="32"/>
      <c r="AB284" s="32"/>
      <c r="AC284" s="32"/>
    </row>
    <row r="285" spans="1:29" s="129" customFormat="1" ht="30" customHeight="1">
      <c r="A285" s="32"/>
      <c r="B285" s="323" t="s">
        <v>548</v>
      </c>
      <c r="C285" s="324">
        <v>91341</v>
      </c>
      <c r="D285" s="356" t="s">
        <v>1249</v>
      </c>
      <c r="E285" s="357"/>
      <c r="F285" s="347" t="s">
        <v>491</v>
      </c>
      <c r="G285" s="347">
        <v>7.36</v>
      </c>
      <c r="H285" s="348">
        <v>1044.3600000000001</v>
      </c>
      <c r="I285" s="349">
        <f t="shared" si="9"/>
        <v>7686.49</v>
      </c>
      <c r="J285" s="32"/>
      <c r="K285" s="99"/>
      <c r="L285" s="32"/>
      <c r="M285" s="32"/>
      <c r="N285" s="32"/>
      <c r="O285" s="32"/>
      <c r="P285" s="32"/>
      <c r="Q285" s="32"/>
      <c r="R285" s="32"/>
      <c r="S285" s="32"/>
      <c r="T285" s="32"/>
      <c r="U285" s="32"/>
      <c r="V285" s="32"/>
      <c r="W285" s="32"/>
      <c r="X285" s="32"/>
      <c r="Y285" s="32"/>
      <c r="Z285" s="32"/>
      <c r="AA285" s="32"/>
      <c r="AB285" s="32"/>
      <c r="AC285" s="32"/>
    </row>
    <row r="286" spans="1:29" s="129" customFormat="1" ht="30" customHeight="1">
      <c r="A286" s="32"/>
      <c r="B286" s="323" t="s">
        <v>3944</v>
      </c>
      <c r="C286" s="324">
        <v>94805</v>
      </c>
      <c r="D286" s="356" t="s">
        <v>1250</v>
      </c>
      <c r="E286" s="357"/>
      <c r="F286" s="347" t="s">
        <v>518</v>
      </c>
      <c r="G286" s="347">
        <v>5</v>
      </c>
      <c r="H286" s="348">
        <v>1414.71</v>
      </c>
      <c r="I286" s="349">
        <f t="shared" si="9"/>
        <v>7073.55</v>
      </c>
      <c r="J286" s="32"/>
      <c r="K286" s="99"/>
      <c r="L286" s="32"/>
      <c r="M286" s="32"/>
      <c r="N286" s="32"/>
      <c r="O286" s="32"/>
      <c r="P286" s="32"/>
      <c r="Q286" s="32"/>
      <c r="R286" s="32"/>
      <c r="S286" s="32"/>
      <c r="T286" s="32"/>
      <c r="U286" s="32"/>
      <c r="V286" s="32"/>
      <c r="W286" s="32"/>
      <c r="X286" s="32"/>
      <c r="Y286" s="32"/>
      <c r="Z286" s="32"/>
      <c r="AA286" s="32"/>
      <c r="AB286" s="32"/>
      <c r="AC286" s="32"/>
    </row>
    <row r="287" spans="1:29" s="129" customFormat="1" ht="30" customHeight="1">
      <c r="A287" s="32"/>
      <c r="B287" s="323" t="s">
        <v>3945</v>
      </c>
      <c r="C287" s="324">
        <v>94806</v>
      </c>
      <c r="D287" s="356" t="s">
        <v>1251</v>
      </c>
      <c r="E287" s="357"/>
      <c r="F287" s="347" t="s">
        <v>518</v>
      </c>
      <c r="G287" s="347">
        <v>5</v>
      </c>
      <c r="H287" s="348">
        <v>1058.19</v>
      </c>
      <c r="I287" s="349">
        <f t="shared" si="9"/>
        <v>5290.95</v>
      </c>
      <c r="J287" s="32"/>
      <c r="K287" s="99"/>
      <c r="L287" s="32"/>
      <c r="M287" s="32"/>
      <c r="N287" s="32"/>
      <c r="O287" s="32"/>
      <c r="P287" s="32"/>
      <c r="Q287" s="32"/>
      <c r="R287" s="32"/>
      <c r="S287" s="32"/>
      <c r="T287" s="32"/>
      <c r="U287" s="32"/>
      <c r="V287" s="32"/>
      <c r="W287" s="32"/>
      <c r="X287" s="32"/>
      <c r="Y287" s="32"/>
      <c r="Z287" s="32"/>
      <c r="AA287" s="32"/>
      <c r="AB287" s="32"/>
      <c r="AC287" s="32"/>
    </row>
    <row r="288" spans="1:29" s="129" customFormat="1" ht="30" customHeight="1">
      <c r="A288" s="32"/>
      <c r="B288" s="323" t="s">
        <v>3946</v>
      </c>
      <c r="C288" s="324">
        <v>94807</v>
      </c>
      <c r="D288" s="356" t="s">
        <v>1252</v>
      </c>
      <c r="E288" s="357"/>
      <c r="F288" s="347" t="s">
        <v>518</v>
      </c>
      <c r="G288" s="347">
        <v>5</v>
      </c>
      <c r="H288" s="348">
        <v>961.58</v>
      </c>
      <c r="I288" s="349">
        <f t="shared" si="9"/>
        <v>4807.8999999999996</v>
      </c>
      <c r="J288" s="32"/>
      <c r="K288" s="99"/>
      <c r="L288" s="32"/>
      <c r="M288" s="32"/>
      <c r="N288" s="32"/>
      <c r="O288" s="32"/>
      <c r="P288" s="32"/>
      <c r="Q288" s="32"/>
      <c r="R288" s="32"/>
      <c r="S288" s="32"/>
      <c r="T288" s="32"/>
      <c r="U288" s="32"/>
      <c r="V288" s="32"/>
      <c r="W288" s="32"/>
      <c r="X288" s="32"/>
      <c r="Y288" s="32"/>
      <c r="Z288" s="32"/>
      <c r="AA288" s="32"/>
      <c r="AB288" s="32"/>
      <c r="AC288" s="32"/>
    </row>
    <row r="289" spans="1:29" s="129" customFormat="1" ht="15.75">
      <c r="A289" s="32"/>
      <c r="B289" s="323" t="s">
        <v>3947</v>
      </c>
      <c r="C289" s="324">
        <v>72116</v>
      </c>
      <c r="D289" s="356" t="s">
        <v>1253</v>
      </c>
      <c r="E289" s="357"/>
      <c r="F289" s="347" t="s">
        <v>491</v>
      </c>
      <c r="G289" s="347">
        <v>10</v>
      </c>
      <c r="H289" s="348">
        <v>217.51</v>
      </c>
      <c r="I289" s="349">
        <f t="shared" ref="I289:I319" si="10">ROUND(G289*H289,2)</f>
        <v>2175.1</v>
      </c>
      <c r="J289" s="32"/>
      <c r="K289" s="99"/>
      <c r="L289" s="32"/>
      <c r="M289" s="32"/>
      <c r="N289" s="32"/>
      <c r="O289" s="32"/>
      <c r="P289" s="32"/>
      <c r="Q289" s="32"/>
      <c r="R289" s="32"/>
      <c r="S289" s="32"/>
      <c r="T289" s="32"/>
      <c r="U289" s="32"/>
      <c r="V289" s="32"/>
      <c r="W289" s="32"/>
      <c r="X289" s="32"/>
      <c r="Y289" s="32"/>
      <c r="Z289" s="32"/>
      <c r="AA289" s="32"/>
      <c r="AB289" s="32"/>
      <c r="AC289" s="32"/>
    </row>
    <row r="290" spans="1:29" s="129" customFormat="1" ht="15.75">
      <c r="A290" s="32"/>
      <c r="B290" s="323" t="s">
        <v>3948</v>
      </c>
      <c r="C290" s="324">
        <v>72117</v>
      </c>
      <c r="D290" s="356" t="s">
        <v>1254</v>
      </c>
      <c r="E290" s="357"/>
      <c r="F290" s="347" t="s">
        <v>491</v>
      </c>
      <c r="G290" s="347">
        <v>25</v>
      </c>
      <c r="H290" s="348">
        <v>246.79</v>
      </c>
      <c r="I290" s="349">
        <f t="shared" si="10"/>
        <v>6169.75</v>
      </c>
      <c r="J290" s="32"/>
      <c r="K290" s="99"/>
      <c r="L290" s="32"/>
      <c r="M290" s="32"/>
      <c r="N290" s="32"/>
      <c r="O290" s="32"/>
      <c r="P290" s="32"/>
      <c r="Q290" s="32"/>
      <c r="R290" s="32"/>
      <c r="S290" s="32"/>
      <c r="T290" s="32"/>
      <c r="U290" s="32"/>
      <c r="V290" s="32"/>
      <c r="W290" s="32"/>
      <c r="X290" s="32"/>
      <c r="Y290" s="32"/>
      <c r="Z290" s="32"/>
      <c r="AA290" s="32"/>
      <c r="AB290" s="32"/>
      <c r="AC290" s="32"/>
    </row>
    <row r="291" spans="1:29" s="129" customFormat="1" ht="30" customHeight="1">
      <c r="A291" s="32"/>
      <c r="B291" s="323" t="s">
        <v>3949</v>
      </c>
      <c r="C291" s="324">
        <v>72118</v>
      </c>
      <c r="D291" s="356" t="s">
        <v>1255</v>
      </c>
      <c r="E291" s="357"/>
      <c r="F291" s="347" t="s">
        <v>491</v>
      </c>
      <c r="G291" s="347">
        <v>10</v>
      </c>
      <c r="H291" s="348">
        <v>261.32</v>
      </c>
      <c r="I291" s="349">
        <f t="shared" si="10"/>
        <v>2613.1999999999998</v>
      </c>
      <c r="J291" s="32"/>
      <c r="K291" s="99"/>
      <c r="L291" s="32"/>
      <c r="M291" s="32"/>
      <c r="N291" s="32"/>
      <c r="O291" s="32"/>
      <c r="P291" s="32"/>
      <c r="Q291" s="32"/>
      <c r="R291" s="32"/>
      <c r="S291" s="32"/>
      <c r="T291" s="32"/>
      <c r="U291" s="32"/>
      <c r="V291" s="32"/>
      <c r="W291" s="32"/>
      <c r="X291" s="32"/>
      <c r="Y291" s="32"/>
      <c r="Z291" s="32"/>
      <c r="AA291" s="32"/>
      <c r="AB291" s="32"/>
      <c r="AC291" s="32"/>
    </row>
    <row r="292" spans="1:29" s="129" customFormat="1" ht="30" customHeight="1">
      <c r="A292" s="32"/>
      <c r="B292" s="323" t="s">
        <v>3950</v>
      </c>
      <c r="C292" s="324">
        <v>72119</v>
      </c>
      <c r="D292" s="356" t="s">
        <v>1256</v>
      </c>
      <c r="E292" s="357"/>
      <c r="F292" s="319" t="s">
        <v>491</v>
      </c>
      <c r="G292" s="319">
        <v>10</v>
      </c>
      <c r="H292" s="320">
        <v>328.47</v>
      </c>
      <c r="I292" s="321">
        <f t="shared" si="10"/>
        <v>3284.7</v>
      </c>
      <c r="J292" s="32"/>
      <c r="K292" s="99"/>
      <c r="L292" s="32"/>
      <c r="M292" s="32"/>
      <c r="N292" s="32"/>
      <c r="O292" s="32"/>
      <c r="P292" s="32"/>
      <c r="Q292" s="32"/>
      <c r="R292" s="32"/>
      <c r="S292" s="32"/>
      <c r="T292" s="32"/>
      <c r="U292" s="32"/>
      <c r="V292" s="32"/>
      <c r="W292" s="32"/>
      <c r="X292" s="32"/>
      <c r="Y292" s="32"/>
      <c r="Z292" s="32"/>
      <c r="AA292" s="32"/>
      <c r="AB292" s="32"/>
      <c r="AC292" s="32"/>
    </row>
    <row r="293" spans="1:29" s="129" customFormat="1" ht="30" customHeight="1">
      <c r="A293" s="32"/>
      <c r="B293" s="323" t="s">
        <v>3951</v>
      </c>
      <c r="C293" s="324">
        <v>72120</v>
      </c>
      <c r="D293" s="356" t="s">
        <v>1257</v>
      </c>
      <c r="E293" s="357"/>
      <c r="F293" s="319" t="s">
        <v>491</v>
      </c>
      <c r="G293" s="319">
        <v>5</v>
      </c>
      <c r="H293" s="320">
        <v>414.07</v>
      </c>
      <c r="I293" s="321">
        <f t="shared" si="10"/>
        <v>2070.35</v>
      </c>
      <c r="J293" s="32"/>
      <c r="K293" s="99"/>
      <c r="L293" s="32"/>
      <c r="M293" s="32"/>
      <c r="N293" s="32"/>
      <c r="O293" s="32"/>
      <c r="P293" s="32"/>
      <c r="Q293" s="32"/>
      <c r="R293" s="32"/>
      <c r="S293" s="32"/>
      <c r="T293" s="32"/>
      <c r="U293" s="32"/>
      <c r="V293" s="32"/>
      <c r="W293" s="32"/>
      <c r="X293" s="32"/>
      <c r="Y293" s="32"/>
      <c r="Z293" s="32"/>
      <c r="AA293" s="32"/>
      <c r="AB293" s="32"/>
      <c r="AC293" s="32"/>
    </row>
    <row r="294" spans="1:29" s="129" customFormat="1" ht="15.75">
      <c r="A294" s="32"/>
      <c r="B294" s="323" t="s">
        <v>3952</v>
      </c>
      <c r="C294" s="324">
        <v>72122</v>
      </c>
      <c r="D294" s="356" t="s">
        <v>1258</v>
      </c>
      <c r="E294" s="357"/>
      <c r="F294" s="319" t="s">
        <v>491</v>
      </c>
      <c r="G294" s="319">
        <v>20</v>
      </c>
      <c r="H294" s="320">
        <v>211.09</v>
      </c>
      <c r="I294" s="321">
        <f t="shared" si="10"/>
        <v>4221.8</v>
      </c>
      <c r="J294" s="32"/>
      <c r="K294" s="99"/>
      <c r="L294" s="32"/>
      <c r="M294" s="32"/>
      <c r="N294" s="32"/>
      <c r="O294" s="32"/>
      <c r="P294" s="32"/>
      <c r="Q294" s="32"/>
      <c r="R294" s="32"/>
      <c r="S294" s="32"/>
      <c r="T294" s="32"/>
      <c r="U294" s="32"/>
      <c r="V294" s="32"/>
      <c r="W294" s="32"/>
      <c r="X294" s="32"/>
      <c r="Y294" s="32"/>
      <c r="Z294" s="32"/>
      <c r="AA294" s="32"/>
      <c r="AB294" s="32"/>
      <c r="AC294" s="32"/>
    </row>
    <row r="295" spans="1:29" s="129" customFormat="1" ht="15.75">
      <c r="A295" s="32"/>
      <c r="B295" s="323" t="s">
        <v>3953</v>
      </c>
      <c r="C295" s="324" t="s">
        <v>1196</v>
      </c>
      <c r="D295" s="356" t="s">
        <v>1259</v>
      </c>
      <c r="E295" s="357"/>
      <c r="F295" s="319" t="s">
        <v>491</v>
      </c>
      <c r="G295" s="319">
        <v>3.5</v>
      </c>
      <c r="H295" s="320">
        <v>730.84</v>
      </c>
      <c r="I295" s="321">
        <f t="shared" si="10"/>
        <v>2557.94</v>
      </c>
      <c r="J295" s="32"/>
      <c r="K295" s="99"/>
      <c r="L295" s="32"/>
      <c r="M295" s="32"/>
      <c r="N295" s="32"/>
      <c r="O295" s="32"/>
      <c r="P295" s="32"/>
      <c r="Q295" s="32"/>
      <c r="R295" s="32"/>
      <c r="S295" s="32"/>
      <c r="T295" s="32"/>
      <c r="U295" s="32"/>
      <c r="V295" s="32"/>
      <c r="W295" s="32"/>
      <c r="X295" s="32"/>
      <c r="Y295" s="32"/>
      <c r="Z295" s="32"/>
      <c r="AA295" s="32"/>
      <c r="AB295" s="32"/>
      <c r="AC295" s="32"/>
    </row>
    <row r="296" spans="1:29" s="129" customFormat="1" ht="30" customHeight="1">
      <c r="A296" s="32"/>
      <c r="B296" s="323" t="s">
        <v>3954</v>
      </c>
      <c r="C296" s="324" t="s">
        <v>1197</v>
      </c>
      <c r="D296" s="356" t="s">
        <v>1260</v>
      </c>
      <c r="E296" s="357"/>
      <c r="F296" s="319" t="s">
        <v>491</v>
      </c>
      <c r="G296" s="319">
        <v>3.5</v>
      </c>
      <c r="H296" s="320">
        <v>810.16</v>
      </c>
      <c r="I296" s="321">
        <f t="shared" si="10"/>
        <v>2835.56</v>
      </c>
      <c r="J296" s="32"/>
      <c r="K296" s="99"/>
      <c r="L296" s="32"/>
      <c r="M296" s="32"/>
      <c r="N296" s="32"/>
      <c r="O296" s="32"/>
      <c r="P296" s="32"/>
      <c r="Q296" s="32"/>
      <c r="R296" s="32"/>
      <c r="S296" s="32"/>
      <c r="T296" s="32"/>
      <c r="U296" s="32"/>
      <c r="V296" s="32"/>
      <c r="W296" s="32"/>
      <c r="X296" s="32"/>
      <c r="Y296" s="32"/>
      <c r="Z296" s="32"/>
      <c r="AA296" s="32"/>
      <c r="AB296" s="32"/>
      <c r="AC296" s="32"/>
    </row>
    <row r="297" spans="1:29" s="129" customFormat="1" ht="15.75">
      <c r="A297" s="32"/>
      <c r="B297" s="323" t="s">
        <v>3955</v>
      </c>
      <c r="C297" s="324">
        <v>85001</v>
      </c>
      <c r="D297" s="356" t="s">
        <v>1261</v>
      </c>
      <c r="E297" s="357"/>
      <c r="F297" s="319" t="s">
        <v>491</v>
      </c>
      <c r="G297" s="319">
        <v>5</v>
      </c>
      <c r="H297" s="320">
        <v>327.40999999999997</v>
      </c>
      <c r="I297" s="321">
        <f t="shared" si="10"/>
        <v>1637.05</v>
      </c>
      <c r="J297" s="32"/>
      <c r="K297" s="99"/>
      <c r="L297" s="32"/>
      <c r="M297" s="32"/>
      <c r="N297" s="32"/>
      <c r="O297" s="32"/>
      <c r="P297" s="32"/>
      <c r="Q297" s="32"/>
      <c r="R297" s="32"/>
      <c r="S297" s="32"/>
      <c r="T297" s="32"/>
      <c r="U297" s="32"/>
      <c r="V297" s="32"/>
      <c r="W297" s="32"/>
      <c r="X297" s="32"/>
      <c r="Y297" s="32"/>
      <c r="Z297" s="32"/>
      <c r="AA297" s="32"/>
      <c r="AB297" s="32"/>
      <c r="AC297" s="32"/>
    </row>
    <row r="298" spans="1:29" s="129" customFormat="1" ht="15.75">
      <c r="A298" s="32"/>
      <c r="B298" s="323" t="s">
        <v>3956</v>
      </c>
      <c r="C298" s="324">
        <v>85005</v>
      </c>
      <c r="D298" s="356" t="s">
        <v>558</v>
      </c>
      <c r="E298" s="357"/>
      <c r="F298" s="319" t="s">
        <v>491</v>
      </c>
      <c r="G298" s="319">
        <v>3</v>
      </c>
      <c r="H298" s="320">
        <v>682.7299999999999</v>
      </c>
      <c r="I298" s="321">
        <f t="shared" si="10"/>
        <v>2048.19</v>
      </c>
      <c r="J298" s="32"/>
      <c r="K298" s="99"/>
      <c r="L298" s="32"/>
      <c r="M298" s="32"/>
      <c r="N298" s="32"/>
      <c r="O298" s="32"/>
      <c r="P298" s="32"/>
      <c r="Q298" s="32"/>
      <c r="R298" s="32"/>
      <c r="S298" s="32"/>
      <c r="T298" s="32"/>
      <c r="U298" s="32"/>
      <c r="V298" s="32"/>
      <c r="W298" s="32"/>
      <c r="X298" s="32"/>
      <c r="Y298" s="32"/>
      <c r="Z298" s="32"/>
      <c r="AA298" s="32"/>
      <c r="AB298" s="32"/>
      <c r="AC298" s="32"/>
    </row>
    <row r="299" spans="1:29" s="129" customFormat="1" ht="15.75">
      <c r="A299" s="32"/>
      <c r="B299" s="323" t="s">
        <v>3957</v>
      </c>
      <c r="C299" s="324">
        <v>68054</v>
      </c>
      <c r="D299" s="356" t="s">
        <v>1262</v>
      </c>
      <c r="E299" s="357"/>
      <c r="F299" s="319" t="s">
        <v>491</v>
      </c>
      <c r="G299" s="319">
        <v>15</v>
      </c>
      <c r="H299" s="320">
        <v>460.28999999999996</v>
      </c>
      <c r="I299" s="321">
        <f t="shared" si="10"/>
        <v>6904.35</v>
      </c>
      <c r="J299" s="32"/>
      <c r="K299" s="99"/>
      <c r="L299" s="32"/>
      <c r="M299" s="32"/>
      <c r="N299" s="32"/>
      <c r="O299" s="32"/>
      <c r="P299" s="32"/>
      <c r="Q299" s="32"/>
      <c r="R299" s="32"/>
      <c r="S299" s="32"/>
      <c r="T299" s="32"/>
      <c r="U299" s="32"/>
      <c r="V299" s="32"/>
      <c r="W299" s="32"/>
      <c r="X299" s="32"/>
      <c r="Y299" s="32"/>
      <c r="Z299" s="32"/>
      <c r="AA299" s="32"/>
      <c r="AB299" s="32"/>
      <c r="AC299" s="32"/>
    </row>
    <row r="300" spans="1:29" s="129" customFormat="1" ht="15.75">
      <c r="A300" s="32"/>
      <c r="B300" s="323" t="s">
        <v>3958</v>
      </c>
      <c r="C300" s="324" t="s">
        <v>1198</v>
      </c>
      <c r="D300" s="356" t="s">
        <v>1263</v>
      </c>
      <c r="E300" s="357"/>
      <c r="F300" s="319" t="s">
        <v>491</v>
      </c>
      <c r="G300" s="319">
        <v>5</v>
      </c>
      <c r="H300" s="320">
        <v>916.78</v>
      </c>
      <c r="I300" s="321">
        <f t="shared" si="10"/>
        <v>4583.8999999999996</v>
      </c>
      <c r="J300" s="133"/>
      <c r="K300" s="99"/>
      <c r="L300" s="32"/>
      <c r="M300" s="32"/>
      <c r="N300" s="32"/>
      <c r="O300" s="32"/>
      <c r="P300" s="32"/>
      <c r="Q300" s="32"/>
      <c r="R300" s="32"/>
      <c r="S300" s="32"/>
      <c r="T300" s="32"/>
      <c r="U300" s="32"/>
      <c r="V300" s="32"/>
      <c r="W300" s="32"/>
      <c r="X300" s="32"/>
      <c r="Y300" s="32"/>
      <c r="Z300" s="32"/>
      <c r="AA300" s="32"/>
      <c r="AB300" s="32"/>
      <c r="AC300" s="32"/>
    </row>
    <row r="301" spans="1:29" s="129" customFormat="1" ht="30" customHeight="1">
      <c r="A301" s="32"/>
      <c r="B301" s="323" t="s">
        <v>3959</v>
      </c>
      <c r="C301" s="324" t="s">
        <v>1199</v>
      </c>
      <c r="D301" s="356" t="s">
        <v>1264</v>
      </c>
      <c r="E301" s="357"/>
      <c r="F301" s="319" t="s">
        <v>491</v>
      </c>
      <c r="G301" s="319">
        <v>8</v>
      </c>
      <c r="H301" s="320">
        <v>1559.35</v>
      </c>
      <c r="I301" s="321">
        <f t="shared" si="10"/>
        <v>12474.8</v>
      </c>
      <c r="J301" s="32"/>
      <c r="K301" s="99"/>
      <c r="L301" s="32"/>
      <c r="M301" s="32"/>
      <c r="N301" s="32"/>
      <c r="O301" s="32"/>
      <c r="P301" s="32"/>
      <c r="Q301" s="32"/>
      <c r="R301" s="32"/>
      <c r="S301" s="32"/>
      <c r="T301" s="32"/>
      <c r="U301" s="32"/>
      <c r="V301" s="32"/>
      <c r="W301" s="32"/>
      <c r="X301" s="32"/>
      <c r="Y301" s="32"/>
      <c r="Z301" s="32"/>
      <c r="AA301" s="32"/>
      <c r="AB301" s="32"/>
      <c r="AC301" s="32"/>
    </row>
    <row r="302" spans="1:29" s="129" customFormat="1" ht="30" customHeight="1">
      <c r="A302" s="32"/>
      <c r="B302" s="323" t="s">
        <v>3960</v>
      </c>
      <c r="C302" s="324">
        <v>85188</v>
      </c>
      <c r="D302" s="356" t="s">
        <v>1265</v>
      </c>
      <c r="E302" s="357"/>
      <c r="F302" s="319" t="s">
        <v>518</v>
      </c>
      <c r="G302" s="319">
        <v>3</v>
      </c>
      <c r="H302" s="320">
        <v>975.11</v>
      </c>
      <c r="I302" s="321">
        <f t="shared" si="10"/>
        <v>2925.33</v>
      </c>
      <c r="J302" s="32"/>
      <c r="K302" s="99"/>
      <c r="L302" s="32"/>
      <c r="M302" s="32"/>
      <c r="N302" s="32"/>
      <c r="O302" s="32"/>
      <c r="P302" s="32"/>
      <c r="Q302" s="32"/>
      <c r="R302" s="32"/>
      <c r="S302" s="32"/>
      <c r="T302" s="32"/>
      <c r="U302" s="32"/>
      <c r="V302" s="32"/>
      <c r="W302" s="32"/>
      <c r="X302" s="32"/>
      <c r="Y302" s="32"/>
      <c r="Z302" s="32"/>
      <c r="AA302" s="32"/>
      <c r="AB302" s="32"/>
      <c r="AC302" s="32"/>
    </row>
    <row r="303" spans="1:29" s="129" customFormat="1" ht="30" customHeight="1">
      <c r="A303" s="32"/>
      <c r="B303" s="323" t="s">
        <v>3961</v>
      </c>
      <c r="C303" s="324">
        <v>85189</v>
      </c>
      <c r="D303" s="356" t="s">
        <v>1266</v>
      </c>
      <c r="E303" s="357"/>
      <c r="F303" s="319" t="s">
        <v>518</v>
      </c>
      <c r="G303" s="319">
        <v>2</v>
      </c>
      <c r="H303" s="320">
        <v>2316.1699999999996</v>
      </c>
      <c r="I303" s="321">
        <f t="shared" si="10"/>
        <v>4632.34</v>
      </c>
      <c r="J303" s="32"/>
      <c r="K303" s="99"/>
      <c r="L303" s="32"/>
      <c r="M303" s="32"/>
      <c r="N303" s="32"/>
      <c r="O303" s="32"/>
      <c r="P303" s="32"/>
      <c r="Q303" s="32"/>
      <c r="R303" s="32"/>
      <c r="S303" s="32"/>
      <c r="T303" s="32"/>
      <c r="U303" s="32"/>
      <c r="V303" s="32"/>
      <c r="W303" s="32"/>
      <c r="X303" s="32"/>
      <c r="Y303" s="32"/>
      <c r="Z303" s="32"/>
      <c r="AA303" s="32"/>
      <c r="AB303" s="32"/>
      <c r="AC303" s="32"/>
    </row>
    <row r="304" spans="1:29" s="129" customFormat="1" ht="45" customHeight="1">
      <c r="A304" s="32"/>
      <c r="B304" s="323" t="s">
        <v>3962</v>
      </c>
      <c r="C304" s="324" t="s">
        <v>2839</v>
      </c>
      <c r="D304" s="356" t="s">
        <v>2840</v>
      </c>
      <c r="E304" s="357"/>
      <c r="F304" s="319" t="s">
        <v>491</v>
      </c>
      <c r="G304" s="319">
        <v>3.6</v>
      </c>
      <c r="H304" s="320">
        <v>883.32</v>
      </c>
      <c r="I304" s="321">
        <f t="shared" si="10"/>
        <v>3179.95</v>
      </c>
      <c r="J304" s="32"/>
      <c r="K304" s="99"/>
      <c r="L304" s="32"/>
      <c r="M304" s="32"/>
      <c r="N304" s="32"/>
      <c r="O304" s="32"/>
      <c r="P304" s="32"/>
      <c r="Q304" s="32"/>
      <c r="R304" s="32"/>
      <c r="S304" s="32"/>
      <c r="T304" s="32"/>
      <c r="U304" s="32"/>
      <c r="V304" s="32"/>
      <c r="W304" s="32"/>
      <c r="X304" s="32"/>
      <c r="Y304" s="32"/>
      <c r="Z304" s="32"/>
      <c r="AA304" s="32"/>
      <c r="AB304" s="32"/>
      <c r="AC304" s="32"/>
    </row>
    <row r="305" spans="1:29" s="129" customFormat="1" ht="45" customHeight="1">
      <c r="A305" s="32"/>
      <c r="B305" s="323" t="s">
        <v>3963</v>
      </c>
      <c r="C305" s="324" t="s">
        <v>2849</v>
      </c>
      <c r="D305" s="356" t="s">
        <v>851</v>
      </c>
      <c r="E305" s="357"/>
      <c r="F305" s="319" t="s">
        <v>491</v>
      </c>
      <c r="G305" s="319">
        <v>22.5</v>
      </c>
      <c r="H305" s="320">
        <v>461.46000000000004</v>
      </c>
      <c r="I305" s="321">
        <f t="shared" si="10"/>
        <v>10382.85</v>
      </c>
      <c r="J305" s="32"/>
      <c r="K305" s="99"/>
      <c r="L305" s="32"/>
      <c r="M305" s="32"/>
      <c r="N305" s="32"/>
      <c r="O305" s="32"/>
      <c r="P305" s="32"/>
      <c r="Q305" s="32"/>
      <c r="R305" s="32"/>
      <c r="S305" s="32"/>
      <c r="T305" s="32"/>
      <c r="U305" s="32"/>
      <c r="V305" s="32"/>
      <c r="W305" s="32"/>
      <c r="X305" s="32"/>
      <c r="Y305" s="32"/>
      <c r="Z305" s="32"/>
      <c r="AA305" s="32"/>
      <c r="AB305" s="32"/>
      <c r="AC305" s="32"/>
    </row>
    <row r="306" spans="1:29" s="129" customFormat="1" ht="45" customHeight="1">
      <c r="A306" s="32"/>
      <c r="B306" s="323" t="s">
        <v>3964</v>
      </c>
      <c r="C306" s="324" t="s">
        <v>2857</v>
      </c>
      <c r="D306" s="356" t="s">
        <v>2858</v>
      </c>
      <c r="E306" s="357"/>
      <c r="F306" s="319" t="s">
        <v>491</v>
      </c>
      <c r="G306" s="319">
        <v>15</v>
      </c>
      <c r="H306" s="320">
        <v>656.14</v>
      </c>
      <c r="I306" s="321">
        <f t="shared" si="10"/>
        <v>9842.1</v>
      </c>
      <c r="J306" s="32"/>
      <c r="K306" s="99"/>
      <c r="L306" s="32"/>
      <c r="M306" s="32"/>
      <c r="N306" s="32"/>
      <c r="O306" s="32"/>
      <c r="P306" s="32"/>
      <c r="Q306" s="32"/>
      <c r="R306" s="32"/>
      <c r="S306" s="32"/>
      <c r="T306" s="32"/>
      <c r="U306" s="32"/>
      <c r="V306" s="32"/>
      <c r="W306" s="32"/>
      <c r="X306" s="32"/>
      <c r="Y306" s="32"/>
      <c r="Z306" s="32"/>
      <c r="AA306" s="32"/>
      <c r="AB306" s="32"/>
      <c r="AC306" s="32"/>
    </row>
    <row r="307" spans="1:29" s="129" customFormat="1" ht="45" customHeight="1">
      <c r="A307" s="32"/>
      <c r="B307" s="323" t="s">
        <v>3965</v>
      </c>
      <c r="C307" s="324" t="s">
        <v>2865</v>
      </c>
      <c r="D307" s="356" t="s">
        <v>2866</v>
      </c>
      <c r="E307" s="357"/>
      <c r="F307" s="319" t="s">
        <v>491</v>
      </c>
      <c r="G307" s="319">
        <v>10</v>
      </c>
      <c r="H307" s="320">
        <v>529.51</v>
      </c>
      <c r="I307" s="321">
        <f t="shared" si="10"/>
        <v>5295.1</v>
      </c>
      <c r="J307" s="32"/>
      <c r="K307" s="99"/>
      <c r="L307" s="32"/>
      <c r="M307" s="32"/>
      <c r="N307" s="32"/>
      <c r="O307" s="32"/>
      <c r="P307" s="32"/>
      <c r="Q307" s="32"/>
      <c r="R307" s="32"/>
      <c r="S307" s="32"/>
      <c r="T307" s="32"/>
      <c r="U307" s="32"/>
      <c r="V307" s="32"/>
      <c r="W307" s="32"/>
      <c r="X307" s="32"/>
      <c r="Y307" s="32"/>
      <c r="Z307" s="32"/>
      <c r="AA307" s="32"/>
      <c r="AB307" s="32"/>
      <c r="AC307" s="32"/>
    </row>
    <row r="308" spans="1:29" s="129" customFormat="1" ht="30" customHeight="1">
      <c r="A308" s="32"/>
      <c r="B308" s="323" t="s">
        <v>3966</v>
      </c>
      <c r="C308" s="324">
        <v>94581</v>
      </c>
      <c r="D308" s="356" t="s">
        <v>1271</v>
      </c>
      <c r="E308" s="357"/>
      <c r="F308" s="319" t="s">
        <v>491</v>
      </c>
      <c r="G308" s="319">
        <v>3.6</v>
      </c>
      <c r="H308" s="320">
        <v>512.05999999999995</v>
      </c>
      <c r="I308" s="321">
        <f t="shared" si="10"/>
        <v>1843.42</v>
      </c>
      <c r="J308" s="32"/>
      <c r="K308" s="99"/>
      <c r="L308" s="32"/>
      <c r="M308" s="32"/>
      <c r="N308" s="32"/>
      <c r="O308" s="32"/>
      <c r="P308" s="32"/>
      <c r="Q308" s="32"/>
      <c r="R308" s="32"/>
      <c r="S308" s="32"/>
      <c r="T308" s="32"/>
      <c r="U308" s="32"/>
      <c r="V308" s="32"/>
      <c r="W308" s="32"/>
      <c r="X308" s="32"/>
      <c r="Y308" s="32"/>
      <c r="Z308" s="32"/>
      <c r="AA308" s="32"/>
      <c r="AB308" s="32"/>
      <c r="AC308" s="32"/>
    </row>
    <row r="309" spans="1:29" s="129" customFormat="1" ht="30" customHeight="1">
      <c r="A309" s="32"/>
      <c r="B309" s="323" t="s">
        <v>3967</v>
      </c>
      <c r="C309" s="324">
        <v>94582</v>
      </c>
      <c r="D309" s="356" t="s">
        <v>1272</v>
      </c>
      <c r="E309" s="357"/>
      <c r="F309" s="319" t="s">
        <v>491</v>
      </c>
      <c r="G309" s="319">
        <v>22.5</v>
      </c>
      <c r="H309" s="320">
        <v>394.64</v>
      </c>
      <c r="I309" s="321">
        <f t="shared" si="10"/>
        <v>8879.4</v>
      </c>
      <c r="J309" s="32"/>
      <c r="K309" s="99"/>
      <c r="L309" s="32"/>
      <c r="M309" s="32"/>
      <c r="N309" s="32"/>
      <c r="O309" s="32"/>
      <c r="P309" s="32"/>
      <c r="Q309" s="32"/>
      <c r="R309" s="32"/>
      <c r="S309" s="32"/>
      <c r="T309" s="32"/>
      <c r="U309" s="32"/>
      <c r="V309" s="32"/>
      <c r="W309" s="32"/>
      <c r="X309" s="32"/>
      <c r="Y309" s="32"/>
      <c r="Z309" s="32"/>
      <c r="AA309" s="32"/>
      <c r="AB309" s="32"/>
      <c r="AC309" s="32"/>
    </row>
    <row r="310" spans="1:29" s="129" customFormat="1" ht="30" customHeight="1">
      <c r="A310" s="32"/>
      <c r="B310" s="323" t="s">
        <v>3968</v>
      </c>
      <c r="C310" s="324">
        <v>94584</v>
      </c>
      <c r="D310" s="356" t="s">
        <v>1273</v>
      </c>
      <c r="E310" s="357"/>
      <c r="F310" s="319" t="s">
        <v>491</v>
      </c>
      <c r="G310" s="319">
        <v>15</v>
      </c>
      <c r="H310" s="320">
        <v>604.39</v>
      </c>
      <c r="I310" s="321">
        <f t="shared" si="10"/>
        <v>9065.85</v>
      </c>
      <c r="J310" s="32"/>
      <c r="K310" s="99"/>
      <c r="L310" s="32"/>
      <c r="M310" s="32"/>
      <c r="N310" s="32"/>
      <c r="O310" s="32"/>
      <c r="P310" s="32"/>
      <c r="Q310" s="32"/>
      <c r="R310" s="32"/>
      <c r="S310" s="32"/>
      <c r="T310" s="32"/>
      <c r="U310" s="32"/>
      <c r="V310" s="32"/>
      <c r="W310" s="32"/>
      <c r="X310" s="32"/>
      <c r="Y310" s="32"/>
      <c r="Z310" s="32"/>
      <c r="AA310" s="32"/>
      <c r="AB310" s="32"/>
      <c r="AC310" s="32"/>
    </row>
    <row r="311" spans="1:29" s="129" customFormat="1" ht="30" customHeight="1">
      <c r="A311" s="32"/>
      <c r="B311" s="323" t="s">
        <v>3969</v>
      </c>
      <c r="C311" s="324">
        <v>94585</v>
      </c>
      <c r="D311" s="356" t="s">
        <v>1274</v>
      </c>
      <c r="E311" s="357"/>
      <c r="F311" s="319" t="s">
        <v>491</v>
      </c>
      <c r="G311" s="319">
        <v>10</v>
      </c>
      <c r="H311" s="320">
        <v>533.78</v>
      </c>
      <c r="I311" s="321">
        <f t="shared" si="10"/>
        <v>5337.8</v>
      </c>
      <c r="J311" s="32"/>
      <c r="K311" s="99"/>
      <c r="L311" s="32"/>
      <c r="M311" s="32"/>
      <c r="N311" s="32"/>
      <c r="O311" s="32"/>
      <c r="P311" s="32"/>
      <c r="Q311" s="32"/>
      <c r="R311" s="32"/>
      <c r="S311" s="32"/>
      <c r="T311" s="32"/>
      <c r="U311" s="32"/>
      <c r="V311" s="32"/>
      <c r="W311" s="32"/>
      <c r="X311" s="32"/>
      <c r="Y311" s="32"/>
      <c r="Z311" s="32"/>
      <c r="AA311" s="32"/>
      <c r="AB311" s="32"/>
      <c r="AC311" s="32"/>
    </row>
    <row r="312" spans="1:29" ht="15.75">
      <c r="A312" s="32"/>
      <c r="B312" s="328" t="s">
        <v>974</v>
      </c>
      <c r="C312" s="329"/>
      <c r="D312" s="373" t="s">
        <v>1275</v>
      </c>
      <c r="E312" s="374"/>
      <c r="F312" s="374"/>
      <c r="G312" s="374"/>
      <c r="H312" s="375"/>
      <c r="I312" s="341">
        <f>SUM(I313:I444)</f>
        <v>377428.00000000012</v>
      </c>
      <c r="J312" s="32"/>
      <c r="K312" s="99"/>
      <c r="L312" s="32"/>
      <c r="M312" s="32"/>
      <c r="N312" s="32"/>
      <c r="O312" s="32"/>
      <c r="P312" s="32"/>
      <c r="Q312" s="32"/>
      <c r="R312" s="32"/>
      <c r="S312" s="32"/>
      <c r="T312" s="32"/>
      <c r="U312" s="32"/>
      <c r="V312" s="32"/>
      <c r="W312" s="32"/>
      <c r="X312" s="32"/>
      <c r="Y312" s="32"/>
      <c r="Z312" s="32"/>
      <c r="AA312" s="32"/>
      <c r="AB312" s="32"/>
      <c r="AC312" s="32"/>
    </row>
    <row r="313" spans="1:29" s="129" customFormat="1" ht="15.75">
      <c r="A313" s="32"/>
      <c r="B313" s="323" t="s">
        <v>550</v>
      </c>
      <c r="C313" s="324">
        <v>72250</v>
      </c>
      <c r="D313" s="356" t="s">
        <v>1276</v>
      </c>
      <c r="E313" s="357"/>
      <c r="F313" s="319" t="s">
        <v>489</v>
      </c>
      <c r="G313" s="319">
        <v>100</v>
      </c>
      <c r="H313" s="320">
        <v>18.080000000000002</v>
      </c>
      <c r="I313" s="321">
        <f t="shared" si="10"/>
        <v>1808</v>
      </c>
      <c r="J313" s="32"/>
      <c r="K313" s="99"/>
      <c r="L313" s="32"/>
      <c r="M313" s="32"/>
      <c r="N313" s="32"/>
      <c r="O313" s="32"/>
      <c r="P313" s="32"/>
      <c r="Q313" s="32"/>
      <c r="R313" s="32"/>
      <c r="S313" s="32"/>
      <c r="T313" s="32"/>
      <c r="U313" s="32"/>
      <c r="V313" s="32"/>
      <c r="W313" s="32"/>
      <c r="X313" s="32"/>
      <c r="Y313" s="32"/>
      <c r="Z313" s="32"/>
      <c r="AA313" s="32"/>
      <c r="AB313" s="32"/>
      <c r="AC313" s="32"/>
    </row>
    <row r="314" spans="1:29" s="129" customFormat="1" ht="15.75">
      <c r="A314" s="32"/>
      <c r="B314" s="323" t="s">
        <v>975</v>
      </c>
      <c r="C314" s="324">
        <v>72251</v>
      </c>
      <c r="D314" s="356" t="s">
        <v>1277</v>
      </c>
      <c r="E314" s="357"/>
      <c r="F314" s="319" t="s">
        <v>489</v>
      </c>
      <c r="G314" s="319">
        <v>50</v>
      </c>
      <c r="H314" s="320">
        <v>28.31</v>
      </c>
      <c r="I314" s="321">
        <f t="shared" si="10"/>
        <v>1415.5</v>
      </c>
      <c r="J314" s="32"/>
      <c r="K314" s="99"/>
      <c r="L314" s="32"/>
      <c r="M314" s="32"/>
      <c r="N314" s="32"/>
      <c r="O314" s="32"/>
      <c r="P314" s="32"/>
      <c r="Q314" s="32"/>
      <c r="R314" s="32"/>
      <c r="S314" s="32"/>
      <c r="T314" s="32"/>
      <c r="U314" s="32"/>
      <c r="V314" s="32"/>
      <c r="W314" s="32"/>
      <c r="X314" s="32"/>
      <c r="Y314" s="32"/>
      <c r="Z314" s="32"/>
      <c r="AA314" s="32"/>
      <c r="AB314" s="32"/>
      <c r="AC314" s="32"/>
    </row>
    <row r="315" spans="1:29" s="129" customFormat="1" ht="15.75">
      <c r="A315" s="32"/>
      <c r="B315" s="323" t="s">
        <v>3970</v>
      </c>
      <c r="C315" s="324">
        <v>72252</v>
      </c>
      <c r="D315" s="356" t="s">
        <v>1278</v>
      </c>
      <c r="E315" s="357"/>
      <c r="F315" s="319" t="s">
        <v>489</v>
      </c>
      <c r="G315" s="319">
        <v>50</v>
      </c>
      <c r="H315" s="320">
        <v>40.5</v>
      </c>
      <c r="I315" s="321">
        <f t="shared" si="10"/>
        <v>2025</v>
      </c>
      <c r="J315" s="32"/>
      <c r="K315" s="99"/>
      <c r="L315" s="32"/>
      <c r="M315" s="32"/>
      <c r="N315" s="32"/>
      <c r="O315" s="32"/>
      <c r="P315" s="32"/>
      <c r="Q315" s="32"/>
      <c r="R315" s="32"/>
      <c r="S315" s="32"/>
      <c r="T315" s="32"/>
      <c r="U315" s="32"/>
      <c r="V315" s="32"/>
      <c r="W315" s="32"/>
      <c r="X315" s="32"/>
      <c r="Y315" s="32"/>
      <c r="Z315" s="32"/>
      <c r="AA315" s="32"/>
      <c r="AB315" s="32"/>
      <c r="AC315" s="32"/>
    </row>
    <row r="316" spans="1:29" s="129" customFormat="1" ht="15.75">
      <c r="A316" s="32"/>
      <c r="B316" s="323" t="s">
        <v>3971</v>
      </c>
      <c r="C316" s="324">
        <v>72253</v>
      </c>
      <c r="D316" s="356" t="s">
        <v>1279</v>
      </c>
      <c r="E316" s="357"/>
      <c r="F316" s="319" t="s">
        <v>489</v>
      </c>
      <c r="G316" s="319">
        <v>50</v>
      </c>
      <c r="H316" s="320">
        <v>57.36</v>
      </c>
      <c r="I316" s="321">
        <f t="shared" si="10"/>
        <v>2868</v>
      </c>
      <c r="J316" s="32"/>
      <c r="K316" s="99"/>
      <c r="L316" s="32"/>
      <c r="M316" s="32"/>
      <c r="N316" s="32"/>
      <c r="O316" s="32"/>
      <c r="P316" s="32"/>
      <c r="Q316" s="32"/>
      <c r="R316" s="32"/>
      <c r="S316" s="32"/>
      <c r="T316" s="32"/>
      <c r="U316" s="32"/>
      <c r="V316" s="32"/>
      <c r="W316" s="32"/>
      <c r="X316" s="32"/>
      <c r="Y316" s="32"/>
      <c r="Z316" s="32"/>
      <c r="AA316" s="32"/>
      <c r="AB316" s="32"/>
      <c r="AC316" s="32"/>
    </row>
    <row r="317" spans="1:29" s="129" customFormat="1" ht="15.75">
      <c r="A317" s="32"/>
      <c r="B317" s="323" t="s">
        <v>3972</v>
      </c>
      <c r="C317" s="324">
        <v>72254</v>
      </c>
      <c r="D317" s="356" t="s">
        <v>1280</v>
      </c>
      <c r="E317" s="357"/>
      <c r="F317" s="319" t="s">
        <v>489</v>
      </c>
      <c r="G317" s="319">
        <v>50</v>
      </c>
      <c r="H317" s="320">
        <v>82.33</v>
      </c>
      <c r="I317" s="321">
        <f t="shared" si="10"/>
        <v>4116.5</v>
      </c>
      <c r="J317" s="32"/>
      <c r="K317" s="99"/>
      <c r="L317" s="32"/>
      <c r="M317" s="32"/>
      <c r="N317" s="32"/>
      <c r="O317" s="32"/>
      <c r="P317" s="32"/>
      <c r="Q317" s="32"/>
      <c r="R317" s="32"/>
      <c r="S317" s="32"/>
      <c r="T317" s="32"/>
      <c r="U317" s="32"/>
      <c r="V317" s="32"/>
      <c r="W317" s="32"/>
      <c r="X317" s="32"/>
      <c r="Y317" s="32"/>
      <c r="Z317" s="32"/>
      <c r="AA317" s="32"/>
      <c r="AB317" s="32"/>
      <c r="AC317" s="32"/>
    </row>
    <row r="318" spans="1:29" s="129" customFormat="1" ht="30" customHeight="1">
      <c r="A318" s="32"/>
      <c r="B318" s="323" t="s">
        <v>3973</v>
      </c>
      <c r="C318" s="324">
        <v>91925</v>
      </c>
      <c r="D318" s="356" t="s">
        <v>1281</v>
      </c>
      <c r="E318" s="357"/>
      <c r="F318" s="319" t="s">
        <v>489</v>
      </c>
      <c r="G318" s="319">
        <v>300</v>
      </c>
      <c r="H318" s="320">
        <v>4.08</v>
      </c>
      <c r="I318" s="321">
        <f t="shared" si="10"/>
        <v>1224</v>
      </c>
      <c r="J318" s="32"/>
      <c r="K318" s="99"/>
      <c r="L318" s="32"/>
      <c r="M318" s="32"/>
      <c r="N318" s="32"/>
      <c r="O318" s="32"/>
      <c r="P318" s="32"/>
      <c r="Q318" s="32"/>
      <c r="R318" s="32"/>
      <c r="S318" s="32"/>
      <c r="T318" s="32"/>
      <c r="U318" s="32"/>
      <c r="V318" s="32"/>
      <c r="W318" s="32"/>
      <c r="X318" s="32"/>
      <c r="Y318" s="32"/>
      <c r="Z318" s="32"/>
      <c r="AA318" s="32"/>
      <c r="AB318" s="32"/>
      <c r="AC318" s="32"/>
    </row>
    <row r="319" spans="1:29" s="129" customFormat="1" ht="30" customHeight="1">
      <c r="A319" s="32"/>
      <c r="B319" s="323" t="s">
        <v>3974</v>
      </c>
      <c r="C319" s="324">
        <v>91926</v>
      </c>
      <c r="D319" s="356" t="s">
        <v>854</v>
      </c>
      <c r="E319" s="357"/>
      <c r="F319" s="319" t="s">
        <v>489</v>
      </c>
      <c r="G319" s="319">
        <v>1100</v>
      </c>
      <c r="H319" s="320">
        <v>4.9000000000000004</v>
      </c>
      <c r="I319" s="321">
        <f t="shared" si="10"/>
        <v>5390</v>
      </c>
      <c r="J319" s="32"/>
      <c r="K319" s="99"/>
      <c r="L319" s="32"/>
      <c r="M319" s="32"/>
      <c r="N319" s="32"/>
      <c r="O319" s="32"/>
      <c r="P319" s="32"/>
      <c r="Q319" s="32"/>
      <c r="R319" s="32"/>
      <c r="S319" s="32"/>
      <c r="T319" s="32"/>
      <c r="U319" s="32"/>
      <c r="V319" s="32"/>
      <c r="W319" s="32"/>
      <c r="X319" s="32"/>
      <c r="Y319" s="32"/>
      <c r="Z319" s="32"/>
      <c r="AA319" s="32"/>
      <c r="AB319" s="32"/>
      <c r="AC319" s="32"/>
    </row>
    <row r="320" spans="1:29" s="129" customFormat="1" ht="30" customHeight="1">
      <c r="A320" s="32"/>
      <c r="B320" s="323" t="s">
        <v>3975</v>
      </c>
      <c r="C320" s="324">
        <v>91927</v>
      </c>
      <c r="D320" s="356" t="s">
        <v>1282</v>
      </c>
      <c r="E320" s="357"/>
      <c r="F320" s="319" t="s">
        <v>489</v>
      </c>
      <c r="G320" s="319">
        <v>600</v>
      </c>
      <c r="H320" s="320">
        <v>5.54</v>
      </c>
      <c r="I320" s="321">
        <f t="shared" ref="I320:I341" si="11">ROUND(G320*H320,2)</f>
        <v>3324</v>
      </c>
      <c r="J320" s="32"/>
      <c r="K320" s="99"/>
      <c r="L320" s="32"/>
      <c r="M320" s="32"/>
      <c r="N320" s="32"/>
      <c r="O320" s="32"/>
      <c r="P320" s="32"/>
      <c r="Q320" s="32"/>
      <c r="R320" s="32"/>
      <c r="S320" s="32"/>
      <c r="T320" s="32"/>
      <c r="U320" s="32"/>
      <c r="V320" s="32"/>
      <c r="W320" s="32"/>
      <c r="X320" s="32"/>
      <c r="Y320" s="32"/>
      <c r="Z320" s="32"/>
      <c r="AA320" s="32"/>
      <c r="AB320" s="32"/>
      <c r="AC320" s="32"/>
    </row>
    <row r="321" spans="1:29" s="129" customFormat="1" ht="30" customHeight="1">
      <c r="A321" s="32"/>
      <c r="B321" s="323" t="s">
        <v>3976</v>
      </c>
      <c r="C321" s="324">
        <v>91928</v>
      </c>
      <c r="D321" s="356" t="s">
        <v>855</v>
      </c>
      <c r="E321" s="357"/>
      <c r="F321" s="319" t="s">
        <v>489</v>
      </c>
      <c r="G321" s="319">
        <v>1100</v>
      </c>
      <c r="H321" s="320">
        <v>7.62</v>
      </c>
      <c r="I321" s="321">
        <f t="shared" si="11"/>
        <v>8382</v>
      </c>
      <c r="J321" s="32"/>
      <c r="K321" s="99"/>
      <c r="L321" s="32"/>
      <c r="M321" s="32"/>
      <c r="N321" s="32"/>
      <c r="O321" s="32"/>
      <c r="P321" s="32"/>
      <c r="Q321" s="32"/>
      <c r="R321" s="32"/>
      <c r="S321" s="32"/>
      <c r="T321" s="32"/>
      <c r="U321" s="32"/>
      <c r="V321" s="32"/>
      <c r="W321" s="32"/>
      <c r="X321" s="32"/>
      <c r="Y321" s="32"/>
      <c r="Z321" s="32"/>
      <c r="AA321" s="32"/>
      <c r="AB321" s="32"/>
      <c r="AC321" s="32"/>
    </row>
    <row r="322" spans="1:29" s="129" customFormat="1" ht="30" customHeight="1">
      <c r="A322" s="32"/>
      <c r="B322" s="323" t="s">
        <v>3977</v>
      </c>
      <c r="C322" s="324">
        <v>91929</v>
      </c>
      <c r="D322" s="356" t="s">
        <v>1283</v>
      </c>
      <c r="E322" s="357"/>
      <c r="F322" s="319" t="s">
        <v>489</v>
      </c>
      <c r="G322" s="319">
        <v>600</v>
      </c>
      <c r="H322" s="320">
        <v>8.16</v>
      </c>
      <c r="I322" s="321">
        <f t="shared" si="11"/>
        <v>4896</v>
      </c>
      <c r="J322" s="32"/>
      <c r="K322" s="99"/>
      <c r="L322" s="32"/>
      <c r="M322" s="32"/>
      <c r="N322" s="32"/>
      <c r="O322" s="32"/>
      <c r="P322" s="32"/>
      <c r="Q322" s="32"/>
      <c r="R322" s="32"/>
      <c r="S322" s="32"/>
      <c r="T322" s="32"/>
      <c r="U322" s="32"/>
      <c r="V322" s="32"/>
      <c r="W322" s="32"/>
      <c r="X322" s="32"/>
      <c r="Y322" s="32"/>
      <c r="Z322" s="32"/>
      <c r="AA322" s="32"/>
      <c r="AB322" s="32"/>
      <c r="AC322" s="32"/>
    </row>
    <row r="323" spans="1:29" s="129" customFormat="1" ht="30" customHeight="1">
      <c r="A323" s="32"/>
      <c r="B323" s="323" t="s">
        <v>3978</v>
      </c>
      <c r="C323" s="324">
        <v>91930</v>
      </c>
      <c r="D323" s="356" t="s">
        <v>1284</v>
      </c>
      <c r="E323" s="357"/>
      <c r="F323" s="319" t="s">
        <v>489</v>
      </c>
      <c r="G323" s="319">
        <v>1100</v>
      </c>
      <c r="H323" s="320">
        <v>10.649999999999999</v>
      </c>
      <c r="I323" s="321">
        <f t="shared" si="11"/>
        <v>11715</v>
      </c>
      <c r="J323" s="32"/>
      <c r="K323" s="99"/>
      <c r="L323" s="32"/>
      <c r="M323" s="32"/>
      <c r="N323" s="32"/>
      <c r="O323" s="32"/>
      <c r="P323" s="32"/>
      <c r="Q323" s="32"/>
      <c r="R323" s="32"/>
      <c r="S323" s="32"/>
      <c r="T323" s="32"/>
      <c r="U323" s="32"/>
      <c r="V323" s="32"/>
      <c r="W323" s="32"/>
      <c r="X323" s="32"/>
      <c r="Y323" s="32"/>
      <c r="Z323" s="32"/>
      <c r="AA323" s="32"/>
      <c r="AB323" s="32"/>
      <c r="AC323" s="32"/>
    </row>
    <row r="324" spans="1:29" s="129" customFormat="1" ht="30" customHeight="1">
      <c r="A324" s="32"/>
      <c r="B324" s="323" t="s">
        <v>3979</v>
      </c>
      <c r="C324" s="324">
        <v>91931</v>
      </c>
      <c r="D324" s="356" t="s">
        <v>1285</v>
      </c>
      <c r="E324" s="357"/>
      <c r="F324" s="319" t="s">
        <v>489</v>
      </c>
      <c r="G324" s="319">
        <v>1100</v>
      </c>
      <c r="H324" s="320">
        <v>11.54</v>
      </c>
      <c r="I324" s="321">
        <f t="shared" si="11"/>
        <v>12694</v>
      </c>
      <c r="J324" s="32"/>
      <c r="K324" s="99"/>
      <c r="L324" s="32"/>
      <c r="M324" s="32"/>
      <c r="N324" s="32"/>
      <c r="O324" s="32"/>
      <c r="P324" s="32"/>
      <c r="Q324" s="32"/>
      <c r="R324" s="32"/>
      <c r="S324" s="32"/>
      <c r="T324" s="32"/>
      <c r="U324" s="32"/>
      <c r="V324" s="32"/>
      <c r="W324" s="32"/>
      <c r="X324" s="32"/>
      <c r="Y324" s="32"/>
      <c r="Z324" s="32"/>
      <c r="AA324" s="32"/>
      <c r="AB324" s="32"/>
      <c r="AC324" s="32"/>
    </row>
    <row r="325" spans="1:29" s="129" customFormat="1" ht="30" customHeight="1">
      <c r="A325" s="32"/>
      <c r="B325" s="323" t="s">
        <v>3980</v>
      </c>
      <c r="C325" s="324">
        <v>91932</v>
      </c>
      <c r="D325" s="356" t="s">
        <v>910</v>
      </c>
      <c r="E325" s="357"/>
      <c r="F325" s="319" t="s">
        <v>489</v>
      </c>
      <c r="G325" s="319">
        <v>800</v>
      </c>
      <c r="H325" s="320">
        <v>19.21</v>
      </c>
      <c r="I325" s="321">
        <f t="shared" si="11"/>
        <v>15368</v>
      </c>
      <c r="J325" s="32"/>
      <c r="K325" s="99"/>
      <c r="L325" s="32"/>
      <c r="M325" s="32"/>
      <c r="N325" s="32"/>
      <c r="O325" s="32"/>
      <c r="P325" s="32"/>
      <c r="Q325" s="32"/>
      <c r="R325" s="32"/>
      <c r="S325" s="32"/>
      <c r="T325" s="32"/>
      <c r="U325" s="32"/>
      <c r="V325" s="32"/>
      <c r="W325" s="32"/>
      <c r="X325" s="32"/>
      <c r="Y325" s="32"/>
      <c r="Z325" s="32"/>
      <c r="AA325" s="32"/>
      <c r="AB325" s="32"/>
      <c r="AC325" s="32"/>
    </row>
    <row r="326" spans="1:29" s="129" customFormat="1" ht="30" customHeight="1">
      <c r="A326" s="32"/>
      <c r="B326" s="323" t="s">
        <v>3981</v>
      </c>
      <c r="C326" s="324">
        <v>91933</v>
      </c>
      <c r="D326" s="356" t="s">
        <v>1286</v>
      </c>
      <c r="E326" s="357"/>
      <c r="F326" s="319" t="s">
        <v>489</v>
      </c>
      <c r="G326" s="319">
        <v>600</v>
      </c>
      <c r="H326" s="320">
        <v>18.5</v>
      </c>
      <c r="I326" s="321">
        <f t="shared" si="11"/>
        <v>11100</v>
      </c>
      <c r="J326" s="32"/>
      <c r="K326" s="99"/>
      <c r="L326" s="32"/>
      <c r="M326" s="32"/>
      <c r="N326" s="32"/>
      <c r="O326" s="32"/>
      <c r="P326" s="32"/>
      <c r="Q326" s="32"/>
      <c r="R326" s="32"/>
      <c r="S326" s="32"/>
      <c r="T326" s="32"/>
      <c r="U326" s="32"/>
      <c r="V326" s="32"/>
      <c r="W326" s="32"/>
      <c r="X326" s="32"/>
      <c r="Y326" s="32"/>
      <c r="Z326" s="32"/>
      <c r="AA326" s="32"/>
      <c r="AB326" s="32"/>
      <c r="AC326" s="32"/>
    </row>
    <row r="327" spans="1:29" s="129" customFormat="1" ht="30" customHeight="1">
      <c r="A327" s="32"/>
      <c r="B327" s="323" t="s">
        <v>3982</v>
      </c>
      <c r="C327" s="324">
        <v>92982</v>
      </c>
      <c r="D327" s="356" t="s">
        <v>1287</v>
      </c>
      <c r="E327" s="357"/>
      <c r="F327" s="319" t="s">
        <v>489</v>
      </c>
      <c r="G327" s="319">
        <v>500</v>
      </c>
      <c r="H327" s="320">
        <v>19.84</v>
      </c>
      <c r="I327" s="321">
        <f t="shared" si="11"/>
        <v>9920</v>
      </c>
      <c r="J327" s="32"/>
      <c r="K327" s="99"/>
      <c r="L327" s="32"/>
      <c r="M327" s="32"/>
      <c r="N327" s="32"/>
      <c r="O327" s="32"/>
      <c r="P327" s="32"/>
      <c r="Q327" s="32"/>
      <c r="R327" s="32"/>
      <c r="S327" s="32"/>
      <c r="T327" s="32"/>
      <c r="U327" s="32"/>
      <c r="V327" s="32"/>
      <c r="W327" s="32"/>
      <c r="X327" s="32"/>
      <c r="Y327" s="32"/>
      <c r="Z327" s="32"/>
      <c r="AA327" s="32"/>
      <c r="AB327" s="32"/>
      <c r="AC327" s="32"/>
    </row>
    <row r="328" spans="1:29" s="129" customFormat="1" ht="30" customHeight="1">
      <c r="A328" s="32"/>
      <c r="B328" s="323" t="s">
        <v>3983</v>
      </c>
      <c r="C328" s="324">
        <v>92984</v>
      </c>
      <c r="D328" s="356" t="s">
        <v>1288</v>
      </c>
      <c r="E328" s="357"/>
      <c r="F328" s="319" t="s">
        <v>489</v>
      </c>
      <c r="G328" s="319">
        <v>300</v>
      </c>
      <c r="H328" s="320">
        <v>32.479999999999997</v>
      </c>
      <c r="I328" s="321">
        <f t="shared" si="11"/>
        <v>9744</v>
      </c>
      <c r="J328" s="32"/>
      <c r="K328" s="99"/>
      <c r="L328" s="32"/>
      <c r="M328" s="32"/>
      <c r="N328" s="32"/>
      <c r="O328" s="32"/>
      <c r="P328" s="32"/>
      <c r="Q328" s="32"/>
      <c r="R328" s="32"/>
      <c r="S328" s="32"/>
      <c r="T328" s="32"/>
      <c r="U328" s="32"/>
      <c r="V328" s="32"/>
      <c r="W328" s="32"/>
      <c r="X328" s="32"/>
      <c r="Y328" s="32"/>
      <c r="Z328" s="32"/>
      <c r="AA328" s="32"/>
      <c r="AB328" s="32"/>
      <c r="AC328" s="32"/>
    </row>
    <row r="329" spans="1:29" s="129" customFormat="1" ht="30" customHeight="1">
      <c r="A329" s="32"/>
      <c r="B329" s="323" t="s">
        <v>3984</v>
      </c>
      <c r="C329" s="324">
        <v>93653</v>
      </c>
      <c r="D329" s="356" t="s">
        <v>1289</v>
      </c>
      <c r="E329" s="357"/>
      <c r="F329" s="319" t="s">
        <v>518</v>
      </c>
      <c r="G329" s="319">
        <v>75</v>
      </c>
      <c r="H329" s="320">
        <v>12.570000000000002</v>
      </c>
      <c r="I329" s="321">
        <f t="shared" si="11"/>
        <v>942.75</v>
      </c>
      <c r="J329" s="32"/>
      <c r="K329" s="99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32"/>
      <c r="Z329" s="32"/>
      <c r="AA329" s="32"/>
      <c r="AB329" s="32"/>
      <c r="AC329" s="32"/>
    </row>
    <row r="330" spans="1:29" s="129" customFormat="1" ht="30" customHeight="1">
      <c r="A330" s="32"/>
      <c r="B330" s="323" t="s">
        <v>3985</v>
      </c>
      <c r="C330" s="324">
        <v>93654</v>
      </c>
      <c r="D330" s="356" t="s">
        <v>1290</v>
      </c>
      <c r="E330" s="357"/>
      <c r="F330" s="319" t="s">
        <v>518</v>
      </c>
      <c r="G330" s="319">
        <v>72</v>
      </c>
      <c r="H330" s="320">
        <v>13.21</v>
      </c>
      <c r="I330" s="321">
        <f t="shared" si="11"/>
        <v>951.12</v>
      </c>
      <c r="J330" s="32"/>
      <c r="K330" s="99"/>
      <c r="L330" s="32"/>
      <c r="M330" s="32"/>
      <c r="N330" s="32"/>
      <c r="O330" s="32"/>
      <c r="P330" s="32"/>
      <c r="Q330" s="32"/>
      <c r="R330" s="32"/>
      <c r="S330" s="32"/>
      <c r="T330" s="32"/>
      <c r="U330" s="32"/>
      <c r="V330" s="32"/>
      <c r="W330" s="32"/>
      <c r="X330" s="32"/>
      <c r="Y330" s="32"/>
      <c r="Z330" s="32"/>
      <c r="AA330" s="32"/>
      <c r="AB330" s="32"/>
      <c r="AC330" s="32"/>
    </row>
    <row r="331" spans="1:29" s="129" customFormat="1" ht="30" customHeight="1">
      <c r="A331" s="32"/>
      <c r="B331" s="323" t="s">
        <v>3986</v>
      </c>
      <c r="C331" s="324">
        <v>93655</v>
      </c>
      <c r="D331" s="356" t="s">
        <v>1291</v>
      </c>
      <c r="E331" s="357"/>
      <c r="F331" s="319" t="s">
        <v>518</v>
      </c>
      <c r="G331" s="319">
        <v>54</v>
      </c>
      <c r="H331" s="320">
        <v>14.530000000000001</v>
      </c>
      <c r="I331" s="321">
        <f t="shared" si="11"/>
        <v>784.62</v>
      </c>
      <c r="J331" s="32"/>
      <c r="K331" s="99"/>
      <c r="L331" s="32"/>
      <c r="M331" s="32"/>
      <c r="N331" s="32"/>
      <c r="O331" s="32"/>
      <c r="P331" s="32"/>
      <c r="Q331" s="32"/>
      <c r="R331" s="32"/>
      <c r="S331" s="32"/>
      <c r="T331" s="32"/>
      <c r="U331" s="32"/>
      <c r="V331" s="32"/>
      <c r="W331" s="32"/>
      <c r="X331" s="32"/>
      <c r="Y331" s="32"/>
      <c r="Z331" s="32"/>
      <c r="AA331" s="32"/>
      <c r="AB331" s="32"/>
      <c r="AC331" s="32"/>
    </row>
    <row r="332" spans="1:29" s="129" customFormat="1" ht="30" customHeight="1">
      <c r="A332" s="32"/>
      <c r="B332" s="323" t="s">
        <v>3987</v>
      </c>
      <c r="C332" s="324">
        <v>93656</v>
      </c>
      <c r="D332" s="356" t="s">
        <v>1292</v>
      </c>
      <c r="E332" s="357"/>
      <c r="F332" s="319" t="s">
        <v>518</v>
      </c>
      <c r="G332" s="319">
        <v>30</v>
      </c>
      <c r="H332" s="320">
        <v>14.530000000000001</v>
      </c>
      <c r="I332" s="321">
        <f t="shared" si="11"/>
        <v>435.9</v>
      </c>
      <c r="J332" s="32"/>
      <c r="K332" s="99"/>
      <c r="L332" s="32"/>
      <c r="M332" s="32"/>
      <c r="N332" s="32"/>
      <c r="O332" s="32"/>
      <c r="P332" s="32"/>
      <c r="Q332" s="32"/>
      <c r="R332" s="32"/>
      <c r="S332" s="32"/>
      <c r="T332" s="32"/>
      <c r="U332" s="32"/>
      <c r="V332" s="32"/>
      <c r="W332" s="32"/>
      <c r="X332" s="32"/>
      <c r="Y332" s="32"/>
      <c r="Z332" s="32"/>
      <c r="AA332" s="32"/>
      <c r="AB332" s="32"/>
      <c r="AC332" s="32"/>
    </row>
    <row r="333" spans="1:29" s="129" customFormat="1" ht="30" customHeight="1">
      <c r="A333" s="32"/>
      <c r="B333" s="323" t="s">
        <v>3988</v>
      </c>
      <c r="C333" s="324">
        <v>93657</v>
      </c>
      <c r="D333" s="356" t="s">
        <v>1293</v>
      </c>
      <c r="E333" s="357"/>
      <c r="F333" s="319" t="s">
        <v>518</v>
      </c>
      <c r="G333" s="319">
        <v>60</v>
      </c>
      <c r="H333" s="320">
        <v>16.100000000000001</v>
      </c>
      <c r="I333" s="321">
        <f t="shared" si="11"/>
        <v>966</v>
      </c>
      <c r="J333" s="32"/>
      <c r="K333" s="99"/>
      <c r="L333" s="32"/>
      <c r="M333" s="32"/>
      <c r="N333" s="32"/>
      <c r="O333" s="32"/>
      <c r="P333" s="32"/>
      <c r="Q333" s="32"/>
      <c r="R333" s="32"/>
      <c r="S333" s="32"/>
      <c r="T333" s="32"/>
      <c r="U333" s="32"/>
      <c r="V333" s="32"/>
      <c r="W333" s="32"/>
      <c r="X333" s="32"/>
      <c r="Y333" s="32"/>
      <c r="Z333" s="32"/>
      <c r="AA333" s="32"/>
      <c r="AB333" s="32"/>
      <c r="AC333" s="32"/>
    </row>
    <row r="334" spans="1:29" s="129" customFormat="1" ht="30" customHeight="1">
      <c r="A334" s="32"/>
      <c r="B334" s="323" t="s">
        <v>3989</v>
      </c>
      <c r="C334" s="324">
        <v>93658</v>
      </c>
      <c r="D334" s="356" t="s">
        <v>1294</v>
      </c>
      <c r="E334" s="357"/>
      <c r="F334" s="319" t="s">
        <v>518</v>
      </c>
      <c r="G334" s="319">
        <v>15</v>
      </c>
      <c r="H334" s="320">
        <v>23.16</v>
      </c>
      <c r="I334" s="321">
        <f t="shared" si="11"/>
        <v>347.4</v>
      </c>
      <c r="J334" s="32"/>
      <c r="K334" s="99"/>
      <c r="L334" s="32"/>
      <c r="M334" s="32"/>
      <c r="N334" s="32"/>
      <c r="O334" s="32"/>
      <c r="P334" s="32"/>
      <c r="Q334" s="32"/>
      <c r="R334" s="32"/>
      <c r="S334" s="32"/>
      <c r="T334" s="32"/>
      <c r="U334" s="32"/>
      <c r="V334" s="32"/>
      <c r="W334" s="32"/>
      <c r="X334" s="32"/>
      <c r="Y334" s="32"/>
      <c r="Z334" s="32"/>
      <c r="AA334" s="32"/>
      <c r="AB334" s="32"/>
      <c r="AC334" s="32"/>
    </row>
    <row r="335" spans="1:29" s="129" customFormat="1" ht="30" customHeight="1">
      <c r="A335" s="32"/>
      <c r="B335" s="323" t="s">
        <v>3990</v>
      </c>
      <c r="C335" s="324">
        <v>93660</v>
      </c>
      <c r="D335" s="356" t="s">
        <v>1295</v>
      </c>
      <c r="E335" s="357"/>
      <c r="F335" s="319" t="s">
        <v>518</v>
      </c>
      <c r="G335" s="319">
        <v>30</v>
      </c>
      <c r="H335" s="320">
        <v>60.79</v>
      </c>
      <c r="I335" s="321">
        <f t="shared" si="11"/>
        <v>1823.7</v>
      </c>
      <c r="J335" s="32"/>
      <c r="K335" s="99"/>
      <c r="L335" s="32"/>
      <c r="M335" s="32"/>
      <c r="N335" s="32"/>
      <c r="O335" s="32"/>
      <c r="P335" s="32"/>
      <c r="Q335" s="32"/>
      <c r="R335" s="32"/>
      <c r="S335" s="32"/>
      <c r="T335" s="32"/>
      <c r="U335" s="32"/>
      <c r="V335" s="32"/>
      <c r="W335" s="32"/>
      <c r="X335" s="32"/>
      <c r="Y335" s="32"/>
      <c r="Z335" s="32"/>
      <c r="AA335" s="32"/>
      <c r="AB335" s="32"/>
      <c r="AC335" s="32"/>
    </row>
    <row r="336" spans="1:29" s="129" customFormat="1" ht="30" customHeight="1">
      <c r="A336" s="32"/>
      <c r="B336" s="323" t="s">
        <v>3991</v>
      </c>
      <c r="C336" s="324">
        <v>93661</v>
      </c>
      <c r="D336" s="356" t="s">
        <v>1296</v>
      </c>
      <c r="E336" s="357"/>
      <c r="F336" s="319" t="s">
        <v>518</v>
      </c>
      <c r="G336" s="319">
        <v>27</v>
      </c>
      <c r="H336" s="320">
        <v>62.07</v>
      </c>
      <c r="I336" s="321">
        <f t="shared" si="11"/>
        <v>1675.89</v>
      </c>
      <c r="J336" s="32"/>
      <c r="K336" s="99"/>
      <c r="L336" s="32"/>
      <c r="M336" s="32"/>
      <c r="N336" s="32"/>
      <c r="O336" s="32"/>
      <c r="P336" s="32"/>
      <c r="Q336" s="32"/>
      <c r="R336" s="32"/>
      <c r="S336" s="32"/>
      <c r="T336" s="32"/>
      <c r="U336" s="32"/>
      <c r="V336" s="32"/>
      <c r="W336" s="32"/>
      <c r="X336" s="32"/>
      <c r="Y336" s="32"/>
      <c r="Z336" s="32"/>
      <c r="AA336" s="32"/>
      <c r="AB336" s="32"/>
      <c r="AC336" s="32"/>
    </row>
    <row r="337" spans="1:29" s="129" customFormat="1" ht="30" customHeight="1">
      <c r="A337" s="32"/>
      <c r="B337" s="323" t="s">
        <v>3992</v>
      </c>
      <c r="C337" s="324">
        <v>93662</v>
      </c>
      <c r="D337" s="356" t="s">
        <v>1297</v>
      </c>
      <c r="E337" s="357"/>
      <c r="F337" s="319" t="s">
        <v>518</v>
      </c>
      <c r="G337" s="319">
        <v>15</v>
      </c>
      <c r="H337" s="320">
        <v>64.72</v>
      </c>
      <c r="I337" s="321">
        <f t="shared" si="11"/>
        <v>970.8</v>
      </c>
      <c r="J337" s="32"/>
      <c r="K337" s="99"/>
      <c r="L337" s="32"/>
      <c r="M337" s="32"/>
      <c r="N337" s="32"/>
      <c r="O337" s="32"/>
      <c r="P337" s="32"/>
      <c r="Q337" s="32"/>
      <c r="R337" s="32"/>
      <c r="S337" s="32"/>
      <c r="T337" s="32"/>
      <c r="U337" s="32"/>
      <c r="V337" s="32"/>
      <c r="W337" s="32"/>
      <c r="X337" s="32"/>
      <c r="Y337" s="32"/>
      <c r="Z337" s="32"/>
      <c r="AA337" s="32"/>
      <c r="AB337" s="32"/>
      <c r="AC337" s="32"/>
    </row>
    <row r="338" spans="1:29" s="129" customFormat="1" ht="30" customHeight="1">
      <c r="A338" s="32"/>
      <c r="B338" s="323" t="s">
        <v>3993</v>
      </c>
      <c r="C338" s="324">
        <v>93663</v>
      </c>
      <c r="D338" s="356" t="s">
        <v>1298</v>
      </c>
      <c r="E338" s="357"/>
      <c r="F338" s="319" t="s">
        <v>518</v>
      </c>
      <c r="G338" s="319">
        <v>15</v>
      </c>
      <c r="H338" s="320">
        <v>64.72</v>
      </c>
      <c r="I338" s="321">
        <f t="shared" si="11"/>
        <v>970.8</v>
      </c>
      <c r="J338" s="32"/>
      <c r="K338" s="99"/>
      <c r="L338" s="32"/>
      <c r="M338" s="32"/>
      <c r="N338" s="32"/>
      <c r="O338" s="32"/>
      <c r="P338" s="32"/>
      <c r="Q338" s="32"/>
      <c r="R338" s="32"/>
      <c r="S338" s="32"/>
      <c r="T338" s="32"/>
      <c r="U338" s="32"/>
      <c r="V338" s="32"/>
      <c r="W338" s="32"/>
      <c r="X338" s="32"/>
      <c r="Y338" s="32"/>
      <c r="Z338" s="32"/>
      <c r="AA338" s="32"/>
      <c r="AB338" s="32"/>
      <c r="AC338" s="32"/>
    </row>
    <row r="339" spans="1:29" s="129" customFormat="1" ht="30" customHeight="1">
      <c r="A339" s="32"/>
      <c r="B339" s="323" t="s">
        <v>3994</v>
      </c>
      <c r="C339" s="324">
        <v>93664</v>
      </c>
      <c r="D339" s="356" t="s">
        <v>1299</v>
      </c>
      <c r="E339" s="357"/>
      <c r="F339" s="319" t="s">
        <v>518</v>
      </c>
      <c r="G339" s="319">
        <v>30</v>
      </c>
      <c r="H339" s="320">
        <v>67.88</v>
      </c>
      <c r="I339" s="321">
        <f t="shared" si="11"/>
        <v>2036.4</v>
      </c>
      <c r="J339" s="32"/>
      <c r="K339" s="99"/>
      <c r="L339" s="32"/>
      <c r="M339" s="32"/>
      <c r="N339" s="32"/>
      <c r="O339" s="32"/>
      <c r="P339" s="32"/>
      <c r="Q339" s="32"/>
      <c r="R339" s="32"/>
      <c r="S339" s="32"/>
      <c r="T339" s="32"/>
      <c r="U339" s="32"/>
      <c r="V339" s="32"/>
      <c r="W339" s="32"/>
      <c r="X339" s="32"/>
      <c r="Y339" s="32"/>
      <c r="Z339" s="32"/>
      <c r="AA339" s="32"/>
      <c r="AB339" s="32"/>
      <c r="AC339" s="32"/>
    </row>
    <row r="340" spans="1:29" s="129" customFormat="1" ht="30" customHeight="1">
      <c r="A340" s="32"/>
      <c r="B340" s="323" t="s">
        <v>3995</v>
      </c>
      <c r="C340" s="324">
        <v>93665</v>
      </c>
      <c r="D340" s="356" t="s">
        <v>1300</v>
      </c>
      <c r="E340" s="357"/>
      <c r="F340" s="319" t="s">
        <v>518</v>
      </c>
      <c r="G340" s="319">
        <v>30</v>
      </c>
      <c r="H340" s="320">
        <v>71.910000000000011</v>
      </c>
      <c r="I340" s="321">
        <f t="shared" si="11"/>
        <v>2157.3000000000002</v>
      </c>
      <c r="J340" s="32"/>
      <c r="K340" s="99"/>
      <c r="L340" s="32"/>
      <c r="M340" s="32"/>
      <c r="N340" s="32"/>
      <c r="O340" s="32"/>
      <c r="P340" s="32"/>
      <c r="Q340" s="32"/>
      <c r="R340" s="32"/>
      <c r="S340" s="32"/>
      <c r="T340" s="32"/>
      <c r="U340" s="32"/>
      <c r="V340" s="32"/>
      <c r="W340" s="32"/>
      <c r="X340" s="32"/>
      <c r="Y340" s="32"/>
      <c r="Z340" s="32"/>
      <c r="AA340" s="32"/>
      <c r="AB340" s="32"/>
      <c r="AC340" s="32"/>
    </row>
    <row r="341" spans="1:29" s="129" customFormat="1" ht="30" customHeight="1">
      <c r="A341" s="32"/>
      <c r="B341" s="323" t="s">
        <v>3996</v>
      </c>
      <c r="C341" s="324">
        <v>93666</v>
      </c>
      <c r="D341" s="356" t="s">
        <v>1301</v>
      </c>
      <c r="E341" s="357"/>
      <c r="F341" s="319" t="s">
        <v>518</v>
      </c>
      <c r="G341" s="319">
        <v>30</v>
      </c>
      <c r="H341" s="320">
        <v>78.209999999999994</v>
      </c>
      <c r="I341" s="321">
        <f t="shared" si="11"/>
        <v>2346.3000000000002</v>
      </c>
      <c r="J341" s="32"/>
      <c r="K341" s="99"/>
      <c r="L341" s="32"/>
      <c r="M341" s="32"/>
      <c r="N341" s="32"/>
      <c r="O341" s="32"/>
      <c r="P341" s="32"/>
      <c r="Q341" s="32"/>
      <c r="R341" s="32"/>
      <c r="S341" s="32"/>
      <c r="T341" s="32"/>
      <c r="U341" s="32"/>
      <c r="V341" s="32"/>
      <c r="W341" s="32"/>
      <c r="X341" s="32"/>
      <c r="Y341" s="32"/>
      <c r="Z341" s="32"/>
      <c r="AA341" s="32"/>
      <c r="AB341" s="32"/>
      <c r="AC341" s="32"/>
    </row>
    <row r="342" spans="1:29" s="129" customFormat="1" ht="30" customHeight="1">
      <c r="A342" s="32"/>
      <c r="B342" s="323" t="s">
        <v>3997</v>
      </c>
      <c r="C342" s="324">
        <v>93671</v>
      </c>
      <c r="D342" s="356" t="s">
        <v>1302</v>
      </c>
      <c r="E342" s="357"/>
      <c r="F342" s="319" t="s">
        <v>518</v>
      </c>
      <c r="G342" s="319">
        <v>15</v>
      </c>
      <c r="H342" s="320">
        <v>86.780000000000015</v>
      </c>
      <c r="I342" s="321">
        <f t="shared" ref="I342:I354" si="12">ROUND(G342*H342,2)</f>
        <v>1301.7</v>
      </c>
      <c r="J342" s="32"/>
      <c r="K342" s="99"/>
      <c r="L342" s="32"/>
      <c r="M342" s="32"/>
      <c r="N342" s="32"/>
      <c r="O342" s="32"/>
      <c r="P342" s="32"/>
      <c r="Q342" s="32"/>
      <c r="R342" s="32"/>
      <c r="S342" s="32"/>
      <c r="T342" s="32"/>
      <c r="U342" s="32"/>
      <c r="V342" s="32"/>
      <c r="W342" s="32"/>
      <c r="X342" s="32"/>
      <c r="Y342" s="32"/>
      <c r="Z342" s="32"/>
      <c r="AA342" s="32"/>
      <c r="AB342" s="32"/>
      <c r="AC342" s="32"/>
    </row>
    <row r="343" spans="1:29" s="129" customFormat="1" ht="30" customHeight="1">
      <c r="A343" s="32"/>
      <c r="B343" s="323" t="s">
        <v>3998</v>
      </c>
      <c r="C343" s="324">
        <v>93672</v>
      </c>
      <c r="D343" s="356" t="s">
        <v>1303</v>
      </c>
      <c r="E343" s="357"/>
      <c r="F343" s="319" t="s">
        <v>518</v>
      </c>
      <c r="G343" s="319">
        <v>9</v>
      </c>
      <c r="H343" s="320">
        <v>94.08</v>
      </c>
      <c r="I343" s="321">
        <f t="shared" si="12"/>
        <v>846.72</v>
      </c>
      <c r="J343" s="32"/>
      <c r="K343" s="99"/>
      <c r="L343" s="32"/>
      <c r="M343" s="32"/>
      <c r="N343" s="32"/>
      <c r="O343" s="32"/>
      <c r="P343" s="32"/>
      <c r="Q343" s="32"/>
      <c r="R343" s="32"/>
      <c r="S343" s="32"/>
      <c r="T343" s="32"/>
      <c r="U343" s="32"/>
      <c r="V343" s="32"/>
      <c r="W343" s="32"/>
      <c r="X343" s="32"/>
      <c r="Y343" s="32"/>
      <c r="Z343" s="32"/>
      <c r="AA343" s="32"/>
      <c r="AB343" s="32"/>
      <c r="AC343" s="32"/>
    </row>
    <row r="344" spans="1:29" s="129" customFormat="1" ht="30" customHeight="1">
      <c r="A344" s="32"/>
      <c r="B344" s="323" t="s">
        <v>3999</v>
      </c>
      <c r="C344" s="324">
        <v>93673</v>
      </c>
      <c r="D344" s="356" t="s">
        <v>1304</v>
      </c>
      <c r="E344" s="357"/>
      <c r="F344" s="319" t="s">
        <v>518</v>
      </c>
      <c r="G344" s="319">
        <v>9</v>
      </c>
      <c r="H344" s="320">
        <v>103.55</v>
      </c>
      <c r="I344" s="321">
        <f t="shared" si="12"/>
        <v>931.95</v>
      </c>
      <c r="J344" s="32"/>
      <c r="K344" s="99"/>
      <c r="L344" s="32"/>
      <c r="M344" s="32"/>
      <c r="N344" s="32"/>
      <c r="O344" s="32"/>
      <c r="P344" s="32"/>
      <c r="Q344" s="32"/>
      <c r="R344" s="32"/>
      <c r="S344" s="32"/>
      <c r="T344" s="32"/>
      <c r="U344" s="32"/>
      <c r="V344" s="32"/>
      <c r="W344" s="32"/>
      <c r="X344" s="32"/>
      <c r="Y344" s="32"/>
      <c r="Z344" s="32"/>
      <c r="AA344" s="32"/>
      <c r="AB344" s="32"/>
      <c r="AC344" s="32"/>
    </row>
    <row r="345" spans="1:29" s="129" customFormat="1" ht="30" customHeight="1">
      <c r="A345" s="32"/>
      <c r="B345" s="323" t="s">
        <v>4000</v>
      </c>
      <c r="C345" s="324">
        <v>91973</v>
      </c>
      <c r="D345" s="356" t="s">
        <v>1305</v>
      </c>
      <c r="E345" s="357"/>
      <c r="F345" s="319" t="s">
        <v>518</v>
      </c>
      <c r="G345" s="319">
        <v>20</v>
      </c>
      <c r="H345" s="320">
        <v>106.25</v>
      </c>
      <c r="I345" s="321">
        <f t="shared" si="12"/>
        <v>2125</v>
      </c>
      <c r="J345" s="32"/>
      <c r="K345" s="99"/>
      <c r="L345" s="32"/>
      <c r="M345" s="32"/>
      <c r="N345" s="32"/>
      <c r="O345" s="32"/>
      <c r="P345" s="32"/>
      <c r="Q345" s="32"/>
      <c r="R345" s="32"/>
      <c r="S345" s="32"/>
      <c r="T345" s="32"/>
      <c r="U345" s="32"/>
      <c r="V345" s="32"/>
      <c r="W345" s="32"/>
      <c r="X345" s="32"/>
      <c r="Y345" s="32"/>
      <c r="Z345" s="32"/>
      <c r="AA345" s="32"/>
      <c r="AB345" s="32"/>
      <c r="AC345" s="32"/>
    </row>
    <row r="346" spans="1:29" s="129" customFormat="1" ht="30" customHeight="1">
      <c r="A346" s="32"/>
      <c r="B346" s="323" t="s">
        <v>4001</v>
      </c>
      <c r="C346" s="324">
        <v>91975</v>
      </c>
      <c r="D346" s="356" t="s">
        <v>1306</v>
      </c>
      <c r="E346" s="357"/>
      <c r="F346" s="319" t="s">
        <v>518</v>
      </c>
      <c r="G346" s="319">
        <v>5</v>
      </c>
      <c r="H346" s="320">
        <v>92.13000000000001</v>
      </c>
      <c r="I346" s="321">
        <f t="shared" si="12"/>
        <v>460.65</v>
      </c>
      <c r="J346" s="32"/>
      <c r="K346" s="99"/>
      <c r="L346" s="32"/>
      <c r="M346" s="32"/>
      <c r="N346" s="32"/>
      <c r="O346" s="32"/>
      <c r="P346" s="32"/>
      <c r="Q346" s="32"/>
      <c r="R346" s="32"/>
      <c r="S346" s="32"/>
      <c r="T346" s="32"/>
      <c r="U346" s="32"/>
      <c r="V346" s="32"/>
      <c r="W346" s="32"/>
      <c r="X346" s="32"/>
      <c r="Y346" s="32"/>
      <c r="Z346" s="32"/>
      <c r="AA346" s="32"/>
      <c r="AB346" s="32"/>
      <c r="AC346" s="32"/>
    </row>
    <row r="347" spans="1:29" s="129" customFormat="1" ht="30" customHeight="1">
      <c r="A347" s="32"/>
      <c r="B347" s="323" t="s">
        <v>4002</v>
      </c>
      <c r="C347" s="324">
        <v>91978</v>
      </c>
      <c r="D347" s="356" t="s">
        <v>1307</v>
      </c>
      <c r="E347" s="357"/>
      <c r="F347" s="319" t="s">
        <v>518</v>
      </c>
      <c r="G347" s="319">
        <v>10</v>
      </c>
      <c r="H347" s="320">
        <v>45.05</v>
      </c>
      <c r="I347" s="321">
        <f t="shared" si="12"/>
        <v>450.5</v>
      </c>
      <c r="J347" s="32"/>
      <c r="K347" s="99"/>
      <c r="L347" s="32"/>
      <c r="M347" s="32"/>
      <c r="N347" s="32"/>
      <c r="O347" s="32"/>
      <c r="P347" s="32"/>
      <c r="Q347" s="32"/>
      <c r="R347" s="32"/>
      <c r="S347" s="32"/>
      <c r="T347" s="32"/>
      <c r="U347" s="32"/>
      <c r="V347" s="32"/>
      <c r="W347" s="32"/>
      <c r="X347" s="32"/>
      <c r="Y347" s="32"/>
      <c r="Z347" s="32"/>
      <c r="AA347" s="32"/>
      <c r="AB347" s="32"/>
      <c r="AC347" s="32"/>
    </row>
    <row r="348" spans="1:29" s="129" customFormat="1" ht="30" customHeight="1">
      <c r="A348" s="32"/>
      <c r="B348" s="323" t="s">
        <v>4003</v>
      </c>
      <c r="C348" s="324">
        <v>91979</v>
      </c>
      <c r="D348" s="356" t="s">
        <v>1308</v>
      </c>
      <c r="E348" s="357"/>
      <c r="F348" s="319" t="s">
        <v>518</v>
      </c>
      <c r="G348" s="319">
        <v>10</v>
      </c>
      <c r="H348" s="320">
        <v>57.27</v>
      </c>
      <c r="I348" s="321">
        <f t="shared" si="12"/>
        <v>572.70000000000005</v>
      </c>
      <c r="J348" s="32"/>
      <c r="K348" s="99"/>
      <c r="L348" s="32"/>
      <c r="M348" s="32"/>
      <c r="N348" s="32"/>
      <c r="O348" s="32"/>
      <c r="P348" s="32"/>
      <c r="Q348" s="32"/>
      <c r="R348" s="32"/>
      <c r="S348" s="32"/>
      <c r="T348" s="32"/>
      <c r="U348" s="32"/>
      <c r="V348" s="32"/>
      <c r="W348" s="32"/>
      <c r="X348" s="32"/>
      <c r="Y348" s="32"/>
      <c r="Z348" s="32"/>
      <c r="AA348" s="32"/>
      <c r="AB348" s="32"/>
      <c r="AC348" s="32"/>
    </row>
    <row r="349" spans="1:29" s="129" customFormat="1" ht="30" customHeight="1">
      <c r="A349" s="32"/>
      <c r="B349" s="323" t="s">
        <v>4004</v>
      </c>
      <c r="C349" s="324">
        <v>91992</v>
      </c>
      <c r="D349" s="356" t="s">
        <v>1309</v>
      </c>
      <c r="E349" s="357"/>
      <c r="F349" s="319" t="s">
        <v>518</v>
      </c>
      <c r="G349" s="319">
        <v>10</v>
      </c>
      <c r="H349" s="320">
        <v>48.550000000000004</v>
      </c>
      <c r="I349" s="321">
        <f t="shared" si="12"/>
        <v>485.5</v>
      </c>
      <c r="J349" s="32"/>
      <c r="K349" s="99"/>
      <c r="L349" s="32"/>
      <c r="M349" s="32"/>
      <c r="N349" s="32"/>
      <c r="O349" s="32"/>
      <c r="P349" s="32"/>
      <c r="Q349" s="32"/>
      <c r="R349" s="32"/>
      <c r="S349" s="32"/>
      <c r="T349" s="32"/>
      <c r="U349" s="32"/>
      <c r="V349" s="32"/>
      <c r="W349" s="32"/>
      <c r="X349" s="32"/>
      <c r="Y349" s="32"/>
      <c r="Z349" s="32"/>
      <c r="AA349" s="32"/>
      <c r="AB349" s="32"/>
      <c r="AC349" s="32"/>
    </row>
    <row r="350" spans="1:29" s="129" customFormat="1" ht="30" customHeight="1">
      <c r="A350" s="32"/>
      <c r="B350" s="323" t="s">
        <v>4005</v>
      </c>
      <c r="C350" s="324">
        <v>91993</v>
      </c>
      <c r="D350" s="356" t="s">
        <v>1310</v>
      </c>
      <c r="E350" s="357"/>
      <c r="F350" s="319" t="s">
        <v>518</v>
      </c>
      <c r="G350" s="319">
        <v>10</v>
      </c>
      <c r="H350" s="320">
        <v>51.35</v>
      </c>
      <c r="I350" s="321">
        <f t="shared" si="12"/>
        <v>513.5</v>
      </c>
      <c r="J350" s="32"/>
      <c r="K350" s="99"/>
      <c r="L350" s="32"/>
      <c r="M350" s="32"/>
      <c r="N350" s="32"/>
      <c r="O350" s="32"/>
      <c r="P350" s="32"/>
      <c r="Q350" s="32"/>
      <c r="R350" s="32"/>
      <c r="S350" s="32"/>
      <c r="T350" s="32"/>
      <c r="U350" s="32"/>
      <c r="V350" s="32"/>
      <c r="W350" s="32"/>
      <c r="X350" s="32"/>
      <c r="Y350" s="32"/>
      <c r="Z350" s="32"/>
      <c r="AA350" s="32"/>
      <c r="AB350" s="32"/>
      <c r="AC350" s="32"/>
    </row>
    <row r="351" spans="1:29" s="129" customFormat="1" ht="30" customHeight="1">
      <c r="A351" s="32"/>
      <c r="B351" s="323" t="s">
        <v>4006</v>
      </c>
      <c r="C351" s="324">
        <v>91996</v>
      </c>
      <c r="D351" s="356" t="s">
        <v>1311</v>
      </c>
      <c r="E351" s="357"/>
      <c r="F351" s="319" t="s">
        <v>518</v>
      </c>
      <c r="G351" s="319">
        <v>15</v>
      </c>
      <c r="H351" s="320">
        <v>38.56</v>
      </c>
      <c r="I351" s="321">
        <f t="shared" si="12"/>
        <v>578.4</v>
      </c>
      <c r="J351" s="32"/>
      <c r="K351" s="99"/>
      <c r="L351" s="32"/>
      <c r="M351" s="32"/>
      <c r="N351" s="32"/>
      <c r="O351" s="32"/>
      <c r="P351" s="32"/>
      <c r="Q351" s="32"/>
      <c r="R351" s="32"/>
      <c r="S351" s="32"/>
      <c r="T351" s="32"/>
      <c r="U351" s="32"/>
      <c r="V351" s="32"/>
      <c r="W351" s="32"/>
      <c r="X351" s="32"/>
      <c r="Y351" s="32"/>
      <c r="Z351" s="32"/>
      <c r="AA351" s="32"/>
      <c r="AB351" s="32"/>
      <c r="AC351" s="32"/>
    </row>
    <row r="352" spans="1:29" s="129" customFormat="1" ht="30" customHeight="1">
      <c r="A352" s="32"/>
      <c r="B352" s="323" t="s">
        <v>4007</v>
      </c>
      <c r="C352" s="324">
        <v>91997</v>
      </c>
      <c r="D352" s="356" t="s">
        <v>856</v>
      </c>
      <c r="E352" s="357"/>
      <c r="F352" s="319" t="s">
        <v>518</v>
      </c>
      <c r="G352" s="319">
        <v>15</v>
      </c>
      <c r="H352" s="320">
        <v>41.36</v>
      </c>
      <c r="I352" s="321">
        <f t="shared" si="12"/>
        <v>620.4</v>
      </c>
      <c r="J352" s="32"/>
      <c r="K352" s="99"/>
      <c r="L352" s="32"/>
      <c r="M352" s="32"/>
      <c r="N352" s="32"/>
      <c r="O352" s="32"/>
      <c r="P352" s="32"/>
      <c r="Q352" s="32"/>
      <c r="R352" s="32"/>
      <c r="S352" s="32"/>
      <c r="T352" s="32"/>
      <c r="U352" s="32"/>
      <c r="V352" s="32"/>
      <c r="W352" s="32"/>
      <c r="X352" s="32"/>
      <c r="Y352" s="32"/>
      <c r="Z352" s="32"/>
      <c r="AA352" s="32"/>
      <c r="AB352" s="32"/>
      <c r="AC352" s="32"/>
    </row>
    <row r="353" spans="1:29" s="129" customFormat="1" ht="30" customHeight="1">
      <c r="A353" s="32"/>
      <c r="B353" s="323" t="s">
        <v>4008</v>
      </c>
      <c r="C353" s="324">
        <v>92000</v>
      </c>
      <c r="D353" s="356" t="s">
        <v>1312</v>
      </c>
      <c r="E353" s="357"/>
      <c r="F353" s="319" t="s">
        <v>518</v>
      </c>
      <c r="G353" s="319">
        <v>15</v>
      </c>
      <c r="H353" s="320">
        <v>34.700000000000003</v>
      </c>
      <c r="I353" s="321">
        <f t="shared" si="12"/>
        <v>520.5</v>
      </c>
      <c r="J353" s="32"/>
      <c r="K353" s="99"/>
      <c r="L353" s="32"/>
      <c r="M353" s="32"/>
      <c r="N353" s="32"/>
      <c r="O353" s="32"/>
      <c r="P353" s="32"/>
      <c r="Q353" s="32"/>
      <c r="R353" s="32"/>
      <c r="S353" s="32"/>
      <c r="T353" s="32"/>
      <c r="U353" s="32"/>
      <c r="V353" s="32"/>
      <c r="W353" s="32"/>
      <c r="X353" s="32"/>
      <c r="Y353" s="32"/>
      <c r="Z353" s="32"/>
      <c r="AA353" s="32"/>
      <c r="AB353" s="32"/>
      <c r="AC353" s="32"/>
    </row>
    <row r="354" spans="1:29" s="129" customFormat="1" ht="30" customHeight="1">
      <c r="A354" s="32"/>
      <c r="B354" s="323" t="s">
        <v>4009</v>
      </c>
      <c r="C354" s="324">
        <v>92001</v>
      </c>
      <c r="D354" s="356" t="s">
        <v>1313</v>
      </c>
      <c r="E354" s="357"/>
      <c r="F354" s="319" t="s">
        <v>518</v>
      </c>
      <c r="G354" s="319">
        <v>15</v>
      </c>
      <c r="H354" s="320">
        <v>37.5</v>
      </c>
      <c r="I354" s="321">
        <f t="shared" si="12"/>
        <v>562.5</v>
      </c>
      <c r="J354" s="32"/>
      <c r="K354" s="99"/>
      <c r="L354" s="32"/>
      <c r="M354" s="32"/>
      <c r="N354" s="32"/>
      <c r="O354" s="32"/>
      <c r="P354" s="32"/>
      <c r="Q354" s="32"/>
      <c r="R354" s="32"/>
      <c r="S354" s="32"/>
      <c r="T354" s="32"/>
      <c r="U354" s="32"/>
      <c r="V354" s="32"/>
      <c r="W354" s="32"/>
      <c r="X354" s="32"/>
      <c r="Y354" s="32"/>
      <c r="Z354" s="32"/>
      <c r="AA354" s="32"/>
      <c r="AB354" s="32"/>
      <c r="AC354" s="32"/>
    </row>
    <row r="355" spans="1:29" s="129" customFormat="1" ht="30" customHeight="1">
      <c r="A355" s="32"/>
      <c r="B355" s="323" t="s">
        <v>4010</v>
      </c>
      <c r="C355" s="324">
        <v>92004</v>
      </c>
      <c r="D355" s="356" t="s">
        <v>1314</v>
      </c>
      <c r="E355" s="357"/>
      <c r="F355" s="319" t="s">
        <v>518</v>
      </c>
      <c r="G355" s="319">
        <v>10</v>
      </c>
      <c r="H355" s="320">
        <v>61.690000000000005</v>
      </c>
      <c r="I355" s="321">
        <f t="shared" ref="I355:I378" si="13">ROUND(G355*H355,2)</f>
        <v>616.9</v>
      </c>
      <c r="J355" s="32"/>
      <c r="K355" s="99"/>
      <c r="L355" s="32"/>
      <c r="M355" s="32"/>
      <c r="N355" s="32"/>
      <c r="O355" s="32"/>
      <c r="P355" s="32"/>
      <c r="Q355" s="32"/>
      <c r="R355" s="32"/>
      <c r="S355" s="32"/>
      <c r="T355" s="32"/>
      <c r="U355" s="32"/>
      <c r="V355" s="32"/>
      <c r="W355" s="32"/>
      <c r="X355" s="32"/>
      <c r="Y355" s="32"/>
      <c r="Z355" s="32"/>
      <c r="AA355" s="32"/>
      <c r="AB355" s="32"/>
      <c r="AC355" s="32"/>
    </row>
    <row r="356" spans="1:29" s="129" customFormat="1" ht="30" customHeight="1">
      <c r="A356" s="32"/>
      <c r="B356" s="323" t="s">
        <v>4011</v>
      </c>
      <c r="C356" s="324">
        <v>92007</v>
      </c>
      <c r="D356" s="356" t="s">
        <v>1316</v>
      </c>
      <c r="E356" s="357"/>
      <c r="F356" s="319" t="s">
        <v>518</v>
      </c>
      <c r="G356" s="319">
        <v>10</v>
      </c>
      <c r="H356" s="320">
        <v>35.299999999999997</v>
      </c>
      <c r="I356" s="321">
        <f t="shared" si="13"/>
        <v>353</v>
      </c>
      <c r="J356" s="32"/>
      <c r="K356" s="99"/>
      <c r="L356" s="32"/>
      <c r="M356" s="32"/>
      <c r="N356" s="32"/>
      <c r="O356" s="32"/>
      <c r="P356" s="32"/>
      <c r="Q356" s="32"/>
      <c r="R356" s="32"/>
      <c r="S356" s="32"/>
      <c r="T356" s="32"/>
      <c r="U356" s="32"/>
      <c r="V356" s="32"/>
      <c r="W356" s="32"/>
      <c r="X356" s="32"/>
      <c r="Y356" s="32"/>
      <c r="Z356" s="32"/>
      <c r="AA356" s="32"/>
      <c r="AB356" s="32"/>
      <c r="AC356" s="32"/>
    </row>
    <row r="357" spans="1:29" s="129" customFormat="1" ht="30" customHeight="1">
      <c r="A357" s="32"/>
      <c r="B357" s="323" t="s">
        <v>4012</v>
      </c>
      <c r="C357" s="324">
        <v>92008</v>
      </c>
      <c r="D357" s="356" t="s">
        <v>1317</v>
      </c>
      <c r="E357" s="357"/>
      <c r="F357" s="319" t="s">
        <v>518</v>
      </c>
      <c r="G357" s="319">
        <v>10</v>
      </c>
      <c r="H357" s="320">
        <v>53.92</v>
      </c>
      <c r="I357" s="321">
        <f t="shared" si="13"/>
        <v>539.20000000000005</v>
      </c>
      <c r="J357" s="32"/>
      <c r="K357" s="99"/>
      <c r="L357" s="32"/>
      <c r="M357" s="32"/>
      <c r="N357" s="32"/>
      <c r="O357" s="32"/>
      <c r="P357" s="32"/>
      <c r="Q357" s="32"/>
      <c r="R357" s="32"/>
      <c r="S357" s="32"/>
      <c r="T357" s="32"/>
      <c r="U357" s="32"/>
      <c r="V357" s="32"/>
      <c r="W357" s="32"/>
      <c r="X357" s="32"/>
      <c r="Y357" s="32"/>
      <c r="Z357" s="32"/>
      <c r="AA357" s="32"/>
      <c r="AB357" s="32"/>
      <c r="AC357" s="32"/>
    </row>
    <row r="358" spans="1:29" s="129" customFormat="1" ht="30" customHeight="1">
      <c r="A358" s="32"/>
      <c r="B358" s="323" t="s">
        <v>4013</v>
      </c>
      <c r="C358" s="324">
        <v>92009</v>
      </c>
      <c r="D358" s="356" t="s">
        <v>1318</v>
      </c>
      <c r="E358" s="357"/>
      <c r="F358" s="319" t="s">
        <v>518</v>
      </c>
      <c r="G358" s="319">
        <v>10</v>
      </c>
      <c r="H358" s="320">
        <v>59.52</v>
      </c>
      <c r="I358" s="321">
        <f t="shared" si="13"/>
        <v>595.20000000000005</v>
      </c>
      <c r="J358" s="32"/>
      <c r="K358" s="99"/>
      <c r="L358" s="32"/>
      <c r="M358" s="32"/>
      <c r="N358" s="32"/>
      <c r="O358" s="32"/>
      <c r="P358" s="32"/>
      <c r="Q358" s="32"/>
      <c r="R358" s="32"/>
      <c r="S358" s="32"/>
      <c r="T358" s="32"/>
      <c r="U358" s="32"/>
      <c r="V358" s="32"/>
      <c r="W358" s="32"/>
      <c r="X358" s="32"/>
      <c r="Y358" s="32"/>
      <c r="Z358" s="32"/>
      <c r="AA358" s="32"/>
      <c r="AB358" s="32"/>
      <c r="AC358" s="32"/>
    </row>
    <row r="359" spans="1:29" s="129" customFormat="1" ht="30" customHeight="1">
      <c r="A359" s="32"/>
      <c r="B359" s="323" t="s">
        <v>4014</v>
      </c>
      <c r="C359" s="324">
        <v>92012</v>
      </c>
      <c r="D359" s="356" t="s">
        <v>1319</v>
      </c>
      <c r="E359" s="357"/>
      <c r="F359" s="319" t="s">
        <v>518</v>
      </c>
      <c r="G359" s="319">
        <v>5</v>
      </c>
      <c r="H359" s="320">
        <v>84.77</v>
      </c>
      <c r="I359" s="321">
        <f t="shared" si="13"/>
        <v>423.85</v>
      </c>
      <c r="J359" s="32"/>
      <c r="K359" s="99"/>
      <c r="L359" s="32"/>
      <c r="M359" s="32"/>
      <c r="N359" s="32"/>
      <c r="O359" s="32"/>
      <c r="P359" s="32"/>
      <c r="Q359" s="32"/>
      <c r="R359" s="32"/>
      <c r="S359" s="32"/>
      <c r="T359" s="32"/>
      <c r="U359" s="32"/>
      <c r="V359" s="32"/>
      <c r="W359" s="32"/>
      <c r="X359" s="32"/>
      <c r="Y359" s="32"/>
      <c r="Z359" s="32"/>
      <c r="AA359" s="32"/>
      <c r="AB359" s="32"/>
      <c r="AC359" s="32"/>
    </row>
    <row r="360" spans="1:29" s="129" customFormat="1" ht="30" customHeight="1">
      <c r="A360" s="32"/>
      <c r="B360" s="323" t="s">
        <v>4015</v>
      </c>
      <c r="C360" s="324">
        <v>92013</v>
      </c>
      <c r="D360" s="356" t="s">
        <v>1320</v>
      </c>
      <c r="E360" s="357"/>
      <c r="F360" s="319" t="s">
        <v>518</v>
      </c>
      <c r="G360" s="319">
        <v>5</v>
      </c>
      <c r="H360" s="320">
        <v>93.16</v>
      </c>
      <c r="I360" s="321">
        <f t="shared" si="13"/>
        <v>465.8</v>
      </c>
      <c r="J360" s="32"/>
      <c r="K360" s="99"/>
      <c r="L360" s="32"/>
      <c r="M360" s="32"/>
      <c r="N360" s="32"/>
      <c r="O360" s="32"/>
      <c r="P360" s="32"/>
      <c r="Q360" s="32"/>
      <c r="R360" s="32"/>
      <c r="S360" s="32"/>
      <c r="T360" s="32"/>
      <c r="U360" s="32"/>
      <c r="V360" s="32"/>
      <c r="W360" s="32"/>
      <c r="X360" s="32"/>
      <c r="Y360" s="32"/>
      <c r="Z360" s="32"/>
      <c r="AA360" s="32"/>
      <c r="AB360" s="32"/>
      <c r="AC360" s="32"/>
    </row>
    <row r="361" spans="1:29" s="129" customFormat="1" ht="30" customHeight="1">
      <c r="A361" s="32"/>
      <c r="B361" s="323" t="s">
        <v>4016</v>
      </c>
      <c r="C361" s="324">
        <v>92016</v>
      </c>
      <c r="D361" s="356" t="s">
        <v>1321</v>
      </c>
      <c r="E361" s="357"/>
      <c r="F361" s="319" t="s">
        <v>518</v>
      </c>
      <c r="G361" s="319">
        <v>10</v>
      </c>
      <c r="H361" s="320">
        <v>73.14</v>
      </c>
      <c r="I361" s="321">
        <f t="shared" si="13"/>
        <v>731.4</v>
      </c>
      <c r="J361" s="32"/>
      <c r="K361" s="99"/>
      <c r="L361" s="32"/>
      <c r="M361" s="32"/>
      <c r="N361" s="32"/>
      <c r="O361" s="32"/>
      <c r="P361" s="32"/>
      <c r="Q361" s="32"/>
      <c r="R361" s="32"/>
      <c r="S361" s="32"/>
      <c r="T361" s="32"/>
      <c r="U361" s="32"/>
      <c r="V361" s="32"/>
      <c r="W361" s="32"/>
      <c r="X361" s="32"/>
      <c r="Y361" s="32"/>
      <c r="Z361" s="32"/>
      <c r="AA361" s="32"/>
      <c r="AB361" s="32"/>
      <c r="AC361" s="32"/>
    </row>
    <row r="362" spans="1:29" s="129" customFormat="1" ht="30" customHeight="1">
      <c r="A362" s="32"/>
      <c r="B362" s="323" t="s">
        <v>4017</v>
      </c>
      <c r="C362" s="324">
        <v>92017</v>
      </c>
      <c r="D362" s="356" t="s">
        <v>1322</v>
      </c>
      <c r="E362" s="357"/>
      <c r="F362" s="319" t="s">
        <v>518</v>
      </c>
      <c r="G362" s="319">
        <v>10</v>
      </c>
      <c r="H362" s="320">
        <v>81.539999999999992</v>
      </c>
      <c r="I362" s="321">
        <f t="shared" si="13"/>
        <v>815.4</v>
      </c>
      <c r="J362" s="32"/>
      <c r="K362" s="99"/>
      <c r="L362" s="32"/>
      <c r="M362" s="32"/>
      <c r="N362" s="32"/>
      <c r="O362" s="32"/>
      <c r="P362" s="32"/>
      <c r="Q362" s="32"/>
      <c r="R362" s="32"/>
      <c r="S362" s="32"/>
      <c r="T362" s="32"/>
      <c r="U362" s="32"/>
      <c r="V362" s="32"/>
      <c r="W362" s="32"/>
      <c r="X362" s="32"/>
      <c r="Y362" s="32"/>
      <c r="Z362" s="32"/>
      <c r="AA362" s="32"/>
      <c r="AB362" s="32"/>
      <c r="AC362" s="32"/>
    </row>
    <row r="363" spans="1:29" s="129" customFormat="1" ht="30" customHeight="1">
      <c r="A363" s="32"/>
      <c r="B363" s="323" t="s">
        <v>4018</v>
      </c>
      <c r="C363" s="324">
        <v>92023</v>
      </c>
      <c r="D363" s="356" t="s">
        <v>1323</v>
      </c>
      <c r="E363" s="357"/>
      <c r="F363" s="319" t="s">
        <v>518</v>
      </c>
      <c r="G363" s="319">
        <v>10</v>
      </c>
      <c r="H363" s="320">
        <v>56.06</v>
      </c>
      <c r="I363" s="321">
        <f t="shared" si="13"/>
        <v>560.6</v>
      </c>
      <c r="J363" s="32"/>
      <c r="K363" s="99"/>
      <c r="L363" s="32"/>
      <c r="M363" s="32"/>
      <c r="N363" s="32"/>
      <c r="O363" s="32"/>
      <c r="P363" s="32"/>
      <c r="Q363" s="32"/>
      <c r="R363" s="32"/>
      <c r="S363" s="32"/>
      <c r="T363" s="32"/>
      <c r="U363" s="32"/>
      <c r="V363" s="32"/>
      <c r="W363" s="32"/>
      <c r="X363" s="32"/>
      <c r="Y363" s="32"/>
      <c r="Z363" s="32"/>
      <c r="AA363" s="32"/>
      <c r="AB363" s="32"/>
      <c r="AC363" s="32"/>
    </row>
    <row r="364" spans="1:29" s="129" customFormat="1" ht="30" customHeight="1">
      <c r="A364" s="32"/>
      <c r="B364" s="323" t="s">
        <v>4019</v>
      </c>
      <c r="C364" s="324">
        <v>92024</v>
      </c>
      <c r="D364" s="356" t="s">
        <v>1324</v>
      </c>
      <c r="E364" s="357"/>
      <c r="F364" s="319" t="s">
        <v>518</v>
      </c>
      <c r="G364" s="319">
        <v>10</v>
      </c>
      <c r="H364" s="320">
        <v>66.960000000000008</v>
      </c>
      <c r="I364" s="321">
        <f t="shared" si="13"/>
        <v>669.6</v>
      </c>
      <c r="J364" s="32"/>
      <c r="K364" s="99"/>
      <c r="L364" s="32"/>
      <c r="M364" s="32"/>
      <c r="N364" s="32"/>
      <c r="O364" s="32"/>
      <c r="P364" s="32"/>
      <c r="Q364" s="32"/>
      <c r="R364" s="32"/>
      <c r="S364" s="32"/>
      <c r="T364" s="32"/>
      <c r="U364" s="32"/>
      <c r="V364" s="32"/>
      <c r="W364" s="32"/>
      <c r="X364" s="32"/>
      <c r="Y364" s="32"/>
      <c r="Z364" s="32"/>
      <c r="AA364" s="32"/>
      <c r="AB364" s="32"/>
      <c r="AC364" s="32"/>
    </row>
    <row r="365" spans="1:29" s="129" customFormat="1" ht="30" customHeight="1">
      <c r="A365" s="32"/>
      <c r="B365" s="323" t="s">
        <v>4020</v>
      </c>
      <c r="C365" s="324">
        <v>92025</v>
      </c>
      <c r="D365" s="356" t="s">
        <v>1325</v>
      </c>
      <c r="E365" s="357"/>
      <c r="F365" s="319" t="s">
        <v>518</v>
      </c>
      <c r="G365" s="319">
        <v>10</v>
      </c>
      <c r="H365" s="320">
        <v>79.179999999999993</v>
      </c>
      <c r="I365" s="321">
        <f t="shared" si="13"/>
        <v>791.8</v>
      </c>
      <c r="J365" s="32"/>
      <c r="K365" s="99"/>
      <c r="L365" s="32"/>
      <c r="M365" s="32"/>
      <c r="N365" s="32"/>
      <c r="O365" s="32"/>
      <c r="P365" s="32"/>
      <c r="Q365" s="32"/>
      <c r="R365" s="32"/>
      <c r="S365" s="32"/>
      <c r="T365" s="32"/>
      <c r="U365" s="32"/>
      <c r="V365" s="32"/>
      <c r="W365" s="32"/>
      <c r="X365" s="32"/>
      <c r="Y365" s="32"/>
      <c r="Z365" s="32"/>
      <c r="AA365" s="32"/>
      <c r="AB365" s="32"/>
      <c r="AC365" s="32"/>
    </row>
    <row r="366" spans="1:29" s="129" customFormat="1" ht="60" customHeight="1">
      <c r="A366" s="32"/>
      <c r="B366" s="323" t="s">
        <v>4021</v>
      </c>
      <c r="C366" s="330" t="s">
        <v>3064</v>
      </c>
      <c r="D366" s="396" t="s">
        <v>3065</v>
      </c>
      <c r="E366" s="397"/>
      <c r="F366" s="319" t="s">
        <v>518</v>
      </c>
      <c r="G366" s="319">
        <v>45</v>
      </c>
      <c r="H366" s="320">
        <v>175.9</v>
      </c>
      <c r="I366" s="321">
        <f t="shared" si="13"/>
        <v>7915.5</v>
      </c>
      <c r="J366" s="32"/>
      <c r="K366" s="99"/>
      <c r="L366" s="32"/>
      <c r="M366" s="32"/>
      <c r="N366" s="32"/>
      <c r="O366" s="32"/>
      <c r="P366" s="32"/>
      <c r="Q366" s="32"/>
      <c r="R366" s="32"/>
      <c r="S366" s="32"/>
      <c r="T366" s="32"/>
      <c r="U366" s="32"/>
      <c r="V366" s="32"/>
      <c r="W366" s="32"/>
      <c r="X366" s="32"/>
      <c r="Y366" s="32"/>
      <c r="Z366" s="32"/>
      <c r="AA366" s="32"/>
      <c r="AB366" s="32"/>
      <c r="AC366" s="32"/>
    </row>
    <row r="367" spans="1:29" s="129" customFormat="1" ht="30" customHeight="1">
      <c r="A367" s="32"/>
      <c r="B367" s="323" t="s">
        <v>4022</v>
      </c>
      <c r="C367" s="324" t="s">
        <v>1327</v>
      </c>
      <c r="D367" s="356" t="s">
        <v>1328</v>
      </c>
      <c r="E367" s="357"/>
      <c r="F367" s="319" t="s">
        <v>518</v>
      </c>
      <c r="G367" s="319">
        <v>15</v>
      </c>
      <c r="H367" s="320">
        <v>122.47</v>
      </c>
      <c r="I367" s="321">
        <f t="shared" si="13"/>
        <v>1837.05</v>
      </c>
      <c r="J367" s="32"/>
      <c r="K367" s="99"/>
      <c r="L367" s="32"/>
      <c r="M367" s="32"/>
      <c r="N367" s="32"/>
      <c r="O367" s="32"/>
      <c r="P367" s="32"/>
      <c r="Q367" s="32"/>
      <c r="R367" s="32"/>
      <c r="S367" s="32"/>
      <c r="T367" s="32"/>
      <c r="U367" s="32"/>
      <c r="V367" s="32"/>
      <c r="W367" s="32"/>
      <c r="X367" s="32"/>
      <c r="Y367" s="32"/>
      <c r="Z367" s="32"/>
      <c r="AA367" s="32"/>
      <c r="AB367" s="32"/>
      <c r="AC367" s="32"/>
    </row>
    <row r="368" spans="1:29" s="129" customFormat="1" ht="30" customHeight="1">
      <c r="A368" s="32"/>
      <c r="B368" s="323" t="s">
        <v>4023</v>
      </c>
      <c r="C368" s="324" t="s">
        <v>1329</v>
      </c>
      <c r="D368" s="356" t="s">
        <v>1330</v>
      </c>
      <c r="E368" s="357"/>
      <c r="F368" s="319" t="s">
        <v>518</v>
      </c>
      <c r="G368" s="319">
        <v>15</v>
      </c>
      <c r="H368" s="320">
        <v>497.56</v>
      </c>
      <c r="I368" s="321">
        <f t="shared" si="13"/>
        <v>7463.4</v>
      </c>
      <c r="J368" s="32"/>
      <c r="K368" s="99"/>
      <c r="L368" s="32"/>
      <c r="M368" s="32"/>
      <c r="N368" s="32"/>
      <c r="O368" s="32"/>
      <c r="P368" s="32"/>
      <c r="Q368" s="32"/>
      <c r="R368" s="32"/>
      <c r="S368" s="32"/>
      <c r="T368" s="32"/>
      <c r="U368" s="32"/>
      <c r="V368" s="32"/>
      <c r="W368" s="32"/>
      <c r="X368" s="32"/>
      <c r="Y368" s="32"/>
      <c r="Z368" s="32"/>
      <c r="AA368" s="32"/>
      <c r="AB368" s="32"/>
      <c r="AC368" s="32"/>
    </row>
    <row r="369" spans="1:29" s="129" customFormat="1" ht="30" customHeight="1">
      <c r="A369" s="32"/>
      <c r="B369" s="323" t="s">
        <v>4024</v>
      </c>
      <c r="C369" s="324">
        <v>83391</v>
      </c>
      <c r="D369" s="356" t="s">
        <v>1331</v>
      </c>
      <c r="E369" s="357"/>
      <c r="F369" s="319" t="s">
        <v>518</v>
      </c>
      <c r="G369" s="319">
        <v>15</v>
      </c>
      <c r="H369" s="320">
        <v>61.61</v>
      </c>
      <c r="I369" s="321">
        <f t="shared" si="13"/>
        <v>924.15</v>
      </c>
      <c r="J369" s="32"/>
      <c r="K369" s="99"/>
      <c r="L369" s="32"/>
      <c r="M369" s="32"/>
      <c r="N369" s="32"/>
      <c r="O369" s="32"/>
      <c r="P369" s="32"/>
      <c r="Q369" s="32"/>
      <c r="R369" s="32"/>
      <c r="S369" s="32"/>
      <c r="T369" s="32"/>
      <c r="U369" s="32"/>
      <c r="V369" s="32"/>
      <c r="W369" s="32"/>
      <c r="X369" s="32"/>
      <c r="Y369" s="32"/>
      <c r="Z369" s="32"/>
      <c r="AA369" s="32"/>
      <c r="AB369" s="32"/>
      <c r="AC369" s="32"/>
    </row>
    <row r="370" spans="1:29" s="129" customFormat="1" ht="30" customHeight="1">
      <c r="A370" s="32"/>
      <c r="B370" s="323" t="s">
        <v>4025</v>
      </c>
      <c r="C370" s="324">
        <v>93042</v>
      </c>
      <c r="D370" s="356" t="s">
        <v>1332</v>
      </c>
      <c r="E370" s="357"/>
      <c r="F370" s="319" t="s">
        <v>518</v>
      </c>
      <c r="G370" s="319">
        <v>20</v>
      </c>
      <c r="H370" s="320">
        <v>10.870000000000001</v>
      </c>
      <c r="I370" s="321">
        <f t="shared" si="13"/>
        <v>217.4</v>
      </c>
      <c r="J370" s="32"/>
      <c r="K370" s="99"/>
      <c r="L370" s="32"/>
      <c r="M370" s="32"/>
      <c r="N370" s="32"/>
      <c r="O370" s="32"/>
      <c r="P370" s="32"/>
      <c r="Q370" s="32"/>
      <c r="R370" s="32"/>
      <c r="S370" s="32"/>
      <c r="T370" s="32"/>
      <c r="U370" s="32"/>
      <c r="V370" s="32"/>
      <c r="W370" s="32"/>
      <c r="X370" s="32"/>
      <c r="Y370" s="32"/>
      <c r="Z370" s="32"/>
      <c r="AA370" s="32"/>
      <c r="AB370" s="32"/>
      <c r="AC370" s="32"/>
    </row>
    <row r="371" spans="1:29" s="129" customFormat="1" ht="30" customHeight="1">
      <c r="A371" s="32"/>
      <c r="B371" s="323" t="s">
        <v>4026</v>
      </c>
      <c r="C371" s="324">
        <v>93043</v>
      </c>
      <c r="D371" s="356" t="s">
        <v>1333</v>
      </c>
      <c r="E371" s="357"/>
      <c r="F371" s="319" t="s">
        <v>518</v>
      </c>
      <c r="G371" s="319">
        <v>25</v>
      </c>
      <c r="H371" s="320">
        <v>12.169999999999998</v>
      </c>
      <c r="I371" s="321">
        <f t="shared" si="13"/>
        <v>304.25</v>
      </c>
      <c r="J371" s="32"/>
      <c r="K371" s="99"/>
      <c r="L371" s="32"/>
      <c r="M371" s="32"/>
      <c r="N371" s="32"/>
      <c r="O371" s="32"/>
      <c r="P371" s="32"/>
      <c r="Q371" s="32"/>
      <c r="R371" s="32"/>
      <c r="S371" s="32"/>
      <c r="T371" s="32"/>
      <c r="U371" s="32"/>
      <c r="V371" s="32"/>
      <c r="W371" s="32"/>
      <c r="X371" s="32"/>
      <c r="Y371" s="32"/>
      <c r="Z371" s="32"/>
      <c r="AA371" s="32"/>
      <c r="AB371" s="32"/>
      <c r="AC371" s="32"/>
    </row>
    <row r="372" spans="1:29" s="129" customFormat="1" ht="30" customHeight="1">
      <c r="A372" s="32"/>
      <c r="B372" s="323" t="s">
        <v>4027</v>
      </c>
      <c r="C372" s="324">
        <v>93044</v>
      </c>
      <c r="D372" s="356" t="s">
        <v>1334</v>
      </c>
      <c r="E372" s="357"/>
      <c r="F372" s="319" t="s">
        <v>518</v>
      </c>
      <c r="G372" s="319">
        <v>15</v>
      </c>
      <c r="H372" s="320">
        <v>21.98</v>
      </c>
      <c r="I372" s="321">
        <f t="shared" si="13"/>
        <v>329.7</v>
      </c>
      <c r="J372" s="32"/>
      <c r="K372" s="99"/>
      <c r="L372" s="32"/>
      <c r="M372" s="32"/>
      <c r="N372" s="32"/>
      <c r="O372" s="32"/>
      <c r="P372" s="32"/>
      <c r="Q372" s="32"/>
      <c r="R372" s="32"/>
      <c r="S372" s="32"/>
      <c r="T372" s="32"/>
      <c r="U372" s="32"/>
      <c r="V372" s="32"/>
      <c r="W372" s="32"/>
      <c r="X372" s="32"/>
      <c r="Y372" s="32"/>
      <c r="Z372" s="32"/>
      <c r="AA372" s="32"/>
      <c r="AB372" s="32"/>
      <c r="AC372" s="32"/>
    </row>
    <row r="373" spans="1:29" s="129" customFormat="1" ht="30" customHeight="1">
      <c r="A373" s="32"/>
      <c r="B373" s="323" t="s">
        <v>4028</v>
      </c>
      <c r="C373" s="324">
        <v>93045</v>
      </c>
      <c r="D373" s="356" t="s">
        <v>1335</v>
      </c>
      <c r="E373" s="357"/>
      <c r="F373" s="319" t="s">
        <v>518</v>
      </c>
      <c r="G373" s="319">
        <v>30</v>
      </c>
      <c r="H373" s="320">
        <v>68.75</v>
      </c>
      <c r="I373" s="321">
        <f t="shared" si="13"/>
        <v>2062.5</v>
      </c>
      <c r="J373" s="32"/>
      <c r="K373" s="99"/>
      <c r="L373" s="32"/>
      <c r="M373" s="32"/>
      <c r="N373" s="32"/>
      <c r="O373" s="32"/>
      <c r="P373" s="32"/>
      <c r="Q373" s="32"/>
      <c r="R373" s="32"/>
      <c r="S373" s="32"/>
      <c r="T373" s="32"/>
      <c r="U373" s="32"/>
      <c r="V373" s="32"/>
      <c r="W373" s="32"/>
      <c r="X373" s="32"/>
      <c r="Y373" s="32"/>
      <c r="Z373" s="32"/>
      <c r="AA373" s="32"/>
      <c r="AB373" s="32"/>
      <c r="AC373" s="32"/>
    </row>
    <row r="374" spans="1:29" s="129" customFormat="1" ht="100.15" customHeight="1">
      <c r="A374" s="32"/>
      <c r="B374" s="323" t="s">
        <v>4029</v>
      </c>
      <c r="C374" s="330" t="s">
        <v>3064</v>
      </c>
      <c r="D374" s="396" t="s">
        <v>3065</v>
      </c>
      <c r="E374" s="397"/>
      <c r="F374" s="319" t="s">
        <v>518</v>
      </c>
      <c r="G374" s="319">
        <v>25</v>
      </c>
      <c r="H374" s="320">
        <v>175.9</v>
      </c>
      <c r="I374" s="321">
        <f t="shared" si="13"/>
        <v>4397.5</v>
      </c>
      <c r="J374" s="32"/>
      <c r="K374" s="99"/>
      <c r="L374" s="32"/>
      <c r="M374" s="32"/>
      <c r="N374" s="32"/>
      <c r="O374" s="32"/>
      <c r="P374" s="32"/>
      <c r="Q374" s="32"/>
      <c r="R374" s="32"/>
      <c r="S374" s="32"/>
      <c r="T374" s="32"/>
      <c r="U374" s="32"/>
      <c r="V374" s="32"/>
      <c r="W374" s="32"/>
      <c r="X374" s="32"/>
      <c r="Y374" s="32"/>
      <c r="Z374" s="32"/>
      <c r="AA374" s="32"/>
      <c r="AB374" s="32"/>
      <c r="AC374" s="32"/>
    </row>
    <row r="375" spans="1:29" s="129" customFormat="1" ht="45" customHeight="1">
      <c r="A375" s="32"/>
      <c r="B375" s="323" t="s">
        <v>4030</v>
      </c>
      <c r="C375" s="324">
        <v>93137</v>
      </c>
      <c r="D375" s="356" t="s">
        <v>1336</v>
      </c>
      <c r="E375" s="357"/>
      <c r="F375" s="319" t="s">
        <v>518</v>
      </c>
      <c r="G375" s="319">
        <v>15</v>
      </c>
      <c r="H375" s="320">
        <v>200.52999999999997</v>
      </c>
      <c r="I375" s="321">
        <f t="shared" si="13"/>
        <v>3007.95</v>
      </c>
      <c r="J375" s="32"/>
      <c r="K375" s="99"/>
      <c r="L375" s="32"/>
      <c r="M375" s="32"/>
      <c r="N375" s="32"/>
      <c r="O375" s="32"/>
      <c r="P375" s="32"/>
      <c r="Q375" s="32"/>
      <c r="R375" s="32"/>
      <c r="S375" s="32"/>
      <c r="T375" s="32"/>
      <c r="U375" s="32"/>
      <c r="V375" s="32"/>
      <c r="W375" s="32"/>
      <c r="X375" s="32"/>
      <c r="Y375" s="32"/>
      <c r="Z375" s="32"/>
      <c r="AA375" s="32"/>
      <c r="AB375" s="32"/>
      <c r="AC375" s="32"/>
    </row>
    <row r="376" spans="1:29" s="129" customFormat="1" ht="63.75" customHeight="1">
      <c r="A376" s="32"/>
      <c r="B376" s="323" t="s">
        <v>4031</v>
      </c>
      <c r="C376" s="324" t="s">
        <v>3131</v>
      </c>
      <c r="D376" s="641" t="s">
        <v>3132</v>
      </c>
      <c r="E376" s="642"/>
      <c r="F376" s="319" t="s">
        <v>518</v>
      </c>
      <c r="G376" s="319">
        <v>10</v>
      </c>
      <c r="H376" s="320">
        <v>378.29999999999995</v>
      </c>
      <c r="I376" s="321">
        <f t="shared" si="13"/>
        <v>3783</v>
      </c>
      <c r="J376" s="32"/>
      <c r="K376" s="99"/>
      <c r="L376" s="32"/>
      <c r="M376" s="32"/>
      <c r="N376" s="32"/>
      <c r="O376" s="32"/>
      <c r="P376" s="32"/>
      <c r="Q376" s="32"/>
      <c r="R376" s="32"/>
      <c r="S376" s="32"/>
      <c r="T376" s="32"/>
      <c r="U376" s="32"/>
      <c r="V376" s="32"/>
      <c r="W376" s="32"/>
      <c r="X376" s="32"/>
      <c r="Y376" s="32"/>
      <c r="Z376" s="32"/>
      <c r="AA376" s="32"/>
      <c r="AB376" s="32"/>
      <c r="AC376" s="32"/>
    </row>
    <row r="377" spans="1:29" s="129" customFormat="1" ht="60" customHeight="1">
      <c r="A377" s="32"/>
      <c r="B377" s="323" t="s">
        <v>4032</v>
      </c>
      <c r="C377" s="324" t="s">
        <v>3139</v>
      </c>
      <c r="D377" s="356" t="s">
        <v>3140</v>
      </c>
      <c r="E377" s="357"/>
      <c r="F377" s="319" t="s">
        <v>518</v>
      </c>
      <c r="G377" s="319">
        <v>55</v>
      </c>
      <c r="H377" s="320">
        <v>151.75</v>
      </c>
      <c r="I377" s="321">
        <f t="shared" si="13"/>
        <v>8346.25</v>
      </c>
      <c r="J377" s="32"/>
      <c r="K377" s="99"/>
      <c r="L377" s="32"/>
      <c r="M377" s="32"/>
      <c r="N377" s="32"/>
      <c r="O377" s="32"/>
      <c r="P377" s="32"/>
      <c r="Q377" s="32"/>
      <c r="R377" s="32"/>
      <c r="S377" s="32"/>
      <c r="T377" s="32"/>
      <c r="U377" s="32"/>
      <c r="V377" s="32"/>
      <c r="W377" s="32"/>
      <c r="X377" s="32"/>
      <c r="Y377" s="32"/>
      <c r="Z377" s="32"/>
      <c r="AA377" s="32"/>
      <c r="AB377" s="32"/>
      <c r="AC377" s="32"/>
    </row>
    <row r="378" spans="1:29" s="129" customFormat="1" ht="30" customHeight="1">
      <c r="A378" s="32"/>
      <c r="B378" s="323" t="s">
        <v>4033</v>
      </c>
      <c r="C378" s="324">
        <v>93142</v>
      </c>
      <c r="D378" s="356" t="s">
        <v>1339</v>
      </c>
      <c r="E378" s="357"/>
      <c r="F378" s="319" t="s">
        <v>518</v>
      </c>
      <c r="G378" s="319">
        <v>40</v>
      </c>
      <c r="H378" s="320">
        <v>231.08999999999997</v>
      </c>
      <c r="I378" s="321">
        <f t="shared" si="13"/>
        <v>9243.6</v>
      </c>
      <c r="J378" s="32"/>
      <c r="K378" s="99"/>
      <c r="L378" s="32"/>
      <c r="M378" s="32"/>
      <c r="N378" s="32"/>
      <c r="O378" s="32"/>
      <c r="P378" s="32"/>
      <c r="Q378" s="32"/>
      <c r="R378" s="32"/>
      <c r="S378" s="32"/>
      <c r="T378" s="32"/>
      <c r="U378" s="32"/>
      <c r="V378" s="32"/>
      <c r="W378" s="32"/>
      <c r="X378" s="32"/>
      <c r="Y378" s="32"/>
      <c r="Z378" s="32"/>
      <c r="AA378" s="32"/>
      <c r="AB378" s="32"/>
      <c r="AC378" s="32"/>
    </row>
    <row r="379" spans="1:29" s="129" customFormat="1" ht="30" customHeight="1">
      <c r="A379" s="32"/>
      <c r="B379" s="323" t="s">
        <v>4034</v>
      </c>
      <c r="C379" s="324">
        <v>91831</v>
      </c>
      <c r="D379" s="356" t="s">
        <v>1340</v>
      </c>
      <c r="E379" s="357"/>
      <c r="F379" s="319" t="s">
        <v>489</v>
      </c>
      <c r="G379" s="319">
        <v>350</v>
      </c>
      <c r="H379" s="320">
        <v>11.06</v>
      </c>
      <c r="I379" s="321">
        <f t="shared" ref="I379:I396" si="14">ROUND(G379*H379,2)</f>
        <v>3871</v>
      </c>
      <c r="J379" s="32"/>
      <c r="K379" s="99"/>
      <c r="L379" s="32"/>
      <c r="M379" s="32"/>
      <c r="N379" s="32"/>
      <c r="O379" s="32"/>
      <c r="P379" s="32"/>
      <c r="Q379" s="32"/>
      <c r="R379" s="32"/>
      <c r="S379" s="32"/>
      <c r="T379" s="32"/>
      <c r="U379" s="32"/>
      <c r="V379" s="32"/>
      <c r="W379" s="32"/>
      <c r="X379" s="32"/>
      <c r="Y379" s="32"/>
      <c r="Z379" s="32"/>
      <c r="AA379" s="32"/>
      <c r="AB379" s="32"/>
      <c r="AC379" s="32"/>
    </row>
    <row r="380" spans="1:29" s="129" customFormat="1" ht="30" customHeight="1">
      <c r="A380" s="32"/>
      <c r="B380" s="323" t="s">
        <v>4035</v>
      </c>
      <c r="C380" s="324">
        <v>91834</v>
      </c>
      <c r="D380" s="356" t="s">
        <v>857</v>
      </c>
      <c r="E380" s="357"/>
      <c r="F380" s="319" t="s">
        <v>489</v>
      </c>
      <c r="G380" s="319">
        <v>250</v>
      </c>
      <c r="H380" s="320">
        <v>11.85</v>
      </c>
      <c r="I380" s="321">
        <f t="shared" si="14"/>
        <v>2962.5</v>
      </c>
      <c r="J380" s="32"/>
      <c r="K380" s="99"/>
      <c r="L380" s="32"/>
      <c r="M380" s="32"/>
      <c r="N380" s="32"/>
      <c r="O380" s="32"/>
      <c r="P380" s="32"/>
      <c r="Q380" s="32"/>
      <c r="R380" s="32"/>
      <c r="S380" s="32"/>
      <c r="T380" s="32"/>
      <c r="U380" s="32"/>
      <c r="V380" s="32"/>
      <c r="W380" s="32"/>
      <c r="X380" s="32"/>
      <c r="Y380" s="32"/>
      <c r="Z380" s="32"/>
      <c r="AA380" s="32"/>
      <c r="AB380" s="32"/>
      <c r="AC380" s="32"/>
    </row>
    <row r="381" spans="1:29" s="129" customFormat="1" ht="30" customHeight="1">
      <c r="A381" s="32"/>
      <c r="B381" s="323" t="s">
        <v>4036</v>
      </c>
      <c r="C381" s="324">
        <v>91836</v>
      </c>
      <c r="D381" s="356" t="s">
        <v>1341</v>
      </c>
      <c r="E381" s="357"/>
      <c r="F381" s="319" t="s">
        <v>489</v>
      </c>
      <c r="G381" s="319">
        <v>150</v>
      </c>
      <c r="H381" s="320">
        <v>14.870000000000001</v>
      </c>
      <c r="I381" s="321">
        <f t="shared" si="14"/>
        <v>2230.5</v>
      </c>
      <c r="J381" s="32"/>
      <c r="K381" s="99"/>
      <c r="L381" s="32"/>
      <c r="M381" s="32"/>
      <c r="N381" s="32"/>
      <c r="O381" s="32"/>
      <c r="P381" s="32"/>
      <c r="Q381" s="32"/>
      <c r="R381" s="32"/>
      <c r="S381" s="32"/>
      <c r="T381" s="32"/>
      <c r="U381" s="32"/>
      <c r="V381" s="32"/>
      <c r="W381" s="32"/>
      <c r="X381" s="32"/>
      <c r="Y381" s="32"/>
      <c r="Z381" s="32"/>
      <c r="AA381" s="32"/>
      <c r="AB381" s="32"/>
      <c r="AC381" s="32"/>
    </row>
    <row r="382" spans="1:29" s="129" customFormat="1" ht="30" customHeight="1">
      <c r="A382" s="32"/>
      <c r="B382" s="323" t="s">
        <v>4037</v>
      </c>
      <c r="C382" s="324">
        <v>91842</v>
      </c>
      <c r="D382" s="356" t="s">
        <v>1342</v>
      </c>
      <c r="E382" s="357"/>
      <c r="F382" s="319" t="s">
        <v>489</v>
      </c>
      <c r="G382" s="319">
        <v>350</v>
      </c>
      <c r="H382" s="320">
        <v>6.15</v>
      </c>
      <c r="I382" s="321">
        <f t="shared" si="14"/>
        <v>2152.5</v>
      </c>
      <c r="J382" s="32"/>
      <c r="K382" s="99"/>
      <c r="L382" s="32"/>
      <c r="M382" s="32"/>
      <c r="N382" s="32"/>
      <c r="O382" s="32"/>
      <c r="P382" s="32"/>
      <c r="Q382" s="32"/>
      <c r="R382" s="32"/>
      <c r="S382" s="32"/>
      <c r="T382" s="32"/>
      <c r="U382" s="32"/>
      <c r="V382" s="32"/>
      <c r="W382" s="32"/>
      <c r="X382" s="32"/>
      <c r="Y382" s="32"/>
      <c r="Z382" s="32"/>
      <c r="AA382" s="32"/>
      <c r="AB382" s="32"/>
      <c r="AC382" s="32"/>
    </row>
    <row r="383" spans="1:29" s="129" customFormat="1" ht="30" customHeight="1">
      <c r="A383" s="32"/>
      <c r="B383" s="323" t="s">
        <v>4038</v>
      </c>
      <c r="C383" s="324">
        <v>91844</v>
      </c>
      <c r="D383" s="356" t="s">
        <v>1343</v>
      </c>
      <c r="E383" s="357"/>
      <c r="F383" s="319" t="s">
        <v>489</v>
      </c>
      <c r="G383" s="319">
        <v>250</v>
      </c>
      <c r="H383" s="320">
        <v>6.8900000000000006</v>
      </c>
      <c r="I383" s="321">
        <f t="shared" si="14"/>
        <v>1722.5</v>
      </c>
      <c r="J383" s="32"/>
      <c r="K383" s="99"/>
      <c r="L383" s="32"/>
      <c r="M383" s="32"/>
      <c r="N383" s="32"/>
      <c r="O383" s="32"/>
      <c r="P383" s="32"/>
      <c r="Q383" s="32"/>
      <c r="R383" s="32"/>
      <c r="S383" s="32"/>
      <c r="T383" s="32"/>
      <c r="U383" s="32"/>
      <c r="V383" s="32"/>
      <c r="W383" s="32"/>
      <c r="X383" s="32"/>
      <c r="Y383" s="32"/>
      <c r="Z383" s="32"/>
      <c r="AA383" s="32"/>
      <c r="AB383" s="32"/>
      <c r="AC383" s="32"/>
    </row>
    <row r="384" spans="1:29" s="129" customFormat="1" ht="30" customHeight="1">
      <c r="A384" s="32"/>
      <c r="B384" s="323" t="s">
        <v>4039</v>
      </c>
      <c r="C384" s="324">
        <v>91846</v>
      </c>
      <c r="D384" s="356" t="s">
        <v>1344</v>
      </c>
      <c r="E384" s="357"/>
      <c r="F384" s="319" t="s">
        <v>489</v>
      </c>
      <c r="G384" s="319">
        <v>150</v>
      </c>
      <c r="H384" s="320">
        <v>9.98</v>
      </c>
      <c r="I384" s="321">
        <f t="shared" si="14"/>
        <v>1497</v>
      </c>
      <c r="J384" s="32"/>
      <c r="K384" s="99"/>
      <c r="L384" s="32"/>
      <c r="M384" s="32"/>
      <c r="N384" s="32"/>
      <c r="O384" s="32"/>
      <c r="P384" s="32"/>
      <c r="Q384" s="32"/>
      <c r="R384" s="32"/>
      <c r="S384" s="32"/>
      <c r="T384" s="32"/>
      <c r="U384" s="32"/>
      <c r="V384" s="32"/>
      <c r="W384" s="32"/>
      <c r="X384" s="32"/>
      <c r="Y384" s="32"/>
      <c r="Z384" s="32"/>
      <c r="AA384" s="32"/>
      <c r="AB384" s="32"/>
      <c r="AC384" s="32"/>
    </row>
    <row r="385" spans="1:29" s="129" customFormat="1" ht="30" customHeight="1">
      <c r="A385" s="32"/>
      <c r="B385" s="323" t="s">
        <v>4040</v>
      </c>
      <c r="C385" s="324">
        <v>91852</v>
      </c>
      <c r="D385" s="356" t="s">
        <v>1345</v>
      </c>
      <c r="E385" s="357"/>
      <c r="F385" s="319" t="s">
        <v>489</v>
      </c>
      <c r="G385" s="319">
        <v>550</v>
      </c>
      <c r="H385" s="320">
        <v>9.129999999999999</v>
      </c>
      <c r="I385" s="321">
        <f t="shared" si="14"/>
        <v>5021.5</v>
      </c>
      <c r="J385" s="32"/>
      <c r="K385" s="99"/>
      <c r="L385" s="32"/>
      <c r="M385" s="32"/>
      <c r="N385" s="32"/>
      <c r="O385" s="32"/>
      <c r="P385" s="32"/>
      <c r="Q385" s="32"/>
      <c r="R385" s="32"/>
      <c r="S385" s="32"/>
      <c r="T385" s="32"/>
      <c r="U385" s="32"/>
      <c r="V385" s="32"/>
      <c r="W385" s="32"/>
      <c r="X385" s="32"/>
      <c r="Y385" s="32"/>
      <c r="Z385" s="32"/>
      <c r="AA385" s="32"/>
      <c r="AB385" s="32"/>
      <c r="AC385" s="32"/>
    </row>
    <row r="386" spans="1:29" s="129" customFormat="1" ht="30" customHeight="1">
      <c r="A386" s="32"/>
      <c r="B386" s="323" t="s">
        <v>4041</v>
      </c>
      <c r="C386" s="324">
        <v>91854</v>
      </c>
      <c r="D386" s="356" t="s">
        <v>1346</v>
      </c>
      <c r="E386" s="357"/>
      <c r="F386" s="319" t="s">
        <v>489</v>
      </c>
      <c r="G386" s="319">
        <v>350</v>
      </c>
      <c r="H386" s="320">
        <v>9.86</v>
      </c>
      <c r="I386" s="321">
        <f t="shared" si="14"/>
        <v>3451</v>
      </c>
      <c r="J386" s="32"/>
      <c r="K386" s="99"/>
      <c r="L386" s="32"/>
      <c r="M386" s="32"/>
      <c r="N386" s="32"/>
      <c r="O386" s="32"/>
      <c r="P386" s="32"/>
      <c r="Q386" s="32"/>
      <c r="R386" s="32"/>
      <c r="S386" s="32"/>
      <c r="T386" s="32"/>
      <c r="U386" s="32"/>
      <c r="V386" s="32"/>
      <c r="W386" s="32"/>
      <c r="X386" s="32"/>
      <c r="Y386" s="32"/>
      <c r="Z386" s="32"/>
      <c r="AA386" s="32"/>
      <c r="AB386" s="32"/>
      <c r="AC386" s="32"/>
    </row>
    <row r="387" spans="1:29" s="129" customFormat="1" ht="30" customHeight="1">
      <c r="A387" s="32"/>
      <c r="B387" s="323" t="s">
        <v>4042</v>
      </c>
      <c r="C387" s="324">
        <v>91856</v>
      </c>
      <c r="D387" s="356" t="s">
        <v>1347</v>
      </c>
      <c r="E387" s="357"/>
      <c r="F387" s="319" t="s">
        <v>489</v>
      </c>
      <c r="G387" s="319">
        <v>200</v>
      </c>
      <c r="H387" s="320">
        <v>12.75</v>
      </c>
      <c r="I387" s="321">
        <f t="shared" si="14"/>
        <v>2550</v>
      </c>
      <c r="J387" s="32"/>
      <c r="K387" s="99"/>
      <c r="L387" s="32"/>
      <c r="M387" s="32"/>
      <c r="N387" s="32"/>
      <c r="O387" s="32"/>
      <c r="P387" s="32"/>
      <c r="Q387" s="32"/>
      <c r="R387" s="32"/>
      <c r="S387" s="32"/>
      <c r="T387" s="32"/>
      <c r="U387" s="32"/>
      <c r="V387" s="32"/>
      <c r="W387" s="32"/>
      <c r="X387" s="32"/>
      <c r="Y387" s="32"/>
      <c r="Z387" s="32"/>
      <c r="AA387" s="32"/>
      <c r="AB387" s="32"/>
      <c r="AC387" s="32"/>
    </row>
    <row r="388" spans="1:29" s="129" customFormat="1" ht="30" customHeight="1">
      <c r="A388" s="32"/>
      <c r="B388" s="323" t="s">
        <v>4043</v>
      </c>
      <c r="C388" s="324">
        <v>91870</v>
      </c>
      <c r="D388" s="356" t="s">
        <v>1348</v>
      </c>
      <c r="E388" s="357"/>
      <c r="F388" s="319" t="s">
        <v>489</v>
      </c>
      <c r="G388" s="319">
        <v>150</v>
      </c>
      <c r="H388" s="320">
        <v>12.93</v>
      </c>
      <c r="I388" s="321">
        <f t="shared" si="14"/>
        <v>1939.5</v>
      </c>
      <c r="J388" s="32"/>
      <c r="K388" s="99"/>
      <c r="L388" s="32"/>
      <c r="M388" s="32"/>
      <c r="N388" s="32"/>
      <c r="O388" s="32"/>
      <c r="P388" s="32"/>
      <c r="Q388" s="32"/>
      <c r="R388" s="32"/>
      <c r="S388" s="32"/>
      <c r="T388" s="32"/>
      <c r="U388" s="32"/>
      <c r="V388" s="32"/>
      <c r="W388" s="32"/>
      <c r="X388" s="32"/>
      <c r="Y388" s="32"/>
      <c r="Z388" s="32"/>
      <c r="AA388" s="32"/>
      <c r="AB388" s="32"/>
      <c r="AC388" s="32"/>
    </row>
    <row r="389" spans="1:29" s="129" customFormat="1" ht="30" customHeight="1">
      <c r="A389" s="32"/>
      <c r="B389" s="323" t="s">
        <v>4044</v>
      </c>
      <c r="C389" s="324">
        <v>91871</v>
      </c>
      <c r="D389" s="356" t="s">
        <v>1349</v>
      </c>
      <c r="E389" s="357"/>
      <c r="F389" s="319" t="s">
        <v>489</v>
      </c>
      <c r="G389" s="319">
        <v>100</v>
      </c>
      <c r="H389" s="320">
        <v>14.75</v>
      </c>
      <c r="I389" s="321">
        <f t="shared" si="14"/>
        <v>1475</v>
      </c>
      <c r="J389" s="32"/>
      <c r="K389" s="99"/>
      <c r="L389" s="32"/>
      <c r="M389" s="32"/>
      <c r="N389" s="32"/>
      <c r="O389" s="32"/>
      <c r="P389" s="32"/>
      <c r="Q389" s="32"/>
      <c r="R389" s="32"/>
      <c r="S389" s="32"/>
      <c r="T389" s="32"/>
      <c r="U389" s="32"/>
      <c r="V389" s="32"/>
      <c r="W389" s="32"/>
      <c r="X389" s="32"/>
      <c r="Y389" s="32"/>
      <c r="Z389" s="32"/>
      <c r="AA389" s="32"/>
      <c r="AB389" s="32"/>
      <c r="AC389" s="32"/>
    </row>
    <row r="390" spans="1:29" s="129" customFormat="1" ht="30" customHeight="1">
      <c r="A390" s="32"/>
      <c r="B390" s="323" t="s">
        <v>4045</v>
      </c>
      <c r="C390" s="324">
        <v>91872</v>
      </c>
      <c r="D390" s="356" t="s">
        <v>1350</v>
      </c>
      <c r="E390" s="357"/>
      <c r="F390" s="319" t="s">
        <v>489</v>
      </c>
      <c r="G390" s="319">
        <v>50</v>
      </c>
      <c r="H390" s="320">
        <v>18.96</v>
      </c>
      <c r="I390" s="321">
        <f t="shared" si="14"/>
        <v>948</v>
      </c>
      <c r="J390" s="32"/>
      <c r="K390" s="99"/>
      <c r="L390" s="32"/>
      <c r="M390" s="32"/>
      <c r="N390" s="32"/>
      <c r="O390" s="32"/>
      <c r="P390" s="32"/>
      <c r="Q390" s="32"/>
      <c r="R390" s="32"/>
      <c r="S390" s="32"/>
      <c r="T390" s="32"/>
      <c r="U390" s="32"/>
      <c r="V390" s="32"/>
      <c r="W390" s="32"/>
      <c r="X390" s="32"/>
      <c r="Y390" s="32"/>
      <c r="Z390" s="32"/>
      <c r="AA390" s="32"/>
      <c r="AB390" s="32"/>
      <c r="AC390" s="32"/>
    </row>
    <row r="391" spans="1:29" s="129" customFormat="1" ht="30" customHeight="1">
      <c r="A391" s="32"/>
      <c r="B391" s="323" t="s">
        <v>4046</v>
      </c>
      <c r="C391" s="324">
        <v>72259</v>
      </c>
      <c r="D391" s="356" t="s">
        <v>1351</v>
      </c>
      <c r="E391" s="357"/>
      <c r="F391" s="319" t="s">
        <v>518</v>
      </c>
      <c r="G391" s="319">
        <v>15</v>
      </c>
      <c r="H391" s="320">
        <v>22.1</v>
      </c>
      <c r="I391" s="321">
        <f t="shared" si="14"/>
        <v>331.5</v>
      </c>
      <c r="J391" s="32"/>
      <c r="K391" s="99"/>
      <c r="L391" s="32"/>
      <c r="M391" s="32"/>
      <c r="N391" s="32"/>
      <c r="O391" s="32"/>
      <c r="P391" s="32"/>
      <c r="Q391" s="32"/>
      <c r="R391" s="32"/>
      <c r="S391" s="32"/>
      <c r="T391" s="32"/>
      <c r="U391" s="32"/>
      <c r="V391" s="32"/>
      <c r="W391" s="32"/>
      <c r="X391" s="32"/>
      <c r="Y391" s="32"/>
      <c r="Z391" s="32"/>
      <c r="AA391" s="32"/>
      <c r="AB391" s="32"/>
      <c r="AC391" s="32"/>
    </row>
    <row r="392" spans="1:29" s="129" customFormat="1" ht="30" customHeight="1">
      <c r="A392" s="32"/>
      <c r="B392" s="323" t="s">
        <v>4047</v>
      </c>
      <c r="C392" s="324">
        <v>72260</v>
      </c>
      <c r="D392" s="356" t="s">
        <v>1352</v>
      </c>
      <c r="E392" s="357"/>
      <c r="F392" s="319" t="s">
        <v>518</v>
      </c>
      <c r="G392" s="319">
        <v>10</v>
      </c>
      <c r="H392" s="320">
        <v>22.1</v>
      </c>
      <c r="I392" s="321">
        <f t="shared" si="14"/>
        <v>221</v>
      </c>
      <c r="J392" s="32"/>
      <c r="K392" s="99"/>
      <c r="L392" s="32"/>
      <c r="M392" s="32"/>
      <c r="N392" s="32"/>
      <c r="O392" s="32"/>
      <c r="P392" s="32"/>
      <c r="Q392" s="32"/>
      <c r="R392" s="32"/>
      <c r="S392" s="32"/>
      <c r="T392" s="32"/>
      <c r="U392" s="32"/>
      <c r="V392" s="32"/>
      <c r="W392" s="32"/>
      <c r="X392" s="32"/>
      <c r="Y392" s="32"/>
      <c r="Z392" s="32"/>
      <c r="AA392" s="32"/>
      <c r="AB392" s="32"/>
      <c r="AC392" s="32"/>
    </row>
    <row r="393" spans="1:29" s="129" customFormat="1" ht="30" customHeight="1">
      <c r="A393" s="32"/>
      <c r="B393" s="323" t="s">
        <v>4048</v>
      </c>
      <c r="C393" s="324">
        <v>72261</v>
      </c>
      <c r="D393" s="356" t="s">
        <v>1353</v>
      </c>
      <c r="E393" s="357"/>
      <c r="F393" s="319" t="s">
        <v>518</v>
      </c>
      <c r="G393" s="319">
        <v>10</v>
      </c>
      <c r="H393" s="320">
        <v>23.86</v>
      </c>
      <c r="I393" s="321">
        <f t="shared" si="14"/>
        <v>238.6</v>
      </c>
      <c r="J393" s="32"/>
      <c r="K393" s="99"/>
      <c r="L393" s="32"/>
      <c r="M393" s="32"/>
      <c r="N393" s="32"/>
      <c r="O393" s="32"/>
      <c r="P393" s="32"/>
      <c r="Q393" s="32"/>
      <c r="R393" s="32"/>
      <c r="S393" s="32"/>
      <c r="T393" s="32"/>
      <c r="U393" s="32"/>
      <c r="V393" s="32"/>
      <c r="W393" s="32"/>
      <c r="X393" s="32"/>
      <c r="Y393" s="32"/>
      <c r="Z393" s="32"/>
      <c r="AA393" s="32"/>
      <c r="AB393" s="32"/>
      <c r="AC393" s="32"/>
    </row>
    <row r="394" spans="1:29" s="129" customFormat="1" ht="30" customHeight="1">
      <c r="A394" s="32"/>
      <c r="B394" s="323" t="s">
        <v>4049</v>
      </c>
      <c r="C394" s="324">
        <v>72262</v>
      </c>
      <c r="D394" s="356" t="s">
        <v>1354</v>
      </c>
      <c r="E394" s="357"/>
      <c r="F394" s="319" t="s">
        <v>518</v>
      </c>
      <c r="G394" s="319">
        <v>10</v>
      </c>
      <c r="H394" s="320">
        <v>23.86</v>
      </c>
      <c r="I394" s="321">
        <f t="shared" si="14"/>
        <v>238.6</v>
      </c>
      <c r="J394" s="32"/>
      <c r="K394" s="99"/>
      <c r="L394" s="32"/>
      <c r="M394" s="32"/>
      <c r="N394" s="32"/>
      <c r="O394" s="32"/>
      <c r="P394" s="32"/>
      <c r="Q394" s="32"/>
      <c r="R394" s="32"/>
      <c r="S394" s="32"/>
      <c r="T394" s="32"/>
      <c r="U394" s="32"/>
      <c r="V394" s="32"/>
      <c r="W394" s="32"/>
      <c r="X394" s="32"/>
      <c r="Y394" s="32"/>
      <c r="Z394" s="32"/>
      <c r="AA394" s="32"/>
      <c r="AB394" s="32"/>
      <c r="AC394" s="32"/>
    </row>
    <row r="395" spans="1:29" s="129" customFormat="1" ht="30" customHeight="1">
      <c r="A395" s="32"/>
      <c r="B395" s="323" t="s">
        <v>4050</v>
      </c>
      <c r="C395" s="324">
        <v>72263</v>
      </c>
      <c r="D395" s="356" t="s">
        <v>1355</v>
      </c>
      <c r="E395" s="357"/>
      <c r="F395" s="319" t="s">
        <v>518</v>
      </c>
      <c r="G395" s="319">
        <v>10</v>
      </c>
      <c r="H395" s="320">
        <v>32.15</v>
      </c>
      <c r="I395" s="321">
        <f t="shared" si="14"/>
        <v>321.5</v>
      </c>
      <c r="J395" s="32"/>
      <c r="K395" s="99"/>
      <c r="L395" s="32"/>
      <c r="M395" s="32"/>
      <c r="N395" s="32"/>
      <c r="O395" s="32"/>
      <c r="P395" s="32"/>
      <c r="Q395" s="32"/>
      <c r="R395" s="32"/>
      <c r="S395" s="32"/>
      <c r="T395" s="32"/>
      <c r="U395" s="32"/>
      <c r="V395" s="32"/>
      <c r="W395" s="32"/>
      <c r="X395" s="32"/>
      <c r="Y395" s="32"/>
      <c r="Z395" s="32"/>
      <c r="AA395" s="32"/>
      <c r="AB395" s="32"/>
      <c r="AC395" s="32"/>
    </row>
    <row r="396" spans="1:29" s="129" customFormat="1" ht="30" customHeight="1">
      <c r="A396" s="32"/>
      <c r="B396" s="323" t="s">
        <v>4051</v>
      </c>
      <c r="C396" s="324">
        <v>72264</v>
      </c>
      <c r="D396" s="356" t="s">
        <v>1356</v>
      </c>
      <c r="E396" s="357"/>
      <c r="F396" s="319" t="s">
        <v>518</v>
      </c>
      <c r="G396" s="319">
        <v>10</v>
      </c>
      <c r="H396" s="320">
        <v>32.51</v>
      </c>
      <c r="I396" s="321">
        <f t="shared" si="14"/>
        <v>325.10000000000002</v>
      </c>
      <c r="J396" s="32"/>
      <c r="K396" s="99"/>
      <c r="L396" s="32"/>
      <c r="M396" s="32"/>
      <c r="N396" s="32"/>
      <c r="O396" s="32"/>
      <c r="P396" s="32"/>
      <c r="Q396" s="32"/>
      <c r="R396" s="32"/>
      <c r="S396" s="32"/>
      <c r="T396" s="32"/>
      <c r="U396" s="32"/>
      <c r="V396" s="32"/>
      <c r="W396" s="32"/>
      <c r="X396" s="32"/>
      <c r="Y396" s="32"/>
      <c r="Z396" s="32"/>
      <c r="AA396" s="32"/>
      <c r="AB396" s="32"/>
      <c r="AC396" s="32"/>
    </row>
    <row r="397" spans="1:29" s="129" customFormat="1" ht="30" customHeight="1">
      <c r="A397" s="32"/>
      <c r="B397" s="323" t="s">
        <v>4052</v>
      </c>
      <c r="C397" s="324">
        <v>89709</v>
      </c>
      <c r="D397" s="356" t="s">
        <v>1357</v>
      </c>
      <c r="E397" s="357"/>
      <c r="F397" s="319" t="s">
        <v>518</v>
      </c>
      <c r="G397" s="319">
        <v>15</v>
      </c>
      <c r="H397" s="320">
        <v>25.279999999999994</v>
      </c>
      <c r="I397" s="321">
        <f t="shared" ref="I397:I413" si="15">ROUND(G397*H397,2)</f>
        <v>379.2</v>
      </c>
      <c r="J397" s="32"/>
      <c r="K397" s="99"/>
      <c r="L397" s="32"/>
      <c r="M397" s="32"/>
      <c r="N397" s="32"/>
      <c r="O397" s="32"/>
      <c r="P397" s="32"/>
      <c r="Q397" s="32"/>
      <c r="R397" s="32"/>
      <c r="S397" s="32"/>
      <c r="T397" s="32"/>
      <c r="U397" s="32"/>
      <c r="V397" s="32"/>
      <c r="W397" s="32"/>
      <c r="X397" s="32"/>
      <c r="Y397" s="32"/>
      <c r="Z397" s="32"/>
      <c r="AA397" s="32"/>
      <c r="AB397" s="32"/>
      <c r="AC397" s="32"/>
    </row>
    <row r="398" spans="1:29" s="129" customFormat="1" ht="30" customHeight="1">
      <c r="A398" s="32"/>
      <c r="B398" s="323" t="s">
        <v>4053</v>
      </c>
      <c r="C398" s="324">
        <v>89710</v>
      </c>
      <c r="D398" s="356" t="s">
        <v>1358</v>
      </c>
      <c r="E398" s="357"/>
      <c r="F398" s="319" t="s">
        <v>518</v>
      </c>
      <c r="G398" s="319">
        <v>15</v>
      </c>
      <c r="H398" s="320">
        <v>21.75</v>
      </c>
      <c r="I398" s="321">
        <f t="shared" si="15"/>
        <v>326.25</v>
      </c>
      <c r="J398" s="32"/>
      <c r="K398" s="99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32"/>
      <c r="AA398" s="32"/>
      <c r="AB398" s="32"/>
      <c r="AC398" s="32"/>
    </row>
    <row r="399" spans="1:29" s="129" customFormat="1" ht="30" customHeight="1">
      <c r="A399" s="32"/>
      <c r="B399" s="323" t="s">
        <v>4054</v>
      </c>
      <c r="C399" s="324" t="s">
        <v>3201</v>
      </c>
      <c r="D399" s="356" t="s">
        <v>3202</v>
      </c>
      <c r="E399" s="357"/>
      <c r="F399" s="319" t="s">
        <v>518</v>
      </c>
      <c r="G399" s="319">
        <v>10</v>
      </c>
      <c r="H399" s="320">
        <v>651.90999999999985</v>
      </c>
      <c r="I399" s="321">
        <f t="shared" si="15"/>
        <v>6519.1</v>
      </c>
      <c r="J399" s="32"/>
      <c r="K399" s="99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32"/>
      <c r="AA399" s="32"/>
      <c r="AB399" s="32"/>
      <c r="AC399" s="32"/>
    </row>
    <row r="400" spans="1:29" s="129" customFormat="1" ht="30" customHeight="1">
      <c r="A400" s="32"/>
      <c r="B400" s="323" t="s">
        <v>4055</v>
      </c>
      <c r="C400" s="324" t="s">
        <v>3218</v>
      </c>
      <c r="D400" s="356" t="s">
        <v>3219</v>
      </c>
      <c r="E400" s="357"/>
      <c r="F400" s="319" t="s">
        <v>518</v>
      </c>
      <c r="G400" s="319">
        <v>25</v>
      </c>
      <c r="H400" s="320">
        <v>870.83</v>
      </c>
      <c r="I400" s="321">
        <f t="shared" si="15"/>
        <v>21770.75</v>
      </c>
      <c r="J400" s="32"/>
      <c r="K400" s="99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32"/>
      <c r="AA400" s="32"/>
      <c r="AB400" s="32"/>
      <c r="AC400" s="32"/>
    </row>
    <row r="401" spans="1:29" s="129" customFormat="1" ht="30" customHeight="1">
      <c r="A401" s="32"/>
      <c r="B401" s="323" t="s">
        <v>4056</v>
      </c>
      <c r="C401" s="324">
        <v>86876</v>
      </c>
      <c r="D401" s="356" t="s">
        <v>1361</v>
      </c>
      <c r="E401" s="357"/>
      <c r="F401" s="319" t="s">
        <v>518</v>
      </c>
      <c r="G401" s="319">
        <v>20</v>
      </c>
      <c r="H401" s="320">
        <v>346.71</v>
      </c>
      <c r="I401" s="321">
        <f t="shared" si="15"/>
        <v>6934.2</v>
      </c>
      <c r="J401" s="32"/>
      <c r="K401" s="99"/>
      <c r="L401" s="32"/>
      <c r="M401" s="32"/>
      <c r="N401" s="32"/>
      <c r="O401" s="32"/>
      <c r="P401" s="32"/>
      <c r="Q401" s="32"/>
      <c r="R401" s="32"/>
      <c r="S401" s="32"/>
      <c r="T401" s="32"/>
      <c r="U401" s="32"/>
      <c r="V401" s="32"/>
      <c r="W401" s="32"/>
      <c r="X401" s="32"/>
      <c r="Y401" s="32"/>
      <c r="Z401" s="32"/>
      <c r="AA401" s="32"/>
      <c r="AB401" s="32"/>
      <c r="AC401" s="32"/>
    </row>
    <row r="402" spans="1:29" s="129" customFormat="1" ht="30" customHeight="1">
      <c r="A402" s="32"/>
      <c r="B402" s="323" t="s">
        <v>4057</v>
      </c>
      <c r="C402" s="324">
        <v>86877</v>
      </c>
      <c r="D402" s="356" t="s">
        <v>1362</v>
      </c>
      <c r="E402" s="357"/>
      <c r="F402" s="319" t="s">
        <v>518</v>
      </c>
      <c r="G402" s="319">
        <v>20</v>
      </c>
      <c r="H402" s="320">
        <v>87.7</v>
      </c>
      <c r="I402" s="321">
        <f t="shared" si="15"/>
        <v>1754</v>
      </c>
      <c r="J402" s="32"/>
      <c r="K402" s="99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32"/>
      <c r="W402" s="32"/>
      <c r="X402" s="32"/>
      <c r="Y402" s="32"/>
      <c r="Z402" s="32"/>
      <c r="AA402" s="32"/>
      <c r="AB402" s="32"/>
      <c r="AC402" s="32"/>
    </row>
    <row r="403" spans="1:29" s="129" customFormat="1" ht="30" customHeight="1">
      <c r="A403" s="32"/>
      <c r="B403" s="323" t="s">
        <v>4058</v>
      </c>
      <c r="C403" s="324">
        <v>86878</v>
      </c>
      <c r="D403" s="356" t="s">
        <v>1363</v>
      </c>
      <c r="E403" s="357"/>
      <c r="F403" s="319" t="s">
        <v>518</v>
      </c>
      <c r="G403" s="319">
        <v>5</v>
      </c>
      <c r="H403" s="320">
        <v>94.69</v>
      </c>
      <c r="I403" s="321">
        <f t="shared" si="15"/>
        <v>473.45</v>
      </c>
      <c r="J403" s="32"/>
      <c r="K403" s="99"/>
      <c r="L403" s="32"/>
      <c r="M403" s="32"/>
      <c r="N403" s="32"/>
      <c r="O403" s="32"/>
      <c r="P403" s="32"/>
      <c r="Q403" s="32"/>
      <c r="R403" s="32"/>
      <c r="S403" s="32"/>
      <c r="T403" s="32"/>
      <c r="U403" s="32"/>
      <c r="V403" s="32"/>
      <c r="W403" s="32"/>
      <c r="X403" s="32"/>
      <c r="Y403" s="32"/>
      <c r="Z403" s="32"/>
      <c r="AA403" s="32"/>
      <c r="AB403" s="32"/>
      <c r="AC403" s="32"/>
    </row>
    <row r="404" spans="1:29" s="129" customFormat="1" ht="30" customHeight="1">
      <c r="A404" s="32"/>
      <c r="B404" s="323" t="s">
        <v>4059</v>
      </c>
      <c r="C404" s="324">
        <v>86879</v>
      </c>
      <c r="D404" s="356" t="s">
        <v>1364</v>
      </c>
      <c r="E404" s="357"/>
      <c r="F404" s="319" t="s">
        <v>518</v>
      </c>
      <c r="G404" s="319">
        <v>5</v>
      </c>
      <c r="H404" s="320">
        <v>10.88</v>
      </c>
      <c r="I404" s="321">
        <f t="shared" si="15"/>
        <v>54.4</v>
      </c>
      <c r="J404" s="32"/>
      <c r="K404" s="99"/>
      <c r="L404" s="32"/>
      <c r="M404" s="32"/>
      <c r="N404" s="32"/>
      <c r="O404" s="32"/>
      <c r="P404" s="32"/>
      <c r="Q404" s="32"/>
      <c r="R404" s="32"/>
      <c r="S404" s="32"/>
      <c r="T404" s="32"/>
      <c r="U404" s="32"/>
      <c r="V404" s="32"/>
      <c r="W404" s="32"/>
      <c r="X404" s="32"/>
      <c r="Y404" s="32"/>
      <c r="Z404" s="32"/>
      <c r="AA404" s="32"/>
      <c r="AB404" s="32"/>
      <c r="AC404" s="32"/>
    </row>
    <row r="405" spans="1:29" s="129" customFormat="1" ht="30" customHeight="1">
      <c r="A405" s="32"/>
      <c r="B405" s="323" t="s">
        <v>4060</v>
      </c>
      <c r="C405" s="324">
        <v>86882</v>
      </c>
      <c r="D405" s="356" t="s">
        <v>1365</v>
      </c>
      <c r="E405" s="357"/>
      <c r="F405" s="319" t="s">
        <v>518</v>
      </c>
      <c r="G405" s="319">
        <v>10</v>
      </c>
      <c r="H405" s="320">
        <v>26.350000000000005</v>
      </c>
      <c r="I405" s="321">
        <f t="shared" si="15"/>
        <v>263.5</v>
      </c>
      <c r="J405" s="32"/>
      <c r="K405" s="99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32"/>
      <c r="W405" s="32"/>
      <c r="X405" s="32"/>
      <c r="Y405" s="32"/>
      <c r="Z405" s="32"/>
      <c r="AA405" s="32"/>
      <c r="AB405" s="32"/>
      <c r="AC405" s="32"/>
    </row>
    <row r="406" spans="1:29" s="129" customFormat="1" ht="15.75">
      <c r="A406" s="32"/>
      <c r="B406" s="323" t="s">
        <v>4061</v>
      </c>
      <c r="C406" s="324">
        <v>86883</v>
      </c>
      <c r="D406" s="356" t="s">
        <v>1366</v>
      </c>
      <c r="E406" s="357"/>
      <c r="F406" s="319" t="s">
        <v>518</v>
      </c>
      <c r="G406" s="319">
        <v>10</v>
      </c>
      <c r="H406" s="320">
        <v>14.22</v>
      </c>
      <c r="I406" s="321">
        <f t="shared" si="15"/>
        <v>142.19999999999999</v>
      </c>
      <c r="J406" s="32"/>
      <c r="K406" s="99"/>
      <c r="L406" s="32"/>
      <c r="M406" s="32"/>
      <c r="N406" s="32"/>
      <c r="O406" s="32"/>
      <c r="P406" s="32"/>
      <c r="Q406" s="32"/>
      <c r="R406" s="32"/>
      <c r="S406" s="32"/>
      <c r="T406" s="32"/>
      <c r="U406" s="32"/>
      <c r="V406" s="32"/>
      <c r="W406" s="32"/>
      <c r="X406" s="32"/>
      <c r="Y406" s="32"/>
      <c r="Z406" s="32"/>
      <c r="AA406" s="32"/>
      <c r="AB406" s="32"/>
      <c r="AC406" s="32"/>
    </row>
    <row r="407" spans="1:29" s="129" customFormat="1" ht="30" customHeight="1">
      <c r="A407" s="32"/>
      <c r="B407" s="323" t="s">
        <v>4062</v>
      </c>
      <c r="C407" s="324">
        <v>86885</v>
      </c>
      <c r="D407" s="356" t="s">
        <v>1367</v>
      </c>
      <c r="E407" s="357"/>
      <c r="F407" s="319" t="s">
        <v>518</v>
      </c>
      <c r="G407" s="319">
        <v>5</v>
      </c>
      <c r="H407" s="320">
        <v>13.75</v>
      </c>
      <c r="I407" s="321">
        <f t="shared" si="15"/>
        <v>68.75</v>
      </c>
      <c r="J407" s="32"/>
      <c r="K407" s="99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32"/>
      <c r="W407" s="32"/>
      <c r="X407" s="32"/>
      <c r="Y407" s="32"/>
      <c r="Z407" s="32"/>
      <c r="AA407" s="32"/>
      <c r="AB407" s="32"/>
      <c r="AC407" s="32"/>
    </row>
    <row r="408" spans="1:29" s="129" customFormat="1" ht="15.75">
      <c r="A408" s="32"/>
      <c r="B408" s="323" t="s">
        <v>4063</v>
      </c>
      <c r="C408" s="324">
        <v>86886</v>
      </c>
      <c r="D408" s="356" t="s">
        <v>1368</v>
      </c>
      <c r="E408" s="357"/>
      <c r="F408" s="319" t="s">
        <v>518</v>
      </c>
      <c r="G408" s="319">
        <v>5</v>
      </c>
      <c r="H408" s="320">
        <v>64.723670909999996</v>
      </c>
      <c r="I408" s="321">
        <f t="shared" si="15"/>
        <v>323.62</v>
      </c>
      <c r="J408" s="32"/>
      <c r="K408" s="99"/>
      <c r="L408" s="32"/>
      <c r="M408" s="32"/>
      <c r="N408" s="32"/>
      <c r="O408" s="32"/>
      <c r="P408" s="32"/>
      <c r="Q408" s="32"/>
      <c r="R408" s="32"/>
      <c r="S408" s="32"/>
      <c r="T408" s="32"/>
      <c r="U408" s="32"/>
      <c r="V408" s="32"/>
      <c r="W408" s="32"/>
      <c r="X408" s="32"/>
      <c r="Y408" s="32"/>
      <c r="Z408" s="32"/>
      <c r="AA408" s="32"/>
      <c r="AB408" s="32"/>
      <c r="AC408" s="32"/>
    </row>
    <row r="409" spans="1:29" s="129" customFormat="1" ht="15.75">
      <c r="A409" s="32"/>
      <c r="B409" s="323" t="s">
        <v>4064</v>
      </c>
      <c r="C409" s="324">
        <v>86887</v>
      </c>
      <c r="D409" s="356" t="s">
        <v>1369</v>
      </c>
      <c r="E409" s="357"/>
      <c r="F409" s="319" t="s">
        <v>518</v>
      </c>
      <c r="G409" s="319">
        <v>5</v>
      </c>
      <c r="H409" s="320">
        <v>70.34</v>
      </c>
      <c r="I409" s="321">
        <f t="shared" si="15"/>
        <v>351.7</v>
      </c>
      <c r="J409" s="32"/>
      <c r="K409" s="99"/>
      <c r="L409" s="32"/>
      <c r="M409" s="32"/>
      <c r="N409" s="32"/>
      <c r="O409" s="32"/>
      <c r="P409" s="32"/>
      <c r="Q409" s="32"/>
      <c r="R409" s="32"/>
      <c r="S409" s="32"/>
      <c r="T409" s="32"/>
      <c r="U409" s="32"/>
      <c r="V409" s="32"/>
      <c r="W409" s="32"/>
      <c r="X409" s="32"/>
      <c r="Y409" s="32"/>
      <c r="Z409" s="32"/>
      <c r="AA409" s="32"/>
      <c r="AB409" s="32"/>
      <c r="AC409" s="32"/>
    </row>
    <row r="410" spans="1:29" s="129" customFormat="1" ht="30" customHeight="1">
      <c r="A410" s="32"/>
      <c r="B410" s="323" t="s">
        <v>4065</v>
      </c>
      <c r="C410" s="324">
        <v>86888</v>
      </c>
      <c r="D410" s="356" t="s">
        <v>1370</v>
      </c>
      <c r="E410" s="357"/>
      <c r="F410" s="319" t="s">
        <v>518</v>
      </c>
      <c r="G410" s="319">
        <v>25</v>
      </c>
      <c r="H410" s="320">
        <v>576.67999999999995</v>
      </c>
      <c r="I410" s="321">
        <f t="shared" si="15"/>
        <v>14417</v>
      </c>
      <c r="J410" s="32"/>
      <c r="K410" s="99"/>
      <c r="L410" s="32"/>
      <c r="M410" s="32"/>
      <c r="N410" s="32"/>
      <c r="O410" s="32"/>
      <c r="P410" s="32"/>
      <c r="Q410" s="32"/>
      <c r="R410" s="32"/>
      <c r="S410" s="32"/>
      <c r="T410" s="32"/>
      <c r="U410" s="32"/>
      <c r="V410" s="32"/>
      <c r="W410" s="32"/>
      <c r="X410" s="32"/>
      <c r="Y410" s="32"/>
      <c r="Z410" s="32"/>
      <c r="AA410" s="32"/>
      <c r="AB410" s="32"/>
      <c r="AC410" s="32"/>
    </row>
    <row r="411" spans="1:29" s="129" customFormat="1" ht="30" customHeight="1">
      <c r="A411" s="32"/>
      <c r="B411" s="323" t="s">
        <v>4066</v>
      </c>
      <c r="C411" s="324">
        <v>86889</v>
      </c>
      <c r="D411" s="356" t="s">
        <v>1371</v>
      </c>
      <c r="E411" s="357"/>
      <c r="F411" s="319" t="s">
        <v>518</v>
      </c>
      <c r="G411" s="319">
        <v>10</v>
      </c>
      <c r="H411" s="320">
        <v>1080.6399999999999</v>
      </c>
      <c r="I411" s="321">
        <f t="shared" si="15"/>
        <v>10806.4</v>
      </c>
      <c r="J411" s="32"/>
      <c r="K411" s="99"/>
      <c r="L411" s="32"/>
      <c r="M411" s="32"/>
      <c r="N411" s="32"/>
      <c r="O411" s="32"/>
      <c r="P411" s="32"/>
      <c r="Q411" s="32"/>
      <c r="R411" s="32"/>
      <c r="S411" s="32"/>
      <c r="T411" s="32"/>
      <c r="U411" s="32"/>
      <c r="V411" s="32"/>
      <c r="W411" s="32"/>
      <c r="X411" s="32"/>
      <c r="Y411" s="32"/>
      <c r="Z411" s="32"/>
      <c r="AA411" s="32"/>
      <c r="AB411" s="32"/>
      <c r="AC411" s="32"/>
    </row>
    <row r="412" spans="1:29" s="129" customFormat="1" ht="30" customHeight="1">
      <c r="A412" s="32"/>
      <c r="B412" s="323" t="s">
        <v>4067</v>
      </c>
      <c r="C412" s="324">
        <v>86895</v>
      </c>
      <c r="D412" s="356" t="s">
        <v>1372</v>
      </c>
      <c r="E412" s="357"/>
      <c r="F412" s="319" t="s">
        <v>518</v>
      </c>
      <c r="G412" s="319">
        <v>2</v>
      </c>
      <c r="H412" s="320">
        <v>498.39000000000004</v>
      </c>
      <c r="I412" s="321">
        <f t="shared" si="15"/>
        <v>996.78</v>
      </c>
      <c r="J412" s="32"/>
      <c r="K412" s="99"/>
      <c r="L412" s="32"/>
      <c r="M412" s="32"/>
      <c r="N412" s="32"/>
      <c r="O412" s="32"/>
      <c r="P412" s="32"/>
      <c r="Q412" s="32"/>
      <c r="R412" s="32"/>
      <c r="S412" s="32"/>
      <c r="T412" s="32"/>
      <c r="U412" s="32"/>
      <c r="V412" s="32"/>
      <c r="W412" s="32"/>
      <c r="X412" s="32"/>
      <c r="Y412" s="32"/>
      <c r="Z412" s="32"/>
      <c r="AA412" s="32"/>
      <c r="AB412" s="32"/>
      <c r="AC412" s="32"/>
    </row>
    <row r="413" spans="1:29" s="129" customFormat="1" ht="30" customHeight="1">
      <c r="A413" s="32"/>
      <c r="B413" s="323" t="s">
        <v>4068</v>
      </c>
      <c r="C413" s="324">
        <v>86900</v>
      </c>
      <c r="D413" s="356" t="s">
        <v>1373</v>
      </c>
      <c r="E413" s="357"/>
      <c r="F413" s="319" t="s">
        <v>518</v>
      </c>
      <c r="G413" s="319">
        <v>2</v>
      </c>
      <c r="H413" s="320">
        <v>247.6</v>
      </c>
      <c r="I413" s="321">
        <f t="shared" si="15"/>
        <v>495.2</v>
      </c>
      <c r="J413" s="32"/>
      <c r="K413" s="99"/>
      <c r="L413" s="32"/>
      <c r="M413" s="32"/>
      <c r="N413" s="32"/>
      <c r="O413" s="32"/>
      <c r="P413" s="32"/>
      <c r="Q413" s="32"/>
      <c r="R413" s="32"/>
      <c r="S413" s="32"/>
      <c r="T413" s="32"/>
      <c r="U413" s="32"/>
      <c r="V413" s="32"/>
      <c r="W413" s="32"/>
      <c r="X413" s="32"/>
      <c r="Y413" s="32"/>
      <c r="Z413" s="32"/>
      <c r="AA413" s="32"/>
      <c r="AB413" s="32"/>
      <c r="AC413" s="32"/>
    </row>
    <row r="414" spans="1:29" s="129" customFormat="1" ht="30" customHeight="1">
      <c r="A414" s="32"/>
      <c r="B414" s="323" t="s">
        <v>4069</v>
      </c>
      <c r="C414" s="324">
        <v>86902</v>
      </c>
      <c r="D414" s="356" t="s">
        <v>1374</v>
      </c>
      <c r="E414" s="357"/>
      <c r="F414" s="319" t="s">
        <v>518</v>
      </c>
      <c r="G414" s="319">
        <v>10</v>
      </c>
      <c r="H414" s="320">
        <v>373.43</v>
      </c>
      <c r="I414" s="321">
        <f t="shared" ref="I414:I442" si="16">ROUND(G414*H414,2)</f>
        <v>3734.3</v>
      </c>
      <c r="J414" s="32"/>
      <c r="K414" s="99"/>
      <c r="L414" s="32"/>
      <c r="M414" s="32"/>
      <c r="N414" s="32"/>
      <c r="O414" s="32"/>
      <c r="P414" s="32"/>
      <c r="Q414" s="32"/>
      <c r="R414" s="32"/>
      <c r="S414" s="32"/>
      <c r="T414" s="32"/>
      <c r="U414" s="32"/>
      <c r="V414" s="32"/>
      <c r="W414" s="32"/>
      <c r="X414" s="32"/>
      <c r="Y414" s="32"/>
      <c r="Z414" s="32"/>
      <c r="AA414" s="32"/>
      <c r="AB414" s="32"/>
      <c r="AC414" s="32"/>
    </row>
    <row r="415" spans="1:29" s="129" customFormat="1" ht="30" customHeight="1">
      <c r="A415" s="32"/>
      <c r="B415" s="323" t="s">
        <v>4070</v>
      </c>
      <c r="C415" s="324">
        <v>86903</v>
      </c>
      <c r="D415" s="356" t="s">
        <v>1375</v>
      </c>
      <c r="E415" s="357"/>
      <c r="F415" s="319" t="s">
        <v>518</v>
      </c>
      <c r="G415" s="319">
        <v>5</v>
      </c>
      <c r="H415" s="320">
        <v>418.46999999999997</v>
      </c>
      <c r="I415" s="321">
        <f t="shared" si="16"/>
        <v>2092.35</v>
      </c>
      <c r="J415" s="32"/>
      <c r="K415" s="99"/>
      <c r="L415" s="32"/>
      <c r="M415" s="32"/>
      <c r="N415" s="32"/>
      <c r="O415" s="32"/>
      <c r="P415" s="32"/>
      <c r="Q415" s="32"/>
      <c r="R415" s="32"/>
      <c r="S415" s="32"/>
      <c r="T415" s="32"/>
      <c r="U415" s="32"/>
      <c r="V415" s="32"/>
      <c r="W415" s="32"/>
      <c r="X415" s="32"/>
      <c r="Y415" s="32"/>
      <c r="Z415" s="32"/>
      <c r="AA415" s="32"/>
      <c r="AB415" s="32"/>
      <c r="AC415" s="32"/>
    </row>
    <row r="416" spans="1:29" s="129" customFormat="1" ht="30" customHeight="1">
      <c r="A416" s="32"/>
      <c r="B416" s="323" t="s">
        <v>4071</v>
      </c>
      <c r="C416" s="324">
        <v>86904</v>
      </c>
      <c r="D416" s="356" t="s">
        <v>1376</v>
      </c>
      <c r="E416" s="357"/>
      <c r="F416" s="319" t="s">
        <v>518</v>
      </c>
      <c r="G416" s="319">
        <v>10</v>
      </c>
      <c r="H416" s="320">
        <v>174.32999999999998</v>
      </c>
      <c r="I416" s="321">
        <f t="shared" si="16"/>
        <v>1743.3</v>
      </c>
      <c r="J416" s="32"/>
      <c r="K416" s="99"/>
      <c r="L416" s="32"/>
      <c r="M416" s="32"/>
      <c r="N416" s="32"/>
      <c r="O416" s="32"/>
      <c r="P416" s="32"/>
      <c r="Q416" s="32"/>
      <c r="R416" s="32"/>
      <c r="S416" s="32"/>
      <c r="T416" s="32"/>
      <c r="U416" s="32"/>
      <c r="V416" s="32"/>
      <c r="W416" s="32"/>
      <c r="X416" s="32"/>
      <c r="Y416" s="32"/>
      <c r="Z416" s="32"/>
      <c r="AA416" s="32"/>
      <c r="AB416" s="32"/>
      <c r="AC416" s="32"/>
    </row>
    <row r="417" spans="1:29" s="129" customFormat="1" ht="30" customHeight="1">
      <c r="A417" s="32"/>
      <c r="B417" s="323" t="s">
        <v>4072</v>
      </c>
      <c r="C417" s="324">
        <v>86906</v>
      </c>
      <c r="D417" s="356" t="s">
        <v>1377</v>
      </c>
      <c r="E417" s="357"/>
      <c r="F417" s="319" t="s">
        <v>518</v>
      </c>
      <c r="G417" s="319">
        <v>5</v>
      </c>
      <c r="H417" s="320">
        <v>98.45</v>
      </c>
      <c r="I417" s="321">
        <f t="shared" si="16"/>
        <v>492.25</v>
      </c>
      <c r="J417" s="32"/>
      <c r="K417" s="99"/>
      <c r="L417" s="32"/>
      <c r="M417" s="32"/>
      <c r="N417" s="32"/>
      <c r="O417" s="32"/>
      <c r="P417" s="32"/>
      <c r="Q417" s="32"/>
      <c r="R417" s="32"/>
      <c r="S417" s="32"/>
      <c r="T417" s="32"/>
      <c r="U417" s="32"/>
      <c r="V417" s="32"/>
      <c r="W417" s="32"/>
      <c r="X417" s="32"/>
      <c r="Y417" s="32"/>
      <c r="Z417" s="32"/>
      <c r="AA417" s="32"/>
      <c r="AB417" s="32"/>
      <c r="AC417" s="32"/>
    </row>
    <row r="418" spans="1:29" s="129" customFormat="1" ht="30" customHeight="1">
      <c r="A418" s="32"/>
      <c r="B418" s="323" t="s">
        <v>4073</v>
      </c>
      <c r="C418" s="324">
        <v>86909</v>
      </c>
      <c r="D418" s="356" t="s">
        <v>1378</v>
      </c>
      <c r="E418" s="357"/>
      <c r="F418" s="319" t="s">
        <v>518</v>
      </c>
      <c r="G418" s="319">
        <v>5</v>
      </c>
      <c r="H418" s="320">
        <v>170.95</v>
      </c>
      <c r="I418" s="321">
        <f t="shared" si="16"/>
        <v>854.75</v>
      </c>
      <c r="J418" s="32"/>
      <c r="K418" s="99"/>
      <c r="L418" s="32"/>
      <c r="M418" s="32"/>
      <c r="N418" s="32"/>
      <c r="O418" s="32"/>
      <c r="P418" s="32"/>
      <c r="Q418" s="32"/>
      <c r="R418" s="32"/>
      <c r="S418" s="32"/>
      <c r="T418" s="32"/>
      <c r="U418" s="32"/>
      <c r="V418" s="32"/>
      <c r="W418" s="32"/>
      <c r="X418" s="32"/>
      <c r="Y418" s="32"/>
      <c r="Z418" s="32"/>
      <c r="AA418" s="32"/>
      <c r="AB418" s="32"/>
      <c r="AC418" s="32"/>
    </row>
    <row r="419" spans="1:29" s="129" customFormat="1" ht="30" customHeight="1">
      <c r="A419" s="32"/>
      <c r="B419" s="323" t="s">
        <v>4074</v>
      </c>
      <c r="C419" s="324">
        <v>86910</v>
      </c>
      <c r="D419" s="356" t="s">
        <v>1379</v>
      </c>
      <c r="E419" s="357"/>
      <c r="F419" s="319" t="s">
        <v>518</v>
      </c>
      <c r="G419" s="319">
        <v>5</v>
      </c>
      <c r="H419" s="320">
        <v>168.75</v>
      </c>
      <c r="I419" s="321">
        <f t="shared" si="16"/>
        <v>843.75</v>
      </c>
      <c r="J419" s="32"/>
      <c r="K419" s="99"/>
      <c r="L419" s="32"/>
      <c r="M419" s="32"/>
      <c r="N419" s="32"/>
      <c r="O419" s="32"/>
      <c r="P419" s="32"/>
      <c r="Q419" s="32"/>
      <c r="R419" s="32"/>
      <c r="S419" s="32"/>
      <c r="T419" s="32"/>
      <c r="U419" s="32"/>
      <c r="V419" s="32"/>
      <c r="W419" s="32"/>
      <c r="X419" s="32"/>
      <c r="Y419" s="32"/>
      <c r="Z419" s="32"/>
      <c r="AA419" s="32"/>
      <c r="AB419" s="32"/>
      <c r="AC419" s="32"/>
    </row>
    <row r="420" spans="1:29" s="129" customFormat="1" ht="30" customHeight="1">
      <c r="A420" s="32"/>
      <c r="B420" s="323" t="s">
        <v>4075</v>
      </c>
      <c r="C420" s="324">
        <v>86911</v>
      </c>
      <c r="D420" s="356" t="s">
        <v>1380</v>
      </c>
      <c r="E420" s="357"/>
      <c r="F420" s="319" t="s">
        <v>518</v>
      </c>
      <c r="G420" s="319">
        <v>5</v>
      </c>
      <c r="H420" s="320">
        <v>115.16000000000001</v>
      </c>
      <c r="I420" s="321">
        <f t="shared" si="16"/>
        <v>575.79999999999995</v>
      </c>
      <c r="J420" s="32"/>
      <c r="K420" s="99"/>
      <c r="L420" s="32"/>
      <c r="M420" s="32"/>
      <c r="N420" s="32"/>
      <c r="O420" s="32"/>
      <c r="P420" s="32"/>
      <c r="Q420" s="32"/>
      <c r="R420" s="32"/>
      <c r="S420" s="32"/>
      <c r="T420" s="32"/>
      <c r="U420" s="32"/>
      <c r="V420" s="32"/>
      <c r="W420" s="32"/>
      <c r="X420" s="32"/>
      <c r="Y420" s="32"/>
      <c r="Z420" s="32"/>
      <c r="AA420" s="32"/>
      <c r="AB420" s="32"/>
      <c r="AC420" s="32"/>
    </row>
    <row r="421" spans="1:29" s="129" customFormat="1" ht="30" customHeight="1">
      <c r="A421" s="32"/>
      <c r="B421" s="323" t="s">
        <v>4076</v>
      </c>
      <c r="C421" s="324">
        <v>86913</v>
      </c>
      <c r="D421" s="356" t="s">
        <v>1381</v>
      </c>
      <c r="E421" s="357"/>
      <c r="F421" s="319" t="s">
        <v>518</v>
      </c>
      <c r="G421" s="319">
        <v>5</v>
      </c>
      <c r="H421" s="320">
        <v>71.360000000000014</v>
      </c>
      <c r="I421" s="321">
        <f t="shared" si="16"/>
        <v>356.8</v>
      </c>
      <c r="J421" s="32"/>
      <c r="K421" s="99"/>
      <c r="L421" s="32"/>
      <c r="M421" s="32"/>
      <c r="N421" s="32"/>
      <c r="O421" s="32"/>
      <c r="P421" s="32"/>
      <c r="Q421" s="32"/>
      <c r="R421" s="32"/>
      <c r="S421" s="32"/>
      <c r="T421" s="32"/>
      <c r="U421" s="32"/>
      <c r="V421" s="32"/>
      <c r="W421" s="32"/>
      <c r="X421" s="32"/>
      <c r="Y421" s="32"/>
      <c r="Z421" s="32"/>
      <c r="AA421" s="32"/>
      <c r="AB421" s="32"/>
      <c r="AC421" s="32"/>
    </row>
    <row r="422" spans="1:29" s="129" customFormat="1" ht="30" customHeight="1">
      <c r="A422" s="32"/>
      <c r="B422" s="323" t="s">
        <v>4077</v>
      </c>
      <c r="C422" s="324">
        <v>86914</v>
      </c>
      <c r="D422" s="356" t="s">
        <v>1382</v>
      </c>
      <c r="E422" s="357"/>
      <c r="F422" s="319" t="s">
        <v>518</v>
      </c>
      <c r="G422" s="319">
        <v>5</v>
      </c>
      <c r="H422" s="320">
        <v>129.1</v>
      </c>
      <c r="I422" s="321">
        <f t="shared" si="16"/>
        <v>645.5</v>
      </c>
      <c r="J422" s="32"/>
      <c r="K422" s="99"/>
      <c r="L422" s="32"/>
      <c r="M422" s="32"/>
      <c r="N422" s="32"/>
      <c r="O422" s="32"/>
      <c r="P422" s="32"/>
      <c r="Q422" s="32"/>
      <c r="R422" s="32"/>
      <c r="S422" s="32"/>
      <c r="T422" s="32"/>
      <c r="U422" s="32"/>
      <c r="V422" s="32"/>
      <c r="W422" s="32"/>
      <c r="X422" s="32"/>
      <c r="Y422" s="32"/>
      <c r="Z422" s="32"/>
      <c r="AA422" s="32"/>
      <c r="AB422" s="32"/>
      <c r="AC422" s="32"/>
    </row>
    <row r="423" spans="1:29" s="129" customFormat="1" ht="45" customHeight="1">
      <c r="A423" s="32"/>
      <c r="B423" s="323" t="s">
        <v>4078</v>
      </c>
      <c r="C423" s="324">
        <v>86931</v>
      </c>
      <c r="D423" s="356" t="s">
        <v>1383</v>
      </c>
      <c r="E423" s="357"/>
      <c r="F423" s="319" t="s">
        <v>518</v>
      </c>
      <c r="G423" s="319">
        <v>20</v>
      </c>
      <c r="H423" s="320">
        <v>590.41999999999996</v>
      </c>
      <c r="I423" s="321">
        <f t="shared" si="16"/>
        <v>11808.4</v>
      </c>
      <c r="J423" s="32"/>
      <c r="K423" s="99"/>
      <c r="L423" s="32"/>
      <c r="M423" s="32"/>
      <c r="N423" s="32"/>
      <c r="O423" s="32"/>
      <c r="P423" s="32"/>
      <c r="Q423" s="32"/>
      <c r="R423" s="32"/>
      <c r="S423" s="32"/>
      <c r="T423" s="32"/>
      <c r="U423" s="32"/>
      <c r="V423" s="32"/>
      <c r="W423" s="32"/>
      <c r="X423" s="32"/>
      <c r="Y423" s="32"/>
      <c r="Z423" s="32"/>
      <c r="AA423" s="32"/>
      <c r="AB423" s="32"/>
      <c r="AC423" s="32"/>
    </row>
    <row r="424" spans="1:29" s="129" customFormat="1" ht="45" customHeight="1">
      <c r="A424" s="32"/>
      <c r="B424" s="323" t="s">
        <v>4079</v>
      </c>
      <c r="C424" s="324">
        <v>86932</v>
      </c>
      <c r="D424" s="356" t="s">
        <v>1384</v>
      </c>
      <c r="E424" s="357"/>
      <c r="F424" s="319" t="s">
        <v>518</v>
      </c>
      <c r="G424" s="319">
        <v>15</v>
      </c>
      <c r="H424" s="320">
        <v>647.01</v>
      </c>
      <c r="I424" s="321">
        <f t="shared" si="16"/>
        <v>9705.15</v>
      </c>
      <c r="J424" s="32"/>
      <c r="K424" s="99"/>
      <c r="L424" s="32"/>
      <c r="M424" s="32"/>
      <c r="N424" s="32"/>
      <c r="O424" s="32"/>
      <c r="P424" s="32"/>
      <c r="Q424" s="32"/>
      <c r="R424" s="32"/>
      <c r="S424" s="32"/>
      <c r="T424" s="32"/>
      <c r="U424" s="32"/>
      <c r="V424" s="32"/>
      <c r="W424" s="32"/>
      <c r="X424" s="32"/>
      <c r="Y424" s="32"/>
      <c r="Z424" s="32"/>
      <c r="AA424" s="32"/>
      <c r="AB424" s="32"/>
      <c r="AC424" s="32"/>
    </row>
    <row r="425" spans="1:29" s="129" customFormat="1" ht="15.75">
      <c r="A425" s="32"/>
      <c r="B425" s="323" t="s">
        <v>4080</v>
      </c>
      <c r="C425" s="324" t="s">
        <v>3363</v>
      </c>
      <c r="D425" s="356" t="s">
        <v>3364</v>
      </c>
      <c r="E425" s="357"/>
      <c r="F425" s="319" t="s">
        <v>518</v>
      </c>
      <c r="G425" s="319">
        <v>25</v>
      </c>
      <c r="H425" s="320">
        <v>97.26</v>
      </c>
      <c r="I425" s="321">
        <f t="shared" si="16"/>
        <v>2431.5</v>
      </c>
      <c r="J425" s="32"/>
      <c r="K425" s="99"/>
      <c r="L425" s="32"/>
      <c r="M425" s="32"/>
      <c r="N425" s="32"/>
      <c r="O425" s="32"/>
      <c r="P425" s="32"/>
      <c r="Q425" s="32"/>
      <c r="R425" s="32"/>
      <c r="S425" s="32"/>
      <c r="T425" s="32"/>
      <c r="U425" s="32"/>
      <c r="V425" s="32"/>
      <c r="W425" s="32"/>
      <c r="X425" s="32"/>
      <c r="Y425" s="32"/>
      <c r="Z425" s="32"/>
      <c r="AA425" s="32"/>
      <c r="AB425" s="32"/>
      <c r="AC425" s="32"/>
    </row>
    <row r="426" spans="1:29" s="129" customFormat="1" ht="30" customHeight="1">
      <c r="A426" s="32"/>
      <c r="B426" s="323" t="s">
        <v>4081</v>
      </c>
      <c r="C426" s="324">
        <v>95471</v>
      </c>
      <c r="D426" s="356" t="s">
        <v>1386</v>
      </c>
      <c r="E426" s="357"/>
      <c r="F426" s="319" t="s">
        <v>518</v>
      </c>
      <c r="G426" s="319">
        <v>5</v>
      </c>
      <c r="H426" s="320">
        <v>900.95999999999992</v>
      </c>
      <c r="I426" s="321">
        <f t="shared" si="16"/>
        <v>4504.8</v>
      </c>
      <c r="J426" s="32"/>
      <c r="K426" s="99"/>
      <c r="L426" s="32"/>
      <c r="M426" s="32"/>
      <c r="N426" s="32"/>
      <c r="O426" s="32"/>
      <c r="P426" s="32"/>
      <c r="Q426" s="32"/>
      <c r="R426" s="32"/>
      <c r="S426" s="32"/>
      <c r="T426" s="32"/>
      <c r="U426" s="32"/>
      <c r="V426" s="32"/>
      <c r="W426" s="32"/>
      <c r="X426" s="32"/>
      <c r="Y426" s="32"/>
      <c r="Z426" s="32"/>
      <c r="AA426" s="32"/>
      <c r="AB426" s="32"/>
      <c r="AC426" s="32"/>
    </row>
    <row r="427" spans="1:29" s="129" customFormat="1" ht="45" customHeight="1">
      <c r="A427" s="32"/>
      <c r="B427" s="323" t="s">
        <v>4082</v>
      </c>
      <c r="C427" s="324">
        <v>95472</v>
      </c>
      <c r="D427" s="356" t="s">
        <v>1387</v>
      </c>
      <c r="E427" s="357"/>
      <c r="F427" s="319" t="s">
        <v>518</v>
      </c>
      <c r="G427" s="319">
        <v>5</v>
      </c>
      <c r="H427" s="320">
        <v>911.19</v>
      </c>
      <c r="I427" s="321">
        <f t="shared" si="16"/>
        <v>4555.95</v>
      </c>
      <c r="J427" s="32"/>
      <c r="K427" s="99"/>
      <c r="L427" s="32"/>
      <c r="M427" s="32"/>
      <c r="N427" s="32"/>
      <c r="O427" s="32"/>
      <c r="P427" s="32"/>
      <c r="Q427" s="32"/>
      <c r="R427" s="32"/>
      <c r="S427" s="32"/>
      <c r="T427" s="32"/>
      <c r="U427" s="32"/>
      <c r="V427" s="32"/>
      <c r="W427" s="32"/>
      <c r="X427" s="32"/>
      <c r="Y427" s="32"/>
      <c r="Z427" s="32"/>
      <c r="AA427" s="32"/>
      <c r="AB427" s="32"/>
      <c r="AC427" s="32"/>
    </row>
    <row r="428" spans="1:29" s="129" customFormat="1" ht="30" customHeight="1">
      <c r="A428" s="32"/>
      <c r="B428" s="323" t="s">
        <v>4083</v>
      </c>
      <c r="C428" s="324">
        <v>95542</v>
      </c>
      <c r="D428" s="356" t="s">
        <v>1388</v>
      </c>
      <c r="E428" s="357"/>
      <c r="F428" s="319" t="s">
        <v>518</v>
      </c>
      <c r="G428" s="319">
        <v>25</v>
      </c>
      <c r="H428" s="320">
        <v>78.5</v>
      </c>
      <c r="I428" s="321">
        <f t="shared" si="16"/>
        <v>1962.5</v>
      </c>
      <c r="J428" s="32"/>
      <c r="K428" s="99"/>
      <c r="L428" s="32"/>
      <c r="M428" s="32"/>
      <c r="N428" s="32"/>
      <c r="O428" s="32"/>
      <c r="P428" s="32"/>
      <c r="Q428" s="32"/>
      <c r="R428" s="32"/>
      <c r="S428" s="32"/>
      <c r="T428" s="32"/>
      <c r="U428" s="32"/>
      <c r="V428" s="32"/>
      <c r="W428" s="32"/>
      <c r="X428" s="32"/>
      <c r="Y428" s="32"/>
      <c r="Z428" s="32"/>
      <c r="AA428" s="32"/>
      <c r="AB428" s="32"/>
      <c r="AC428" s="32"/>
    </row>
    <row r="429" spans="1:29" s="129" customFormat="1" ht="30" customHeight="1">
      <c r="A429" s="32"/>
      <c r="B429" s="323" t="s">
        <v>4084</v>
      </c>
      <c r="C429" s="324">
        <v>95543</v>
      </c>
      <c r="D429" s="356" t="s">
        <v>1389</v>
      </c>
      <c r="E429" s="357"/>
      <c r="F429" s="319" t="s">
        <v>518</v>
      </c>
      <c r="G429" s="319">
        <v>25</v>
      </c>
      <c r="H429" s="320">
        <v>126.89999999999999</v>
      </c>
      <c r="I429" s="321">
        <f t="shared" si="16"/>
        <v>3172.5</v>
      </c>
      <c r="J429" s="32"/>
      <c r="K429" s="99"/>
      <c r="L429" s="32"/>
      <c r="M429" s="32"/>
      <c r="N429" s="32"/>
      <c r="O429" s="32"/>
      <c r="P429" s="32"/>
      <c r="Q429" s="32"/>
      <c r="R429" s="32"/>
      <c r="S429" s="32"/>
      <c r="T429" s="32"/>
      <c r="U429" s="32"/>
      <c r="V429" s="32"/>
      <c r="W429" s="32"/>
      <c r="X429" s="32"/>
      <c r="Y429" s="32"/>
      <c r="Z429" s="32"/>
      <c r="AA429" s="32"/>
      <c r="AB429" s="32"/>
      <c r="AC429" s="32"/>
    </row>
    <row r="430" spans="1:29" s="129" customFormat="1" ht="30" customHeight="1">
      <c r="A430" s="32"/>
      <c r="B430" s="323" t="s">
        <v>4085</v>
      </c>
      <c r="C430" s="324">
        <v>95544</v>
      </c>
      <c r="D430" s="356" t="s">
        <v>1390</v>
      </c>
      <c r="E430" s="357"/>
      <c r="F430" s="319" t="s">
        <v>518</v>
      </c>
      <c r="G430" s="319">
        <v>35</v>
      </c>
      <c r="H430" s="320">
        <v>99.5</v>
      </c>
      <c r="I430" s="321">
        <f t="shared" si="16"/>
        <v>3482.5</v>
      </c>
      <c r="J430" s="32"/>
      <c r="K430" s="99"/>
      <c r="L430" s="32"/>
      <c r="M430" s="32"/>
      <c r="N430" s="32"/>
      <c r="O430" s="32"/>
      <c r="P430" s="32"/>
      <c r="Q430" s="32"/>
      <c r="R430" s="32"/>
      <c r="S430" s="32"/>
      <c r="T430" s="32"/>
      <c r="U430" s="32"/>
      <c r="V430" s="32"/>
      <c r="W430" s="32"/>
      <c r="X430" s="32"/>
      <c r="Y430" s="32"/>
      <c r="Z430" s="32"/>
      <c r="AA430" s="32"/>
      <c r="AB430" s="32"/>
      <c r="AC430" s="32"/>
    </row>
    <row r="431" spans="1:29" s="129" customFormat="1" ht="15.75">
      <c r="A431" s="32"/>
      <c r="B431" s="323" t="s">
        <v>4086</v>
      </c>
      <c r="C431" s="324">
        <v>95545</v>
      </c>
      <c r="D431" s="356" t="s">
        <v>1391</v>
      </c>
      <c r="E431" s="357"/>
      <c r="F431" s="319" t="s">
        <v>518</v>
      </c>
      <c r="G431" s="319">
        <v>35</v>
      </c>
      <c r="H431" s="320">
        <v>97.26</v>
      </c>
      <c r="I431" s="321">
        <f t="shared" si="16"/>
        <v>3404.1</v>
      </c>
      <c r="J431" s="32"/>
      <c r="K431" s="99"/>
      <c r="L431" s="32"/>
      <c r="M431" s="32"/>
      <c r="N431" s="32"/>
      <c r="O431" s="32"/>
      <c r="P431" s="32"/>
      <c r="Q431" s="32"/>
      <c r="R431" s="32"/>
      <c r="S431" s="32"/>
      <c r="T431" s="32"/>
      <c r="U431" s="32"/>
      <c r="V431" s="32"/>
      <c r="W431" s="32"/>
      <c r="X431" s="32"/>
      <c r="Y431" s="32"/>
      <c r="Z431" s="32"/>
      <c r="AA431" s="32"/>
      <c r="AB431" s="32"/>
      <c r="AC431" s="32"/>
    </row>
    <row r="432" spans="1:29" s="129" customFormat="1" ht="30" customHeight="1">
      <c r="A432" s="32"/>
      <c r="B432" s="323" t="s">
        <v>4087</v>
      </c>
      <c r="C432" s="324">
        <v>95546</v>
      </c>
      <c r="D432" s="356" t="s">
        <v>1392</v>
      </c>
      <c r="E432" s="357"/>
      <c r="F432" s="319" t="s">
        <v>518</v>
      </c>
      <c r="G432" s="319">
        <v>20</v>
      </c>
      <c r="H432" s="320">
        <v>291.86</v>
      </c>
      <c r="I432" s="321">
        <f t="shared" si="16"/>
        <v>5837.2</v>
      </c>
      <c r="J432" s="32"/>
      <c r="K432" s="99"/>
      <c r="L432" s="32"/>
      <c r="M432" s="32"/>
      <c r="N432" s="32"/>
      <c r="O432" s="32"/>
      <c r="P432" s="32"/>
      <c r="Q432" s="32"/>
      <c r="R432" s="32"/>
      <c r="S432" s="32"/>
      <c r="T432" s="32"/>
      <c r="U432" s="32"/>
      <c r="V432" s="32"/>
      <c r="W432" s="32"/>
      <c r="X432" s="32"/>
      <c r="Y432" s="32"/>
      <c r="Z432" s="32"/>
      <c r="AA432" s="32"/>
      <c r="AB432" s="32"/>
      <c r="AC432" s="32"/>
    </row>
    <row r="433" spans="1:29" s="129" customFormat="1" ht="30" customHeight="1">
      <c r="A433" s="32"/>
      <c r="B433" s="323" t="s">
        <v>4088</v>
      </c>
      <c r="C433" s="324">
        <v>89349</v>
      </c>
      <c r="D433" s="356" t="s">
        <v>1393</v>
      </c>
      <c r="E433" s="357"/>
      <c r="F433" s="319" t="s">
        <v>518</v>
      </c>
      <c r="G433" s="319">
        <v>10</v>
      </c>
      <c r="H433" s="320">
        <v>30.2</v>
      </c>
      <c r="I433" s="321">
        <f t="shared" si="16"/>
        <v>302</v>
      </c>
      <c r="J433" s="32"/>
      <c r="K433" s="99"/>
      <c r="L433" s="32"/>
      <c r="M433" s="32"/>
      <c r="N433" s="32"/>
      <c r="O433" s="32"/>
      <c r="P433" s="32"/>
      <c r="Q433" s="32"/>
      <c r="R433" s="32"/>
      <c r="S433" s="32"/>
      <c r="T433" s="32"/>
      <c r="U433" s="32"/>
      <c r="V433" s="32"/>
      <c r="W433" s="32"/>
      <c r="X433" s="32"/>
      <c r="Y433" s="32"/>
      <c r="Z433" s="32"/>
      <c r="AA433" s="32"/>
      <c r="AB433" s="32"/>
      <c r="AC433" s="32"/>
    </row>
    <row r="434" spans="1:29" s="129" customFormat="1" ht="30" customHeight="1">
      <c r="A434" s="32"/>
      <c r="B434" s="323" t="s">
        <v>4089</v>
      </c>
      <c r="C434" s="324">
        <v>89351</v>
      </c>
      <c r="D434" s="356" t="s">
        <v>1394</v>
      </c>
      <c r="E434" s="357"/>
      <c r="F434" s="319" t="s">
        <v>518</v>
      </c>
      <c r="G434" s="319">
        <v>10</v>
      </c>
      <c r="H434" s="320">
        <v>37.230000000000004</v>
      </c>
      <c r="I434" s="321">
        <f t="shared" si="16"/>
        <v>372.3</v>
      </c>
      <c r="J434" s="32"/>
      <c r="K434" s="99"/>
      <c r="L434" s="32"/>
      <c r="M434" s="32"/>
      <c r="N434" s="32"/>
      <c r="O434" s="32"/>
      <c r="P434" s="32"/>
      <c r="Q434" s="32"/>
      <c r="R434" s="32"/>
      <c r="S434" s="32"/>
      <c r="T434" s="32"/>
      <c r="U434" s="32"/>
      <c r="V434" s="32"/>
      <c r="W434" s="32"/>
      <c r="X434" s="32"/>
      <c r="Y434" s="32"/>
      <c r="Z434" s="32"/>
      <c r="AA434" s="32"/>
      <c r="AB434" s="32"/>
      <c r="AC434" s="32"/>
    </row>
    <row r="435" spans="1:29" s="129" customFormat="1" ht="30" customHeight="1">
      <c r="A435" s="32"/>
      <c r="B435" s="323" t="s">
        <v>4090</v>
      </c>
      <c r="C435" s="324">
        <v>89352</v>
      </c>
      <c r="D435" s="356" t="s">
        <v>1395</v>
      </c>
      <c r="E435" s="357"/>
      <c r="F435" s="319" t="s">
        <v>518</v>
      </c>
      <c r="G435" s="319">
        <v>10</v>
      </c>
      <c r="H435" s="320">
        <v>41.129999999999995</v>
      </c>
      <c r="I435" s="321">
        <f t="shared" si="16"/>
        <v>411.3</v>
      </c>
      <c r="J435" s="32"/>
      <c r="K435" s="99"/>
      <c r="L435" s="32"/>
      <c r="M435" s="32"/>
      <c r="N435" s="32"/>
      <c r="O435" s="32"/>
      <c r="P435" s="32"/>
      <c r="Q435" s="32"/>
      <c r="R435" s="32"/>
      <c r="S435" s="32"/>
      <c r="T435" s="32"/>
      <c r="U435" s="32"/>
      <c r="V435" s="32"/>
      <c r="W435" s="32"/>
      <c r="X435" s="32"/>
      <c r="Y435" s="32"/>
      <c r="Z435" s="32"/>
      <c r="AA435" s="32"/>
      <c r="AB435" s="32"/>
      <c r="AC435" s="32"/>
    </row>
    <row r="436" spans="1:29" s="129" customFormat="1" ht="30" customHeight="1">
      <c r="A436" s="32"/>
      <c r="B436" s="323" t="s">
        <v>4091</v>
      </c>
      <c r="C436" s="324">
        <v>89353</v>
      </c>
      <c r="D436" s="356" t="s">
        <v>1396</v>
      </c>
      <c r="E436" s="357"/>
      <c r="F436" s="319" t="s">
        <v>518</v>
      </c>
      <c r="G436" s="319">
        <v>10</v>
      </c>
      <c r="H436" s="320">
        <v>45.07</v>
      </c>
      <c r="I436" s="321">
        <f t="shared" si="16"/>
        <v>450.7</v>
      </c>
      <c r="J436" s="32"/>
      <c r="K436" s="99"/>
      <c r="L436" s="32"/>
      <c r="M436" s="32"/>
      <c r="N436" s="32"/>
      <c r="O436" s="32"/>
      <c r="P436" s="32"/>
      <c r="Q436" s="32"/>
      <c r="R436" s="32"/>
      <c r="S436" s="32"/>
      <c r="T436" s="32"/>
      <c r="U436" s="32"/>
      <c r="V436" s="32"/>
      <c r="W436" s="32"/>
      <c r="X436" s="32"/>
      <c r="Y436" s="32"/>
      <c r="Z436" s="32"/>
      <c r="AA436" s="32"/>
      <c r="AB436" s="32"/>
      <c r="AC436" s="32"/>
    </row>
    <row r="437" spans="1:29" ht="45" customHeight="1">
      <c r="A437" s="32"/>
      <c r="B437" s="323" t="s">
        <v>4092</v>
      </c>
      <c r="C437" s="324">
        <v>94489</v>
      </c>
      <c r="D437" s="356" t="s">
        <v>1398</v>
      </c>
      <c r="E437" s="357"/>
      <c r="F437" s="319" t="s">
        <v>518</v>
      </c>
      <c r="G437" s="319">
        <v>10</v>
      </c>
      <c r="H437" s="320">
        <v>41.45</v>
      </c>
      <c r="I437" s="321">
        <f t="shared" si="16"/>
        <v>414.5</v>
      </c>
      <c r="J437" s="32"/>
      <c r="K437" s="99"/>
      <c r="L437" s="32"/>
      <c r="M437" s="32"/>
      <c r="N437" s="32"/>
      <c r="O437" s="32"/>
      <c r="P437" s="32"/>
      <c r="Q437" s="32"/>
      <c r="R437" s="32"/>
      <c r="S437" s="32"/>
      <c r="T437" s="32"/>
      <c r="U437" s="32"/>
      <c r="V437" s="32"/>
      <c r="W437" s="32"/>
      <c r="X437" s="32"/>
      <c r="Y437" s="32"/>
      <c r="Z437" s="32"/>
      <c r="AA437" s="32"/>
      <c r="AB437" s="32"/>
      <c r="AC437" s="32"/>
    </row>
    <row r="438" spans="1:29" ht="45" customHeight="1">
      <c r="A438" s="32"/>
      <c r="B438" s="323" t="s">
        <v>4093</v>
      </c>
      <c r="C438" s="324">
        <v>94490</v>
      </c>
      <c r="D438" s="356" t="s">
        <v>1399</v>
      </c>
      <c r="E438" s="357"/>
      <c r="F438" s="319" t="s">
        <v>518</v>
      </c>
      <c r="G438" s="319">
        <v>10</v>
      </c>
      <c r="H438" s="320">
        <v>62.64</v>
      </c>
      <c r="I438" s="321">
        <f t="shared" si="16"/>
        <v>626.4</v>
      </c>
      <c r="J438" s="32"/>
      <c r="K438" s="99"/>
      <c r="L438" s="32"/>
      <c r="M438" s="32"/>
      <c r="N438" s="32"/>
      <c r="O438" s="32"/>
      <c r="P438" s="32"/>
      <c r="Q438" s="32"/>
      <c r="R438" s="32"/>
      <c r="S438" s="32"/>
      <c r="T438" s="32"/>
      <c r="U438" s="32"/>
      <c r="V438" s="32"/>
      <c r="W438" s="32"/>
      <c r="X438" s="32"/>
      <c r="Y438" s="32"/>
      <c r="Z438" s="32"/>
      <c r="AA438" s="32"/>
      <c r="AB438" s="32"/>
      <c r="AC438" s="32"/>
    </row>
    <row r="439" spans="1:29" ht="45" customHeight="1">
      <c r="A439" s="32"/>
      <c r="B439" s="323" t="s">
        <v>4094</v>
      </c>
      <c r="C439" s="324">
        <v>94491</v>
      </c>
      <c r="D439" s="356" t="s">
        <v>1400</v>
      </c>
      <c r="E439" s="357"/>
      <c r="F439" s="319" t="s">
        <v>518</v>
      </c>
      <c r="G439" s="319">
        <v>2</v>
      </c>
      <c r="H439" s="320">
        <v>84.89</v>
      </c>
      <c r="I439" s="321">
        <f t="shared" si="16"/>
        <v>169.78</v>
      </c>
      <c r="J439" s="32"/>
      <c r="K439" s="99"/>
      <c r="L439" s="32"/>
      <c r="M439" s="32"/>
      <c r="N439" s="32"/>
      <c r="O439" s="32"/>
      <c r="P439" s="32"/>
      <c r="Q439" s="32"/>
      <c r="R439" s="32"/>
      <c r="S439" s="32"/>
      <c r="T439" s="32"/>
      <c r="U439" s="32"/>
      <c r="V439" s="32"/>
      <c r="W439" s="32"/>
      <c r="X439" s="32"/>
      <c r="Y439" s="32"/>
      <c r="Z439" s="32"/>
      <c r="AA439" s="32"/>
      <c r="AB439" s="32"/>
      <c r="AC439" s="32"/>
    </row>
    <row r="440" spans="1:29" ht="30" customHeight="1">
      <c r="A440" s="32"/>
      <c r="B440" s="323" t="s">
        <v>4095</v>
      </c>
      <c r="C440" s="324">
        <v>94795</v>
      </c>
      <c r="D440" s="356" t="s">
        <v>1401</v>
      </c>
      <c r="E440" s="357"/>
      <c r="F440" s="319" t="s">
        <v>518</v>
      </c>
      <c r="G440" s="319">
        <v>5</v>
      </c>
      <c r="H440" s="320">
        <v>40.809999999999995</v>
      </c>
      <c r="I440" s="321">
        <f t="shared" si="16"/>
        <v>204.05</v>
      </c>
      <c r="J440" s="32"/>
      <c r="K440" s="104"/>
      <c r="L440" s="32"/>
      <c r="M440" s="32"/>
      <c r="N440" s="32"/>
      <c r="O440" s="32"/>
      <c r="P440" s="32"/>
      <c r="Q440" s="32"/>
      <c r="R440" s="32"/>
      <c r="S440" s="32"/>
      <c r="T440" s="32"/>
      <c r="U440" s="32"/>
      <c r="V440" s="32"/>
      <c r="W440" s="32"/>
      <c r="X440" s="32"/>
      <c r="Y440" s="32"/>
      <c r="Z440" s="32"/>
      <c r="AA440" s="32"/>
      <c r="AB440" s="32"/>
      <c r="AC440" s="32"/>
    </row>
    <row r="441" spans="1:29" ht="30" customHeight="1">
      <c r="A441" s="32"/>
      <c r="B441" s="323" t="s">
        <v>4096</v>
      </c>
      <c r="C441" s="324">
        <v>94796</v>
      </c>
      <c r="D441" s="356" t="s">
        <v>1402</v>
      </c>
      <c r="E441" s="357"/>
      <c r="F441" s="319" t="s">
        <v>518</v>
      </c>
      <c r="G441" s="319">
        <v>5</v>
      </c>
      <c r="H441" s="320">
        <v>46.779999999999994</v>
      </c>
      <c r="I441" s="321">
        <f t="shared" si="16"/>
        <v>233.9</v>
      </c>
      <c r="J441" s="32"/>
      <c r="K441" s="99"/>
      <c r="L441" s="32"/>
      <c r="M441" s="32"/>
      <c r="N441" s="32"/>
      <c r="O441" s="32"/>
      <c r="P441" s="32"/>
      <c r="Q441" s="32"/>
      <c r="R441" s="32"/>
      <c r="S441" s="32"/>
      <c r="T441" s="32"/>
      <c r="U441" s="32"/>
      <c r="V441" s="32"/>
      <c r="W441" s="32"/>
      <c r="X441" s="32"/>
      <c r="Y441" s="32"/>
      <c r="Z441" s="32"/>
      <c r="AA441" s="32"/>
      <c r="AB441" s="32"/>
      <c r="AC441" s="32"/>
    </row>
    <row r="442" spans="1:29" ht="30" customHeight="1">
      <c r="A442" s="32"/>
      <c r="B442" s="323" t="s">
        <v>4097</v>
      </c>
      <c r="C442" s="324">
        <v>94797</v>
      </c>
      <c r="D442" s="356" t="s">
        <v>1403</v>
      </c>
      <c r="E442" s="357"/>
      <c r="F442" s="319" t="s">
        <v>518</v>
      </c>
      <c r="G442" s="319">
        <v>2</v>
      </c>
      <c r="H442" s="320">
        <v>96.929999999999993</v>
      </c>
      <c r="I442" s="321">
        <f t="shared" si="16"/>
        <v>193.86</v>
      </c>
      <c r="J442" s="32"/>
      <c r="K442" s="99"/>
      <c r="L442" s="32"/>
      <c r="M442" s="32"/>
      <c r="N442" s="32"/>
      <c r="O442" s="32"/>
      <c r="P442" s="32"/>
      <c r="Q442" s="32"/>
      <c r="R442" s="32"/>
      <c r="S442" s="32"/>
      <c r="T442" s="32"/>
      <c r="U442" s="32"/>
      <c r="V442" s="32"/>
      <c r="W442" s="32"/>
      <c r="X442" s="32"/>
      <c r="Y442" s="32"/>
      <c r="Z442" s="32"/>
      <c r="AA442" s="32"/>
      <c r="AB442" s="32"/>
      <c r="AC442" s="32"/>
    </row>
    <row r="443" spans="1:29" ht="15.75">
      <c r="A443" s="32"/>
      <c r="B443" s="323" t="s">
        <v>4098</v>
      </c>
      <c r="C443" s="324">
        <v>88503</v>
      </c>
      <c r="D443" s="356" t="s">
        <v>1404</v>
      </c>
      <c r="E443" s="357"/>
      <c r="F443" s="319" t="s">
        <v>518</v>
      </c>
      <c r="G443" s="319">
        <v>12</v>
      </c>
      <c r="H443" s="320">
        <v>1165.6299999999999</v>
      </c>
      <c r="I443" s="321">
        <f t="shared" ref="I443:I476" si="17">ROUND(G443*H443,2)</f>
        <v>13987.56</v>
      </c>
      <c r="J443" s="32"/>
      <c r="K443" s="32"/>
      <c r="L443" s="32"/>
      <c r="M443" s="32"/>
      <c r="N443" s="32"/>
      <c r="O443" s="32"/>
      <c r="P443" s="32"/>
      <c r="Q443" s="32"/>
      <c r="R443" s="32"/>
      <c r="S443" s="32"/>
      <c r="T443" s="32"/>
      <c r="U443" s="32"/>
      <c r="V443" s="32"/>
      <c r="W443" s="32"/>
      <c r="X443" s="32"/>
      <c r="Y443" s="32"/>
      <c r="Z443" s="32"/>
      <c r="AA443" s="32"/>
      <c r="AB443" s="32"/>
      <c r="AC443" s="32"/>
    </row>
    <row r="444" spans="1:29" ht="15.75">
      <c r="A444" s="32"/>
      <c r="B444" s="323" t="s">
        <v>4099</v>
      </c>
      <c r="C444" s="324">
        <v>88504</v>
      </c>
      <c r="D444" s="356" t="s">
        <v>1405</v>
      </c>
      <c r="E444" s="357"/>
      <c r="F444" s="319" t="s">
        <v>518</v>
      </c>
      <c r="G444" s="319">
        <v>15</v>
      </c>
      <c r="H444" s="320">
        <v>768.03000000000009</v>
      </c>
      <c r="I444" s="321">
        <f t="shared" si="17"/>
        <v>11520.45</v>
      </c>
      <c r="J444" s="32"/>
      <c r="K444" s="32"/>
      <c r="L444" s="32"/>
      <c r="M444" s="32"/>
      <c r="N444" s="32"/>
      <c r="O444" s="32"/>
      <c r="P444" s="32"/>
      <c r="Q444" s="32"/>
      <c r="R444" s="32"/>
      <c r="S444" s="32"/>
      <c r="T444" s="32"/>
      <c r="U444" s="32"/>
      <c r="V444" s="32"/>
      <c r="W444" s="32"/>
      <c r="X444" s="32"/>
      <c r="Y444" s="32"/>
      <c r="Z444" s="32"/>
      <c r="AA444" s="32"/>
      <c r="AB444" s="32"/>
      <c r="AC444" s="32"/>
    </row>
    <row r="445" spans="1:29" ht="15.75">
      <c r="A445" s="32"/>
      <c r="B445" s="328" t="s">
        <v>551</v>
      </c>
      <c r="C445" s="329"/>
      <c r="D445" s="373" t="s">
        <v>1406</v>
      </c>
      <c r="E445" s="374"/>
      <c r="F445" s="374"/>
      <c r="G445" s="374"/>
      <c r="H445" s="375"/>
      <c r="I445" s="341">
        <f>SUM(I446:I476)</f>
        <v>895911.68999999983</v>
      </c>
      <c r="J445" s="32"/>
      <c r="K445" s="32"/>
      <c r="L445" s="32"/>
      <c r="M445" s="32"/>
      <c r="N445" s="32"/>
      <c r="O445" s="32"/>
      <c r="P445" s="32"/>
      <c r="Q445" s="32"/>
      <c r="R445" s="32"/>
      <c r="S445" s="32"/>
      <c r="T445" s="32"/>
      <c r="U445" s="32"/>
      <c r="V445" s="32"/>
      <c r="W445" s="32"/>
      <c r="X445" s="32"/>
      <c r="Y445" s="32"/>
      <c r="Z445" s="32"/>
      <c r="AA445" s="32"/>
      <c r="AB445" s="32"/>
      <c r="AC445" s="32"/>
    </row>
    <row r="446" spans="1:29" s="129" customFormat="1" ht="30" customHeight="1">
      <c r="A446" s="32"/>
      <c r="B446" s="323" t="s">
        <v>552</v>
      </c>
      <c r="C446" s="324">
        <v>72085</v>
      </c>
      <c r="D446" s="356" t="s">
        <v>1407</v>
      </c>
      <c r="E446" s="357"/>
      <c r="F446" s="319" t="s">
        <v>489</v>
      </c>
      <c r="G446" s="319">
        <v>750</v>
      </c>
      <c r="H446" s="320">
        <v>2.4400000000000004</v>
      </c>
      <c r="I446" s="321">
        <f t="shared" si="17"/>
        <v>1830</v>
      </c>
      <c r="J446" s="38"/>
      <c r="K446" s="32"/>
      <c r="L446" s="32"/>
      <c r="M446" s="32"/>
      <c r="N446" s="32"/>
      <c r="O446" s="32"/>
      <c r="P446" s="32"/>
      <c r="Q446" s="32"/>
      <c r="R446" s="32"/>
      <c r="S446" s="32"/>
      <c r="T446" s="32"/>
      <c r="U446" s="32"/>
      <c r="V446" s="32"/>
      <c r="W446" s="32"/>
      <c r="X446" s="32"/>
      <c r="Y446" s="32"/>
      <c r="Z446" s="32"/>
      <c r="AA446" s="32"/>
      <c r="AB446" s="32"/>
      <c r="AC446" s="32"/>
    </row>
    <row r="447" spans="1:29" s="129" customFormat="1" ht="30" customHeight="1">
      <c r="A447" s="32"/>
      <c r="B447" s="323" t="s">
        <v>553</v>
      </c>
      <c r="C447" s="324">
        <v>72086</v>
      </c>
      <c r="D447" s="356" t="s">
        <v>1408</v>
      </c>
      <c r="E447" s="357"/>
      <c r="F447" s="319" t="s">
        <v>489</v>
      </c>
      <c r="G447" s="319">
        <v>750</v>
      </c>
      <c r="H447" s="320">
        <v>7.33</v>
      </c>
      <c r="I447" s="321">
        <f t="shared" si="17"/>
        <v>5497.5</v>
      </c>
      <c r="J447" s="38"/>
      <c r="K447" s="32"/>
      <c r="L447" s="32"/>
      <c r="M447" s="32"/>
      <c r="N447" s="32"/>
      <c r="O447" s="32"/>
      <c r="P447" s="32"/>
      <c r="Q447" s="32"/>
      <c r="R447" s="32"/>
      <c r="S447" s="32"/>
      <c r="T447" s="32"/>
      <c r="U447" s="32"/>
      <c r="V447" s="32"/>
      <c r="W447" s="32"/>
      <c r="X447" s="32"/>
      <c r="Y447" s="32"/>
      <c r="Z447" s="32"/>
      <c r="AA447" s="32"/>
      <c r="AB447" s="32"/>
      <c r="AC447" s="32"/>
    </row>
    <row r="448" spans="1:29" s="129" customFormat="1" ht="45" customHeight="1">
      <c r="A448" s="32"/>
      <c r="B448" s="323" t="s">
        <v>554</v>
      </c>
      <c r="C448" s="324">
        <v>92259</v>
      </c>
      <c r="D448" s="356" t="s">
        <v>1409</v>
      </c>
      <c r="E448" s="357"/>
      <c r="F448" s="319" t="s">
        <v>518</v>
      </c>
      <c r="G448" s="319">
        <v>2</v>
      </c>
      <c r="H448" s="320">
        <v>573.9799999999999</v>
      </c>
      <c r="I448" s="321">
        <f t="shared" si="17"/>
        <v>1147.96</v>
      </c>
      <c r="J448" s="38"/>
      <c r="K448" s="32"/>
      <c r="L448" s="32"/>
      <c r="M448" s="32"/>
      <c r="N448" s="32"/>
      <c r="O448" s="32"/>
      <c r="P448" s="32"/>
      <c r="Q448" s="32"/>
      <c r="R448" s="32"/>
      <c r="S448" s="32"/>
      <c r="T448" s="32"/>
      <c r="U448" s="32"/>
      <c r="V448" s="32"/>
      <c r="W448" s="32"/>
      <c r="X448" s="32"/>
      <c r="Y448" s="32"/>
      <c r="Z448" s="32"/>
      <c r="AA448" s="32"/>
      <c r="AB448" s="32"/>
      <c r="AC448" s="32"/>
    </row>
    <row r="449" spans="1:29" s="129" customFormat="1" ht="45" customHeight="1">
      <c r="A449" s="32"/>
      <c r="B449" s="323" t="s">
        <v>555</v>
      </c>
      <c r="C449" s="324">
        <v>92541</v>
      </c>
      <c r="D449" s="356" t="s">
        <v>1410</v>
      </c>
      <c r="E449" s="357"/>
      <c r="F449" s="319" t="s">
        <v>491</v>
      </c>
      <c r="G449" s="319">
        <v>950</v>
      </c>
      <c r="H449" s="320">
        <v>104.16999999999997</v>
      </c>
      <c r="I449" s="321">
        <f t="shared" si="17"/>
        <v>98961.5</v>
      </c>
      <c r="J449" s="38"/>
      <c r="K449" s="32"/>
      <c r="L449" s="32"/>
      <c r="M449" s="32"/>
      <c r="N449" s="32"/>
      <c r="O449" s="32"/>
      <c r="P449" s="32"/>
      <c r="Q449" s="32"/>
      <c r="R449" s="32"/>
      <c r="S449" s="32"/>
      <c r="T449" s="32"/>
      <c r="U449" s="32"/>
      <c r="V449" s="32"/>
      <c r="W449" s="32"/>
      <c r="X449" s="32"/>
      <c r="Y449" s="32"/>
      <c r="Z449" s="32"/>
      <c r="AA449" s="32"/>
      <c r="AB449" s="32"/>
      <c r="AC449" s="32"/>
    </row>
    <row r="450" spans="1:29" s="129" customFormat="1" ht="45" customHeight="1">
      <c r="A450" s="32"/>
      <c r="B450" s="323" t="s">
        <v>556</v>
      </c>
      <c r="C450" s="324">
        <v>92542</v>
      </c>
      <c r="D450" s="356" t="s">
        <v>1411</v>
      </c>
      <c r="E450" s="357"/>
      <c r="F450" s="319" t="s">
        <v>491</v>
      </c>
      <c r="G450" s="319">
        <v>550</v>
      </c>
      <c r="H450" s="320">
        <v>124.89999999999998</v>
      </c>
      <c r="I450" s="321">
        <f t="shared" si="17"/>
        <v>68695</v>
      </c>
      <c r="J450" s="38"/>
      <c r="K450" s="32"/>
      <c r="L450" s="32"/>
      <c r="M450" s="32"/>
      <c r="N450" s="32"/>
      <c r="O450" s="32"/>
      <c r="P450" s="32"/>
      <c r="Q450" s="32"/>
      <c r="R450" s="32"/>
      <c r="S450" s="32"/>
      <c r="T450" s="32"/>
      <c r="U450" s="32"/>
      <c r="V450" s="32"/>
      <c r="W450" s="32"/>
      <c r="X450" s="32"/>
      <c r="Y450" s="32"/>
      <c r="Z450" s="32"/>
      <c r="AA450" s="32"/>
      <c r="AB450" s="32"/>
      <c r="AC450" s="32"/>
    </row>
    <row r="451" spans="1:29" s="129" customFormat="1" ht="45" customHeight="1">
      <c r="A451" s="32"/>
      <c r="B451" s="323" t="s">
        <v>557</v>
      </c>
      <c r="C451" s="324">
        <v>92543</v>
      </c>
      <c r="D451" s="356" t="s">
        <v>1412</v>
      </c>
      <c r="E451" s="357"/>
      <c r="F451" s="319" t="s">
        <v>491</v>
      </c>
      <c r="G451" s="319">
        <v>750</v>
      </c>
      <c r="H451" s="320">
        <v>29.610000000000003</v>
      </c>
      <c r="I451" s="321">
        <f t="shared" si="17"/>
        <v>22207.5</v>
      </c>
      <c r="J451" s="38"/>
      <c r="K451" s="32"/>
      <c r="L451" s="32"/>
      <c r="M451" s="32"/>
      <c r="N451" s="32"/>
      <c r="O451" s="32"/>
      <c r="P451" s="32"/>
      <c r="Q451" s="32"/>
      <c r="R451" s="32"/>
      <c r="S451" s="32"/>
      <c r="T451" s="32"/>
      <c r="U451" s="32"/>
      <c r="V451" s="32"/>
      <c r="W451" s="32"/>
      <c r="X451" s="32"/>
      <c r="Y451" s="32"/>
      <c r="Z451" s="32"/>
      <c r="AA451" s="32"/>
      <c r="AB451" s="32"/>
      <c r="AC451" s="32"/>
    </row>
    <row r="452" spans="1:29" s="129" customFormat="1" ht="30" customHeight="1">
      <c r="A452" s="32"/>
      <c r="B452" s="323" t="s">
        <v>559</v>
      </c>
      <c r="C452" s="324">
        <v>92545</v>
      </c>
      <c r="D452" s="356" t="s">
        <v>1413</v>
      </c>
      <c r="E452" s="357"/>
      <c r="F452" s="319" t="s">
        <v>518</v>
      </c>
      <c r="G452" s="319">
        <v>2</v>
      </c>
      <c r="H452" s="320">
        <v>1261.5300000000002</v>
      </c>
      <c r="I452" s="321">
        <f t="shared" si="17"/>
        <v>2523.06</v>
      </c>
      <c r="J452" s="38"/>
      <c r="K452" s="32"/>
      <c r="L452" s="32"/>
      <c r="M452" s="32"/>
      <c r="N452" s="32"/>
      <c r="O452" s="32"/>
      <c r="P452" s="32"/>
      <c r="Q452" s="32"/>
      <c r="R452" s="32"/>
      <c r="S452" s="32"/>
      <c r="T452" s="32"/>
      <c r="U452" s="32"/>
      <c r="V452" s="32"/>
      <c r="W452" s="32"/>
      <c r="X452" s="32"/>
      <c r="Y452" s="32"/>
      <c r="Z452" s="32"/>
      <c r="AA452" s="32"/>
      <c r="AB452" s="32"/>
      <c r="AC452" s="32"/>
    </row>
    <row r="453" spans="1:29" s="129" customFormat="1" ht="30" customHeight="1">
      <c r="A453" s="32"/>
      <c r="B453" s="323" t="s">
        <v>560</v>
      </c>
      <c r="C453" s="324">
        <v>92546</v>
      </c>
      <c r="D453" s="356" t="s">
        <v>1414</v>
      </c>
      <c r="E453" s="357"/>
      <c r="F453" s="319" t="s">
        <v>518</v>
      </c>
      <c r="G453" s="319">
        <v>2</v>
      </c>
      <c r="H453" s="320">
        <v>1535.6200000000001</v>
      </c>
      <c r="I453" s="321">
        <f t="shared" si="17"/>
        <v>3071.24</v>
      </c>
      <c r="J453" s="38"/>
      <c r="K453" s="32"/>
      <c r="L453" s="32"/>
      <c r="M453" s="32"/>
      <c r="N453" s="32"/>
      <c r="O453" s="32"/>
      <c r="P453" s="32"/>
      <c r="Q453" s="32"/>
      <c r="R453" s="32"/>
      <c r="S453" s="32"/>
      <c r="T453" s="32"/>
      <c r="U453" s="32"/>
      <c r="V453" s="32"/>
      <c r="W453" s="32"/>
      <c r="X453" s="32"/>
      <c r="Y453" s="32"/>
      <c r="Z453" s="32"/>
      <c r="AA453" s="32"/>
      <c r="AB453" s="32"/>
      <c r="AC453" s="32"/>
    </row>
    <row r="454" spans="1:29" s="129" customFormat="1" ht="30" customHeight="1">
      <c r="A454" s="32"/>
      <c r="B454" s="323" t="s">
        <v>561</v>
      </c>
      <c r="C454" s="324">
        <v>92547</v>
      </c>
      <c r="D454" s="356" t="s">
        <v>1415</v>
      </c>
      <c r="E454" s="357"/>
      <c r="F454" s="319" t="s">
        <v>518</v>
      </c>
      <c r="G454" s="319">
        <v>2</v>
      </c>
      <c r="H454" s="320">
        <v>1632.72</v>
      </c>
      <c r="I454" s="321">
        <f t="shared" si="17"/>
        <v>3265.44</v>
      </c>
      <c r="J454" s="38"/>
      <c r="K454" s="32"/>
      <c r="L454" s="32"/>
      <c r="M454" s="32"/>
      <c r="N454" s="32"/>
      <c r="O454" s="32"/>
      <c r="P454" s="32"/>
      <c r="Q454" s="32"/>
      <c r="R454" s="32"/>
      <c r="S454" s="32"/>
      <c r="T454" s="32"/>
      <c r="U454" s="32"/>
      <c r="V454" s="32"/>
      <c r="W454" s="32"/>
      <c r="X454" s="32"/>
      <c r="Y454" s="32"/>
      <c r="Z454" s="32"/>
      <c r="AA454" s="32"/>
      <c r="AB454" s="32"/>
      <c r="AC454" s="32"/>
    </row>
    <row r="455" spans="1:29" s="129" customFormat="1" ht="30" customHeight="1">
      <c r="A455" s="32"/>
      <c r="B455" s="323" t="s">
        <v>562</v>
      </c>
      <c r="C455" s="324">
        <v>92548</v>
      </c>
      <c r="D455" s="356" t="s">
        <v>1416</v>
      </c>
      <c r="E455" s="357"/>
      <c r="F455" s="319" t="s">
        <v>518</v>
      </c>
      <c r="G455" s="319">
        <v>2</v>
      </c>
      <c r="H455" s="320">
        <v>1812.79</v>
      </c>
      <c r="I455" s="321">
        <f t="shared" si="17"/>
        <v>3625.58</v>
      </c>
      <c r="J455" s="38"/>
      <c r="K455" s="32"/>
      <c r="L455" s="32"/>
      <c r="M455" s="32"/>
      <c r="N455" s="32"/>
      <c r="O455" s="32"/>
      <c r="P455" s="32"/>
      <c r="Q455" s="32"/>
      <c r="R455" s="32"/>
      <c r="S455" s="32"/>
      <c r="T455" s="32"/>
      <c r="U455" s="32"/>
      <c r="V455" s="32"/>
      <c r="W455" s="32"/>
      <c r="X455" s="32"/>
      <c r="Y455" s="32"/>
      <c r="Z455" s="32"/>
      <c r="AA455" s="32"/>
      <c r="AB455" s="32"/>
      <c r="AC455" s="32"/>
    </row>
    <row r="456" spans="1:29" s="129" customFormat="1" ht="30" customHeight="1">
      <c r="A456" s="32"/>
      <c r="B456" s="323" t="s">
        <v>563</v>
      </c>
      <c r="C456" s="324">
        <v>92549</v>
      </c>
      <c r="D456" s="356" t="s">
        <v>1417</v>
      </c>
      <c r="E456" s="357"/>
      <c r="F456" s="319" t="s">
        <v>518</v>
      </c>
      <c r="G456" s="319">
        <v>2</v>
      </c>
      <c r="H456" s="320">
        <v>2230.6</v>
      </c>
      <c r="I456" s="321">
        <f t="shared" si="17"/>
        <v>4461.2</v>
      </c>
      <c r="J456" s="38"/>
      <c r="K456" s="32"/>
      <c r="L456" s="32"/>
      <c r="M456" s="32"/>
      <c r="N456" s="32"/>
      <c r="O456" s="32"/>
      <c r="P456" s="32"/>
      <c r="Q456" s="32"/>
      <c r="R456" s="32"/>
      <c r="S456" s="32"/>
      <c r="T456" s="32"/>
      <c r="U456" s="32"/>
      <c r="V456" s="32"/>
      <c r="W456" s="32"/>
      <c r="X456" s="32"/>
      <c r="Y456" s="32"/>
      <c r="Z456" s="32"/>
      <c r="AA456" s="32"/>
      <c r="AB456" s="32"/>
      <c r="AC456" s="32"/>
    </row>
    <row r="457" spans="1:29" s="129" customFormat="1" ht="30" customHeight="1">
      <c r="A457" s="32"/>
      <c r="B457" s="323" t="s">
        <v>564</v>
      </c>
      <c r="C457" s="324">
        <v>92550</v>
      </c>
      <c r="D457" s="356" t="s">
        <v>1418</v>
      </c>
      <c r="E457" s="357"/>
      <c r="F457" s="319" t="s">
        <v>518</v>
      </c>
      <c r="G457" s="319">
        <v>2</v>
      </c>
      <c r="H457" s="320">
        <v>2740.1299999999997</v>
      </c>
      <c r="I457" s="321">
        <f t="shared" si="17"/>
        <v>5480.26</v>
      </c>
      <c r="J457" s="38"/>
      <c r="K457" s="32"/>
      <c r="L457" s="32"/>
      <c r="M457" s="32"/>
      <c r="N457" s="32"/>
      <c r="O457" s="32"/>
      <c r="P457" s="32"/>
      <c r="Q457" s="32"/>
      <c r="R457" s="32"/>
      <c r="S457" s="32"/>
      <c r="T457" s="32"/>
      <c r="U457" s="32"/>
      <c r="V457" s="32"/>
      <c r="W457" s="32"/>
      <c r="X457" s="32"/>
      <c r="Y457" s="32"/>
      <c r="Z457" s="32"/>
      <c r="AA457" s="32"/>
      <c r="AB457" s="32"/>
      <c r="AC457" s="32"/>
    </row>
    <row r="458" spans="1:29" s="129" customFormat="1" ht="30" customHeight="1">
      <c r="A458" s="32"/>
      <c r="B458" s="323" t="s">
        <v>565</v>
      </c>
      <c r="C458" s="324">
        <v>72089</v>
      </c>
      <c r="D458" s="356" t="s">
        <v>1419</v>
      </c>
      <c r="E458" s="357"/>
      <c r="F458" s="319" t="s">
        <v>491</v>
      </c>
      <c r="G458" s="319">
        <v>650</v>
      </c>
      <c r="H458" s="320">
        <v>420.08</v>
      </c>
      <c r="I458" s="321">
        <f t="shared" si="17"/>
        <v>273052</v>
      </c>
      <c r="J458" s="38"/>
      <c r="K458" s="32"/>
      <c r="L458" s="32"/>
      <c r="M458" s="32"/>
      <c r="N458" s="32"/>
      <c r="O458" s="32"/>
      <c r="P458" s="32"/>
      <c r="Q458" s="32"/>
      <c r="R458" s="32"/>
      <c r="S458" s="32"/>
      <c r="T458" s="32"/>
      <c r="U458" s="32"/>
      <c r="V458" s="32"/>
      <c r="W458" s="32"/>
      <c r="X458" s="32"/>
      <c r="Y458" s="32"/>
      <c r="Z458" s="32"/>
      <c r="AA458" s="32"/>
      <c r="AB458" s="32"/>
      <c r="AC458" s="32"/>
    </row>
    <row r="459" spans="1:29" s="129" customFormat="1" ht="15.75">
      <c r="A459" s="32"/>
      <c r="B459" s="323" t="s">
        <v>4100</v>
      </c>
      <c r="C459" s="324">
        <v>94224</v>
      </c>
      <c r="D459" s="356" t="s">
        <v>1420</v>
      </c>
      <c r="E459" s="357"/>
      <c r="F459" s="319" t="s">
        <v>489</v>
      </c>
      <c r="G459" s="319">
        <v>270</v>
      </c>
      <c r="H459" s="320">
        <v>26.61</v>
      </c>
      <c r="I459" s="321">
        <f t="shared" si="17"/>
        <v>7184.7</v>
      </c>
      <c r="J459" s="38"/>
      <c r="K459" s="32"/>
      <c r="L459" s="32"/>
      <c r="M459" s="32"/>
      <c r="N459" s="32"/>
      <c r="O459" s="32"/>
      <c r="P459" s="32"/>
      <c r="Q459" s="32"/>
      <c r="R459" s="32"/>
      <c r="S459" s="32"/>
      <c r="T459" s="32"/>
      <c r="U459" s="32"/>
      <c r="V459" s="32"/>
      <c r="W459" s="32"/>
      <c r="X459" s="32"/>
      <c r="Y459" s="32"/>
      <c r="Z459" s="32"/>
      <c r="AA459" s="32"/>
      <c r="AB459" s="32"/>
      <c r="AC459" s="32"/>
    </row>
    <row r="460" spans="1:29" s="129" customFormat="1" ht="30" customHeight="1">
      <c r="A460" s="32"/>
      <c r="B460" s="323" t="s">
        <v>4101</v>
      </c>
      <c r="C460" s="324">
        <v>94226</v>
      </c>
      <c r="D460" s="356" t="s">
        <v>1421</v>
      </c>
      <c r="E460" s="357"/>
      <c r="F460" s="319" t="s">
        <v>491</v>
      </c>
      <c r="G460" s="319">
        <v>150</v>
      </c>
      <c r="H460" s="320">
        <v>23.4</v>
      </c>
      <c r="I460" s="321">
        <f t="shared" si="17"/>
        <v>3510</v>
      </c>
      <c r="J460" s="135"/>
      <c r="K460" s="32"/>
      <c r="L460" s="32"/>
      <c r="M460" s="32"/>
      <c r="N460" s="32"/>
      <c r="O460" s="32"/>
      <c r="P460" s="32"/>
      <c r="Q460" s="32"/>
      <c r="R460" s="32"/>
      <c r="S460" s="32"/>
      <c r="T460" s="32"/>
      <c r="U460" s="32"/>
      <c r="V460" s="32"/>
      <c r="W460" s="32"/>
      <c r="X460" s="32"/>
      <c r="Y460" s="32"/>
      <c r="Z460" s="32"/>
      <c r="AA460" s="32"/>
      <c r="AB460" s="32"/>
      <c r="AC460" s="32"/>
    </row>
    <row r="461" spans="1:29" s="129" customFormat="1" ht="15.75">
      <c r="A461" s="32"/>
      <c r="B461" s="323" t="s">
        <v>4102</v>
      </c>
      <c r="C461" s="324">
        <v>94232</v>
      </c>
      <c r="D461" s="356" t="s">
        <v>1422</v>
      </c>
      <c r="E461" s="357"/>
      <c r="F461" s="319" t="s">
        <v>518</v>
      </c>
      <c r="G461" s="319">
        <v>450</v>
      </c>
      <c r="H461" s="320">
        <v>2.8899999999999997</v>
      </c>
      <c r="I461" s="321">
        <f t="shared" si="17"/>
        <v>1300.5</v>
      </c>
      <c r="J461" s="38"/>
      <c r="K461" s="32"/>
      <c r="L461" s="32"/>
      <c r="M461" s="32"/>
      <c r="N461" s="32"/>
      <c r="O461" s="32"/>
      <c r="P461" s="32"/>
      <c r="Q461" s="32"/>
      <c r="R461" s="32"/>
      <c r="S461" s="32"/>
      <c r="T461" s="32"/>
      <c r="U461" s="32"/>
      <c r="V461" s="32"/>
      <c r="W461" s="32"/>
      <c r="X461" s="32"/>
      <c r="Y461" s="32"/>
      <c r="Z461" s="32"/>
      <c r="AA461" s="32"/>
      <c r="AB461" s="32"/>
      <c r="AC461" s="32"/>
    </row>
    <row r="462" spans="1:29" s="129" customFormat="1" ht="30" customHeight="1">
      <c r="A462" s="32"/>
      <c r="B462" s="323" t="s">
        <v>4103</v>
      </c>
      <c r="C462" s="324">
        <v>94445</v>
      </c>
      <c r="D462" s="356" t="s">
        <v>1423</v>
      </c>
      <c r="E462" s="357"/>
      <c r="F462" s="319" t="s">
        <v>491</v>
      </c>
      <c r="G462" s="319">
        <v>1200</v>
      </c>
      <c r="H462" s="320">
        <v>49.68</v>
      </c>
      <c r="I462" s="321">
        <f t="shared" si="17"/>
        <v>59616</v>
      </c>
      <c r="J462" s="38"/>
      <c r="K462" s="32"/>
      <c r="L462" s="32"/>
      <c r="M462" s="32"/>
      <c r="N462" s="32"/>
      <c r="O462" s="32"/>
      <c r="P462" s="32"/>
      <c r="Q462" s="32"/>
      <c r="R462" s="32"/>
      <c r="S462" s="32"/>
      <c r="T462" s="32"/>
      <c r="U462" s="32"/>
      <c r="V462" s="32"/>
      <c r="W462" s="32"/>
      <c r="X462" s="32"/>
      <c r="Y462" s="32"/>
      <c r="Z462" s="32"/>
      <c r="AA462" s="32"/>
      <c r="AB462" s="32"/>
      <c r="AC462" s="32"/>
    </row>
    <row r="463" spans="1:29" s="129" customFormat="1" ht="30" customHeight="1">
      <c r="A463" s="32"/>
      <c r="B463" s="323" t="s">
        <v>4104</v>
      </c>
      <c r="C463" s="324">
        <v>94446</v>
      </c>
      <c r="D463" s="356" t="s">
        <v>1424</v>
      </c>
      <c r="E463" s="357"/>
      <c r="F463" s="319" t="s">
        <v>491</v>
      </c>
      <c r="G463" s="319">
        <v>1200</v>
      </c>
      <c r="H463" s="320">
        <v>55.559999999999995</v>
      </c>
      <c r="I463" s="321">
        <f t="shared" si="17"/>
        <v>66672</v>
      </c>
      <c r="J463" s="38"/>
      <c r="K463" s="32"/>
      <c r="L463" s="32"/>
      <c r="M463" s="32"/>
      <c r="N463" s="32"/>
      <c r="O463" s="32"/>
      <c r="P463" s="32"/>
      <c r="Q463" s="32"/>
      <c r="R463" s="32"/>
      <c r="S463" s="32"/>
      <c r="T463" s="32"/>
      <c r="U463" s="32"/>
      <c r="V463" s="32"/>
      <c r="W463" s="32"/>
      <c r="X463" s="32"/>
      <c r="Y463" s="32"/>
      <c r="Z463" s="32"/>
      <c r="AA463" s="32"/>
      <c r="AB463" s="32"/>
      <c r="AC463" s="32"/>
    </row>
    <row r="464" spans="1:29" s="129" customFormat="1" ht="45" customHeight="1">
      <c r="A464" s="32"/>
      <c r="B464" s="323" t="s">
        <v>4105</v>
      </c>
      <c r="C464" s="324">
        <v>94210</v>
      </c>
      <c r="D464" s="356" t="s">
        <v>1425</v>
      </c>
      <c r="E464" s="357"/>
      <c r="F464" s="319" t="s">
        <v>491</v>
      </c>
      <c r="G464" s="319">
        <v>1250</v>
      </c>
      <c r="H464" s="320">
        <v>82.970000000000013</v>
      </c>
      <c r="I464" s="321">
        <f t="shared" si="17"/>
        <v>103712.5</v>
      </c>
      <c r="J464" s="38"/>
      <c r="K464" s="32"/>
      <c r="L464" s="32"/>
      <c r="M464" s="32"/>
      <c r="N464" s="32"/>
      <c r="O464" s="32"/>
      <c r="P464" s="32"/>
      <c r="Q464" s="32"/>
      <c r="R464" s="32"/>
      <c r="S464" s="32"/>
      <c r="T464" s="32"/>
      <c r="U464" s="32"/>
      <c r="V464" s="32"/>
      <c r="W464" s="32"/>
      <c r="X464" s="32"/>
      <c r="Y464" s="32"/>
      <c r="Z464" s="32"/>
      <c r="AA464" s="32"/>
      <c r="AB464" s="32"/>
      <c r="AC464" s="32"/>
    </row>
    <row r="465" spans="1:29" s="129" customFormat="1" ht="45" customHeight="1">
      <c r="A465" s="32"/>
      <c r="B465" s="323" t="s">
        <v>4106</v>
      </c>
      <c r="C465" s="324">
        <v>94219</v>
      </c>
      <c r="D465" s="356" t="s">
        <v>1426</v>
      </c>
      <c r="E465" s="357"/>
      <c r="F465" s="319" t="s">
        <v>489</v>
      </c>
      <c r="G465" s="319">
        <v>650</v>
      </c>
      <c r="H465" s="320">
        <v>33.07</v>
      </c>
      <c r="I465" s="321">
        <f t="shared" si="17"/>
        <v>21495.5</v>
      </c>
      <c r="J465" s="38"/>
      <c r="K465" s="32"/>
      <c r="L465" s="32"/>
      <c r="M465" s="32"/>
      <c r="N465" s="32"/>
      <c r="O465" s="32"/>
      <c r="P465" s="32"/>
      <c r="Q465" s="32"/>
      <c r="R465" s="32"/>
      <c r="S465" s="32"/>
      <c r="T465" s="32"/>
      <c r="U465" s="32"/>
      <c r="V465" s="32"/>
      <c r="W465" s="32"/>
      <c r="X465" s="32"/>
      <c r="Y465" s="32"/>
      <c r="Z465" s="32"/>
      <c r="AA465" s="32"/>
      <c r="AB465" s="32"/>
      <c r="AC465" s="32"/>
    </row>
    <row r="466" spans="1:29" s="129" customFormat="1" ht="30" customHeight="1">
      <c r="A466" s="32"/>
      <c r="B466" s="323" t="s">
        <v>4107</v>
      </c>
      <c r="C466" s="324">
        <v>94223</v>
      </c>
      <c r="D466" s="356" t="s">
        <v>1427</v>
      </c>
      <c r="E466" s="357"/>
      <c r="F466" s="319" t="s">
        <v>489</v>
      </c>
      <c r="G466" s="319">
        <v>450</v>
      </c>
      <c r="H466" s="320">
        <v>143.28000000000003</v>
      </c>
      <c r="I466" s="321">
        <f t="shared" si="17"/>
        <v>64476</v>
      </c>
      <c r="J466" s="38"/>
      <c r="K466" s="32"/>
      <c r="L466" s="32"/>
      <c r="M466" s="32"/>
      <c r="N466" s="32"/>
      <c r="O466" s="32"/>
      <c r="P466" s="32"/>
      <c r="Q466" s="32"/>
      <c r="R466" s="32"/>
      <c r="S466" s="32"/>
      <c r="T466" s="32"/>
      <c r="U466" s="32"/>
      <c r="V466" s="32"/>
      <c r="W466" s="32"/>
      <c r="X466" s="32"/>
      <c r="Y466" s="32"/>
      <c r="Z466" s="32"/>
      <c r="AA466" s="32"/>
      <c r="AB466" s="32"/>
      <c r="AC466" s="32"/>
    </row>
    <row r="467" spans="1:29" s="129" customFormat="1" ht="45" customHeight="1">
      <c r="A467" s="32"/>
      <c r="B467" s="323" t="s">
        <v>4108</v>
      </c>
      <c r="C467" s="324" t="s">
        <v>3595</v>
      </c>
      <c r="D467" s="356" t="s">
        <v>869</v>
      </c>
      <c r="E467" s="357"/>
      <c r="F467" s="319" t="s">
        <v>489</v>
      </c>
      <c r="G467" s="319">
        <v>120</v>
      </c>
      <c r="H467" s="320">
        <v>188.55999999999995</v>
      </c>
      <c r="I467" s="321">
        <f t="shared" si="17"/>
        <v>22627.200000000001</v>
      </c>
      <c r="J467" s="38"/>
      <c r="K467" s="32"/>
      <c r="L467" s="32"/>
      <c r="M467" s="32"/>
      <c r="N467" s="32"/>
      <c r="O467" s="32"/>
      <c r="P467" s="32"/>
      <c r="Q467" s="32"/>
      <c r="R467" s="32"/>
      <c r="S467" s="32"/>
      <c r="T467" s="32"/>
      <c r="U467" s="32"/>
      <c r="V467" s="32"/>
      <c r="W467" s="32"/>
      <c r="X467" s="32"/>
      <c r="Y467" s="32"/>
      <c r="Z467" s="32"/>
      <c r="AA467" s="32"/>
      <c r="AB467" s="32"/>
      <c r="AC467" s="32"/>
    </row>
    <row r="468" spans="1:29" s="129" customFormat="1" ht="30" customHeight="1">
      <c r="A468" s="32"/>
      <c r="B468" s="323" t="s">
        <v>4109</v>
      </c>
      <c r="C468" s="324">
        <v>94227</v>
      </c>
      <c r="D468" s="356" t="s">
        <v>1429</v>
      </c>
      <c r="E468" s="357"/>
      <c r="F468" s="319" t="s">
        <v>489</v>
      </c>
      <c r="G468" s="319">
        <v>110</v>
      </c>
      <c r="H468" s="320">
        <v>71.860000000000014</v>
      </c>
      <c r="I468" s="321">
        <f t="shared" si="17"/>
        <v>7904.6</v>
      </c>
      <c r="J468" s="38"/>
      <c r="K468" s="32"/>
      <c r="L468" s="32"/>
      <c r="M468" s="32"/>
      <c r="N468" s="32"/>
      <c r="O468" s="32"/>
      <c r="P468" s="32"/>
      <c r="Q468" s="32"/>
      <c r="R468" s="32"/>
      <c r="S468" s="32"/>
      <c r="T468" s="32"/>
      <c r="U468" s="32"/>
      <c r="V468" s="32"/>
      <c r="W468" s="32"/>
      <c r="X468" s="32"/>
      <c r="Y468" s="32"/>
      <c r="Z468" s="32"/>
      <c r="AA468" s="32"/>
      <c r="AB468" s="32"/>
      <c r="AC468" s="32"/>
    </row>
    <row r="469" spans="1:29" s="129" customFormat="1" ht="30" customHeight="1">
      <c r="A469" s="32"/>
      <c r="B469" s="323" t="s">
        <v>4110</v>
      </c>
      <c r="C469" s="324">
        <v>94228</v>
      </c>
      <c r="D469" s="356" t="s">
        <v>1430</v>
      </c>
      <c r="E469" s="357"/>
      <c r="F469" s="319" t="s">
        <v>489</v>
      </c>
      <c r="G469" s="319">
        <v>90</v>
      </c>
      <c r="H469" s="320">
        <v>97.45</v>
      </c>
      <c r="I469" s="321">
        <f t="shared" si="17"/>
        <v>8770.5</v>
      </c>
      <c r="J469" s="38"/>
      <c r="K469" s="32"/>
      <c r="L469" s="32"/>
      <c r="M469" s="32"/>
      <c r="N469" s="32"/>
      <c r="O469" s="32"/>
      <c r="P469" s="32"/>
      <c r="Q469" s="32"/>
      <c r="R469" s="32"/>
      <c r="S469" s="32"/>
      <c r="T469" s="32"/>
      <c r="U469" s="32"/>
      <c r="V469" s="32"/>
      <c r="W469" s="32"/>
      <c r="X469" s="32"/>
      <c r="Y469" s="32"/>
      <c r="Z469" s="32"/>
      <c r="AA469" s="32"/>
      <c r="AB469" s="32"/>
      <c r="AC469" s="32"/>
    </row>
    <row r="470" spans="1:29" s="129" customFormat="1" ht="30" customHeight="1">
      <c r="A470" s="32"/>
      <c r="B470" s="323" t="s">
        <v>4111</v>
      </c>
      <c r="C470" s="324">
        <v>94231</v>
      </c>
      <c r="D470" s="356" t="s">
        <v>1431</v>
      </c>
      <c r="E470" s="357"/>
      <c r="F470" s="319" t="s">
        <v>489</v>
      </c>
      <c r="G470" s="319">
        <v>50</v>
      </c>
      <c r="H470" s="320">
        <v>60.969999999999992</v>
      </c>
      <c r="I470" s="321">
        <f t="shared" si="17"/>
        <v>3048.5</v>
      </c>
      <c r="J470" s="38"/>
      <c r="K470" s="32"/>
      <c r="L470" s="32"/>
      <c r="M470" s="32"/>
      <c r="N470" s="32"/>
      <c r="O470" s="32"/>
      <c r="P470" s="32"/>
      <c r="Q470" s="32"/>
      <c r="R470" s="32"/>
      <c r="S470" s="32"/>
      <c r="T470" s="32"/>
      <c r="U470" s="32"/>
      <c r="V470" s="32"/>
      <c r="W470" s="32"/>
      <c r="X470" s="32"/>
      <c r="Y470" s="32"/>
      <c r="Z470" s="32"/>
      <c r="AA470" s="32"/>
      <c r="AB470" s="32"/>
      <c r="AC470" s="32"/>
    </row>
    <row r="471" spans="1:29" s="129" customFormat="1" ht="30" customHeight="1">
      <c r="A471" s="32"/>
      <c r="B471" s="323" t="s">
        <v>4112</v>
      </c>
      <c r="C471" s="324" t="s">
        <v>3641</v>
      </c>
      <c r="D471" s="356" t="s">
        <v>3642</v>
      </c>
      <c r="E471" s="357"/>
      <c r="F471" s="319" t="s">
        <v>489</v>
      </c>
      <c r="G471" s="319">
        <v>50</v>
      </c>
      <c r="H471" s="320">
        <v>102.10000000000001</v>
      </c>
      <c r="I471" s="321">
        <f t="shared" si="17"/>
        <v>5105</v>
      </c>
      <c r="J471" s="38"/>
      <c r="K471" s="32"/>
      <c r="L471" s="32"/>
      <c r="M471" s="32"/>
      <c r="N471" s="32"/>
      <c r="O471" s="32"/>
      <c r="P471" s="32"/>
      <c r="Q471" s="32"/>
      <c r="R471" s="32"/>
      <c r="S471" s="32"/>
      <c r="T471" s="32"/>
      <c r="U471" s="32"/>
      <c r="V471" s="32"/>
      <c r="W471" s="32"/>
      <c r="X471" s="32"/>
      <c r="Y471" s="32"/>
      <c r="Z471" s="32"/>
      <c r="AA471" s="32"/>
      <c r="AB471" s="32"/>
      <c r="AC471" s="32"/>
    </row>
    <row r="472" spans="1:29" ht="15.75">
      <c r="A472" s="32"/>
      <c r="B472" s="323" t="s">
        <v>4113</v>
      </c>
      <c r="C472" s="324" t="s">
        <v>1433</v>
      </c>
      <c r="D472" s="356" t="s">
        <v>1434</v>
      </c>
      <c r="E472" s="357"/>
      <c r="F472" s="319" t="s">
        <v>491</v>
      </c>
      <c r="G472" s="319">
        <v>75</v>
      </c>
      <c r="H472" s="320">
        <v>92.490000000000009</v>
      </c>
      <c r="I472" s="321">
        <f t="shared" si="17"/>
        <v>6936.75</v>
      </c>
      <c r="J472" s="38"/>
      <c r="K472" s="32"/>
      <c r="L472" s="32"/>
      <c r="M472" s="32"/>
      <c r="N472" s="32"/>
      <c r="O472" s="32"/>
      <c r="P472" s="32"/>
      <c r="Q472" s="32"/>
      <c r="R472" s="32"/>
      <c r="S472" s="32"/>
      <c r="T472" s="32"/>
      <c r="U472" s="32"/>
      <c r="V472" s="32"/>
      <c r="W472" s="32"/>
      <c r="X472" s="32"/>
      <c r="Y472" s="32"/>
      <c r="Z472" s="32"/>
      <c r="AA472" s="32"/>
      <c r="AB472" s="32"/>
      <c r="AC472" s="32"/>
    </row>
    <row r="473" spans="1:29" ht="45" customHeight="1">
      <c r="A473" s="32"/>
      <c r="B473" s="323" t="s">
        <v>4114</v>
      </c>
      <c r="C473" s="324" t="s">
        <v>1435</v>
      </c>
      <c r="D473" s="356" t="s">
        <v>1436</v>
      </c>
      <c r="E473" s="357"/>
      <c r="F473" s="319" t="s">
        <v>491</v>
      </c>
      <c r="G473" s="319">
        <v>80</v>
      </c>
      <c r="H473" s="320">
        <v>132.57</v>
      </c>
      <c r="I473" s="321">
        <f t="shared" si="17"/>
        <v>10605.6</v>
      </c>
      <c r="J473" s="38"/>
      <c r="K473" s="354"/>
      <c r="L473" s="355"/>
      <c r="M473" s="32"/>
      <c r="N473" s="32"/>
      <c r="O473" s="32"/>
      <c r="P473" s="32"/>
      <c r="Q473" s="32"/>
      <c r="R473" s="32"/>
      <c r="S473" s="32"/>
      <c r="T473" s="32"/>
      <c r="U473" s="32"/>
      <c r="V473" s="32"/>
      <c r="W473" s="32"/>
      <c r="X473" s="32"/>
      <c r="Y473" s="32"/>
      <c r="Z473" s="32"/>
      <c r="AA473" s="32"/>
      <c r="AB473" s="32"/>
      <c r="AC473" s="32"/>
    </row>
    <row r="474" spans="1:29" ht="30" customHeight="1">
      <c r="A474" s="32"/>
      <c r="B474" s="323" t="s">
        <v>4115</v>
      </c>
      <c r="C474" s="324">
        <v>6225</v>
      </c>
      <c r="D474" s="356" t="s">
        <v>1437</v>
      </c>
      <c r="E474" s="357"/>
      <c r="F474" s="319" t="s">
        <v>491</v>
      </c>
      <c r="G474" s="319">
        <v>30</v>
      </c>
      <c r="H474" s="320">
        <v>61.32</v>
      </c>
      <c r="I474" s="321">
        <f t="shared" si="17"/>
        <v>1839.6</v>
      </c>
      <c r="J474" s="38"/>
      <c r="K474" s="32"/>
      <c r="L474" s="32"/>
      <c r="M474" s="32"/>
      <c r="N474" s="32"/>
      <c r="O474" s="32"/>
      <c r="P474" s="32"/>
      <c r="Q474" s="32"/>
      <c r="R474" s="32"/>
      <c r="S474" s="32"/>
      <c r="T474" s="32"/>
      <c r="U474" s="32"/>
      <c r="V474" s="32"/>
      <c r="W474" s="32"/>
      <c r="X474" s="32"/>
      <c r="Y474" s="32"/>
      <c r="Z474" s="32"/>
      <c r="AA474" s="32"/>
      <c r="AB474" s="32"/>
      <c r="AC474" s="32"/>
    </row>
    <row r="475" spans="1:29" ht="30" customHeight="1">
      <c r="A475" s="32"/>
      <c r="B475" s="323" t="s">
        <v>4116</v>
      </c>
      <c r="C475" s="324" t="s">
        <v>1438</v>
      </c>
      <c r="D475" s="356" t="s">
        <v>1439</v>
      </c>
      <c r="E475" s="357"/>
      <c r="F475" s="319" t="s">
        <v>491</v>
      </c>
      <c r="G475" s="319">
        <v>25</v>
      </c>
      <c r="H475" s="320">
        <v>237.76</v>
      </c>
      <c r="I475" s="321">
        <f t="shared" si="17"/>
        <v>5944</v>
      </c>
      <c r="J475" s="38"/>
      <c r="K475" s="32"/>
      <c r="L475" s="32"/>
      <c r="M475" s="32"/>
      <c r="N475" s="32"/>
      <c r="O475" s="32"/>
      <c r="P475" s="32"/>
      <c r="Q475" s="32"/>
      <c r="R475" s="32"/>
      <c r="S475" s="32"/>
      <c r="T475" s="32"/>
      <c r="U475" s="32"/>
      <c r="V475" s="32"/>
      <c r="W475" s="32"/>
      <c r="X475" s="32"/>
      <c r="Y475" s="32"/>
      <c r="Z475" s="32"/>
      <c r="AA475" s="32"/>
      <c r="AB475" s="32"/>
      <c r="AC475" s="32"/>
    </row>
    <row r="476" spans="1:29" ht="28.9" customHeight="1">
      <c r="A476" s="32"/>
      <c r="B476" s="323" t="s">
        <v>4117</v>
      </c>
      <c r="C476" s="324" t="s">
        <v>1440</v>
      </c>
      <c r="D476" s="356" t="s">
        <v>1441</v>
      </c>
      <c r="E476" s="357"/>
      <c r="F476" s="319" t="s">
        <v>491</v>
      </c>
      <c r="G476" s="319">
        <v>25</v>
      </c>
      <c r="H476" s="320">
        <v>53.78</v>
      </c>
      <c r="I476" s="321">
        <f t="shared" si="17"/>
        <v>1344.5</v>
      </c>
      <c r="J476" s="38"/>
      <c r="K476" s="107"/>
      <c r="L476" s="32"/>
      <c r="M476" s="32"/>
      <c r="N476" s="32"/>
      <c r="O476" s="32"/>
      <c r="P476" s="32"/>
      <c r="Q476" s="32"/>
      <c r="R476" s="32"/>
      <c r="S476" s="32"/>
      <c r="T476" s="32"/>
      <c r="U476" s="32"/>
      <c r="V476" s="32"/>
      <c r="W476" s="32"/>
      <c r="X476" s="32"/>
      <c r="Y476" s="32"/>
      <c r="Z476" s="32"/>
      <c r="AA476" s="32"/>
      <c r="AB476" s="32"/>
      <c r="AC476" s="32"/>
    </row>
    <row r="477" spans="1:29" ht="15.75">
      <c r="A477" s="32"/>
      <c r="B477" s="328" t="s">
        <v>566</v>
      </c>
      <c r="C477" s="329"/>
      <c r="D477" s="373" t="s">
        <v>542</v>
      </c>
      <c r="E477" s="374"/>
      <c r="F477" s="374"/>
      <c r="G477" s="374"/>
      <c r="H477" s="375"/>
      <c r="I477" s="341">
        <f>SUM(I478:I506)</f>
        <v>697265.49999999988</v>
      </c>
      <c r="J477" s="32"/>
      <c r="K477" s="32"/>
      <c r="L477" s="32"/>
      <c r="M477" s="32"/>
      <c r="N477" s="32"/>
      <c r="O477" s="32"/>
      <c r="P477" s="32"/>
      <c r="Q477" s="32"/>
      <c r="R477" s="32"/>
      <c r="S477" s="32"/>
      <c r="T477" s="32"/>
      <c r="U477" s="32"/>
      <c r="V477" s="32"/>
      <c r="W477" s="32"/>
      <c r="X477" s="32"/>
      <c r="Y477" s="32"/>
      <c r="Z477" s="32"/>
      <c r="AA477" s="32"/>
      <c r="AB477" s="32"/>
      <c r="AC477" s="32"/>
    </row>
    <row r="478" spans="1:29" ht="30" customHeight="1">
      <c r="A478" s="32"/>
      <c r="B478" s="323" t="s">
        <v>567</v>
      </c>
      <c r="C478" s="324">
        <v>88415</v>
      </c>
      <c r="D478" s="356" t="s">
        <v>1454</v>
      </c>
      <c r="E478" s="357"/>
      <c r="F478" s="319" t="s">
        <v>491</v>
      </c>
      <c r="G478" s="319">
        <v>2400</v>
      </c>
      <c r="H478" s="320">
        <v>3.83</v>
      </c>
      <c r="I478" s="321">
        <f t="shared" ref="I478:I506" si="18">ROUND(G478*H478,2)</f>
        <v>9192</v>
      </c>
      <c r="J478" s="32"/>
      <c r="K478" s="32"/>
      <c r="L478" s="32"/>
      <c r="M478" s="32"/>
      <c r="N478" s="32"/>
      <c r="O478" s="32"/>
      <c r="P478" s="32"/>
      <c r="Q478" s="32"/>
      <c r="R478" s="32"/>
      <c r="S478" s="32"/>
      <c r="T478" s="32"/>
      <c r="U478" s="32"/>
      <c r="V478" s="32"/>
      <c r="W478" s="32"/>
      <c r="X478" s="32"/>
      <c r="Y478" s="32"/>
      <c r="Z478" s="32"/>
      <c r="AA478" s="32"/>
      <c r="AB478" s="32"/>
      <c r="AC478" s="32"/>
    </row>
    <row r="479" spans="1:29" ht="30" customHeight="1">
      <c r="A479" s="32"/>
      <c r="B479" s="323" t="s">
        <v>790</v>
      </c>
      <c r="C479" s="324">
        <v>88423</v>
      </c>
      <c r="D479" s="356" t="s">
        <v>1455</v>
      </c>
      <c r="E479" s="357"/>
      <c r="F479" s="319" t="s">
        <v>491</v>
      </c>
      <c r="G479" s="319">
        <v>350</v>
      </c>
      <c r="H479" s="320">
        <v>22.61</v>
      </c>
      <c r="I479" s="321">
        <f t="shared" si="18"/>
        <v>7913.5</v>
      </c>
      <c r="J479" s="32"/>
      <c r="K479" s="32"/>
      <c r="L479" s="32"/>
      <c r="M479" s="32"/>
      <c r="N479" s="32"/>
      <c r="O479" s="32"/>
      <c r="P479" s="32"/>
      <c r="Q479" s="32"/>
      <c r="R479" s="32"/>
      <c r="S479" s="32"/>
      <c r="T479" s="32"/>
      <c r="U479" s="32"/>
      <c r="V479" s="32"/>
      <c r="W479" s="32"/>
      <c r="X479" s="32"/>
      <c r="Y479" s="32"/>
      <c r="Z479" s="32"/>
      <c r="AA479" s="32"/>
      <c r="AB479" s="32"/>
      <c r="AC479" s="32"/>
    </row>
    <row r="480" spans="1:29" ht="30" customHeight="1">
      <c r="A480" s="32"/>
      <c r="B480" s="323" t="s">
        <v>791</v>
      </c>
      <c r="C480" s="324">
        <v>88486</v>
      </c>
      <c r="D480" s="356" t="s">
        <v>1456</v>
      </c>
      <c r="E480" s="357"/>
      <c r="F480" s="319" t="s">
        <v>491</v>
      </c>
      <c r="G480" s="319">
        <v>2800</v>
      </c>
      <c r="H480" s="320">
        <v>18.13</v>
      </c>
      <c r="I480" s="321">
        <f t="shared" si="18"/>
        <v>50764</v>
      </c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  <c r="Z480" s="32"/>
      <c r="AA480" s="32"/>
      <c r="AB480" s="32"/>
      <c r="AC480" s="32"/>
    </row>
    <row r="481" spans="1:29" ht="30" customHeight="1">
      <c r="A481" s="32"/>
      <c r="B481" s="323" t="s">
        <v>792</v>
      </c>
      <c r="C481" s="324">
        <v>88487</v>
      </c>
      <c r="D481" s="356" t="s">
        <v>1457</v>
      </c>
      <c r="E481" s="357"/>
      <c r="F481" s="319" t="s">
        <v>491</v>
      </c>
      <c r="G481" s="319">
        <v>4200</v>
      </c>
      <c r="H481" s="320">
        <v>16.63</v>
      </c>
      <c r="I481" s="321">
        <f t="shared" si="18"/>
        <v>69846</v>
      </c>
      <c r="J481" s="32"/>
      <c r="K481" s="32"/>
      <c r="L481" s="32"/>
      <c r="M481" s="32"/>
      <c r="N481" s="32"/>
      <c r="O481" s="32"/>
      <c r="P481" s="32"/>
      <c r="Q481" s="32"/>
      <c r="R481" s="32"/>
      <c r="S481" s="32"/>
      <c r="T481" s="32"/>
      <c r="U481" s="32"/>
      <c r="V481" s="32"/>
      <c r="W481" s="32"/>
      <c r="X481" s="32"/>
      <c r="Y481" s="32"/>
      <c r="Z481" s="32"/>
      <c r="AA481" s="32"/>
      <c r="AB481" s="32"/>
      <c r="AC481" s="32"/>
    </row>
    <row r="482" spans="1:29" ht="30" customHeight="1">
      <c r="A482" s="32"/>
      <c r="B482" s="323" t="s">
        <v>793</v>
      </c>
      <c r="C482" s="324">
        <v>88488</v>
      </c>
      <c r="D482" s="356" t="s">
        <v>1458</v>
      </c>
      <c r="E482" s="357"/>
      <c r="F482" s="319" t="s">
        <v>491</v>
      </c>
      <c r="G482" s="319">
        <v>3400</v>
      </c>
      <c r="H482" s="320">
        <v>20.939999999999998</v>
      </c>
      <c r="I482" s="321">
        <f t="shared" si="18"/>
        <v>71196</v>
      </c>
      <c r="J482" s="32"/>
      <c r="K482" s="32"/>
      <c r="L482" s="32"/>
      <c r="M482" s="32"/>
      <c r="N482" s="32"/>
      <c r="O482" s="32"/>
      <c r="P482" s="32"/>
      <c r="Q482" s="32"/>
      <c r="R482" s="32"/>
      <c r="S482" s="32"/>
      <c r="T482" s="32"/>
      <c r="U482" s="32"/>
      <c r="V482" s="32"/>
      <c r="W482" s="32"/>
      <c r="X482" s="32"/>
      <c r="Y482" s="32"/>
      <c r="Z482" s="32"/>
      <c r="AA482" s="32"/>
      <c r="AB482" s="32"/>
      <c r="AC482" s="32"/>
    </row>
    <row r="483" spans="1:29" ht="30" customHeight="1">
      <c r="A483" s="32"/>
      <c r="B483" s="323" t="s">
        <v>795</v>
      </c>
      <c r="C483" s="324">
        <v>88489</v>
      </c>
      <c r="D483" s="356" t="s">
        <v>1459</v>
      </c>
      <c r="E483" s="357"/>
      <c r="F483" s="319" t="s">
        <v>491</v>
      </c>
      <c r="G483" s="319">
        <v>3100</v>
      </c>
      <c r="H483" s="320">
        <v>18.79</v>
      </c>
      <c r="I483" s="321">
        <f t="shared" si="18"/>
        <v>58249</v>
      </c>
      <c r="J483" s="32"/>
      <c r="K483" s="32"/>
      <c r="L483" s="32"/>
      <c r="M483" s="32"/>
      <c r="N483" s="32"/>
      <c r="O483" s="32"/>
      <c r="P483" s="32"/>
      <c r="Q483" s="32"/>
      <c r="R483" s="32"/>
      <c r="S483" s="32"/>
      <c r="T483" s="32"/>
      <c r="U483" s="32"/>
      <c r="V483" s="32"/>
      <c r="W483" s="32"/>
      <c r="X483" s="32"/>
      <c r="Y483" s="32"/>
      <c r="Z483" s="32"/>
      <c r="AA483" s="32"/>
      <c r="AB483" s="32"/>
      <c r="AC483" s="32"/>
    </row>
    <row r="484" spans="1:29" ht="15.75">
      <c r="A484" s="32"/>
      <c r="B484" s="323" t="s">
        <v>796</v>
      </c>
      <c r="C484" s="324">
        <v>88496</v>
      </c>
      <c r="D484" s="356" t="s">
        <v>1460</v>
      </c>
      <c r="E484" s="357"/>
      <c r="F484" s="319" t="s">
        <v>491</v>
      </c>
      <c r="G484" s="319">
        <v>1600</v>
      </c>
      <c r="H484" s="320">
        <v>11.94</v>
      </c>
      <c r="I484" s="321">
        <f t="shared" si="18"/>
        <v>19104</v>
      </c>
      <c r="J484" s="32"/>
      <c r="K484" s="32"/>
      <c r="L484" s="32"/>
      <c r="M484" s="32"/>
      <c r="N484" s="32"/>
      <c r="O484" s="32"/>
      <c r="P484" s="32"/>
      <c r="Q484" s="32"/>
      <c r="R484" s="32"/>
      <c r="S484" s="32"/>
      <c r="T484" s="32"/>
      <c r="U484" s="32"/>
      <c r="V484" s="32"/>
      <c r="W484" s="32"/>
      <c r="X484" s="32"/>
      <c r="Y484" s="32"/>
      <c r="Z484" s="32"/>
      <c r="AA484" s="32"/>
      <c r="AB484" s="32"/>
      <c r="AC484" s="32"/>
    </row>
    <row r="485" spans="1:29" ht="15.75">
      <c r="A485" s="32"/>
      <c r="B485" s="323" t="s">
        <v>4118</v>
      </c>
      <c r="C485" s="324">
        <v>88497</v>
      </c>
      <c r="D485" s="356" t="s">
        <v>1461</v>
      </c>
      <c r="E485" s="357"/>
      <c r="F485" s="319" t="s">
        <v>491</v>
      </c>
      <c r="G485" s="319">
        <v>2800</v>
      </c>
      <c r="H485" s="320">
        <v>17.830000000000002</v>
      </c>
      <c r="I485" s="321">
        <f t="shared" si="18"/>
        <v>49924</v>
      </c>
      <c r="J485" s="32"/>
      <c r="K485" s="32"/>
      <c r="L485" s="32"/>
      <c r="M485" s="32"/>
      <c r="N485" s="32"/>
      <c r="O485" s="32"/>
      <c r="P485" s="32"/>
      <c r="Q485" s="32"/>
      <c r="R485" s="32"/>
      <c r="S485" s="32"/>
      <c r="T485" s="32"/>
      <c r="U485" s="32"/>
      <c r="V485" s="32"/>
      <c r="W485" s="32"/>
      <c r="X485" s="32"/>
      <c r="Y485" s="32"/>
      <c r="Z485" s="32"/>
      <c r="AA485" s="32"/>
      <c r="AB485" s="32"/>
      <c r="AC485" s="32"/>
    </row>
    <row r="486" spans="1:29" ht="30" customHeight="1">
      <c r="A486" s="32"/>
      <c r="B486" s="323" t="s">
        <v>4119</v>
      </c>
      <c r="C486" s="324">
        <v>95626</v>
      </c>
      <c r="D486" s="356" t="s">
        <v>1462</v>
      </c>
      <c r="E486" s="357"/>
      <c r="F486" s="319" t="s">
        <v>491</v>
      </c>
      <c r="G486" s="319">
        <v>4800</v>
      </c>
      <c r="H486" s="320">
        <v>19.28</v>
      </c>
      <c r="I486" s="321">
        <f t="shared" si="18"/>
        <v>92544</v>
      </c>
      <c r="J486" s="32"/>
      <c r="K486" s="32"/>
      <c r="L486" s="32"/>
      <c r="M486" s="32"/>
      <c r="N486" s="32"/>
      <c r="O486" s="32"/>
      <c r="P486" s="32"/>
      <c r="Q486" s="32"/>
      <c r="R486" s="32"/>
      <c r="S486" s="32"/>
      <c r="T486" s="32"/>
      <c r="U486" s="32"/>
      <c r="V486" s="32"/>
      <c r="W486" s="32"/>
      <c r="X486" s="32"/>
      <c r="Y486" s="32"/>
      <c r="Z486" s="32"/>
      <c r="AA486" s="32"/>
      <c r="AB486" s="32"/>
      <c r="AC486" s="32"/>
    </row>
    <row r="487" spans="1:29" ht="30" customHeight="1">
      <c r="A487" s="32"/>
      <c r="B487" s="323" t="s">
        <v>4120</v>
      </c>
      <c r="C487" s="324">
        <v>96135</v>
      </c>
      <c r="D487" s="356" t="s">
        <v>1463</v>
      </c>
      <c r="E487" s="357"/>
      <c r="F487" s="319" t="s">
        <v>491</v>
      </c>
      <c r="G487" s="319">
        <v>4600</v>
      </c>
      <c r="H487" s="320">
        <v>29.290000000000003</v>
      </c>
      <c r="I487" s="321">
        <f t="shared" si="18"/>
        <v>134734</v>
      </c>
      <c r="J487" s="32"/>
      <c r="K487" s="32"/>
      <c r="L487" s="32"/>
      <c r="M487" s="32"/>
      <c r="N487" s="32"/>
      <c r="O487" s="32"/>
      <c r="P487" s="32"/>
      <c r="Q487" s="32"/>
      <c r="R487" s="32"/>
      <c r="S487" s="32"/>
      <c r="T487" s="32"/>
      <c r="U487" s="32"/>
      <c r="V487" s="32"/>
      <c r="W487" s="32"/>
      <c r="X487" s="32"/>
      <c r="Y487" s="32"/>
      <c r="Z487" s="32"/>
      <c r="AA487" s="32"/>
      <c r="AB487" s="32"/>
      <c r="AC487" s="32"/>
    </row>
    <row r="488" spans="1:29" ht="15.75">
      <c r="A488" s="32"/>
      <c r="B488" s="323" t="s">
        <v>4121</v>
      </c>
      <c r="C488" s="324">
        <v>84677</v>
      </c>
      <c r="D488" s="356" t="s">
        <v>1464</v>
      </c>
      <c r="E488" s="357"/>
      <c r="F488" s="319" t="s">
        <v>491</v>
      </c>
      <c r="G488" s="319">
        <v>110</v>
      </c>
      <c r="H488" s="320">
        <v>17.5</v>
      </c>
      <c r="I488" s="321">
        <f t="shared" si="18"/>
        <v>1925</v>
      </c>
      <c r="J488" s="32"/>
      <c r="K488" s="104"/>
      <c r="L488" s="32"/>
      <c r="M488" s="32"/>
      <c r="N488" s="32"/>
      <c r="O488" s="32"/>
      <c r="P488" s="32"/>
      <c r="Q488" s="32"/>
      <c r="R488" s="32"/>
      <c r="S488" s="32"/>
      <c r="T488" s="32"/>
      <c r="U488" s="32"/>
      <c r="V488" s="32"/>
      <c r="W488" s="32"/>
      <c r="X488" s="32"/>
      <c r="Y488" s="32"/>
      <c r="Z488" s="32"/>
      <c r="AA488" s="32"/>
      <c r="AB488" s="32"/>
      <c r="AC488" s="32"/>
    </row>
    <row r="489" spans="1:29" ht="15.75">
      <c r="A489" s="32"/>
      <c r="B489" s="323" t="s">
        <v>4122</v>
      </c>
      <c r="C489" s="324">
        <v>6082</v>
      </c>
      <c r="D489" s="356" t="s">
        <v>1465</v>
      </c>
      <c r="E489" s="357"/>
      <c r="F489" s="319" t="s">
        <v>491</v>
      </c>
      <c r="G489" s="319">
        <v>130</v>
      </c>
      <c r="H489" s="320">
        <v>24.39</v>
      </c>
      <c r="I489" s="321">
        <f t="shared" si="18"/>
        <v>3170.7</v>
      </c>
      <c r="J489" s="32"/>
      <c r="K489" s="104"/>
      <c r="L489" s="32"/>
      <c r="M489" s="32"/>
      <c r="N489" s="32"/>
      <c r="O489" s="32"/>
      <c r="P489" s="32"/>
      <c r="Q489" s="32"/>
      <c r="R489" s="32"/>
      <c r="S489" s="32"/>
      <c r="T489" s="32"/>
      <c r="U489" s="32"/>
      <c r="V489" s="32"/>
      <c r="W489" s="32"/>
      <c r="X489" s="32"/>
      <c r="Y489" s="32"/>
      <c r="Z489" s="32"/>
      <c r="AA489" s="32"/>
      <c r="AB489" s="32"/>
      <c r="AC489" s="32"/>
    </row>
    <row r="490" spans="1:29" ht="15.75">
      <c r="A490" s="32"/>
      <c r="B490" s="323" t="s">
        <v>4123</v>
      </c>
      <c r="C490" s="324">
        <v>40905</v>
      </c>
      <c r="D490" s="356" t="s">
        <v>1466</v>
      </c>
      <c r="E490" s="357"/>
      <c r="F490" s="319" t="s">
        <v>491</v>
      </c>
      <c r="G490" s="319">
        <v>130</v>
      </c>
      <c r="H490" s="320">
        <v>32.590000000000003</v>
      </c>
      <c r="I490" s="321">
        <f t="shared" si="18"/>
        <v>4236.7</v>
      </c>
      <c r="J490" s="32"/>
      <c r="K490" s="104"/>
      <c r="L490" s="32"/>
      <c r="M490" s="32"/>
      <c r="N490" s="32"/>
      <c r="O490" s="32"/>
      <c r="P490" s="32"/>
      <c r="Q490" s="32"/>
      <c r="R490" s="32"/>
      <c r="S490" s="32"/>
      <c r="T490" s="32"/>
      <c r="U490" s="32"/>
      <c r="V490" s="32"/>
      <c r="W490" s="32"/>
      <c r="X490" s="32"/>
      <c r="Y490" s="32"/>
      <c r="Z490" s="32"/>
      <c r="AA490" s="32"/>
      <c r="AB490" s="32"/>
      <c r="AC490" s="32"/>
    </row>
    <row r="491" spans="1:29" ht="15.75">
      <c r="A491" s="32"/>
      <c r="B491" s="323" t="s">
        <v>4124</v>
      </c>
      <c r="C491" s="324" t="s">
        <v>1442</v>
      </c>
      <c r="D491" s="356" t="s">
        <v>1467</v>
      </c>
      <c r="E491" s="357"/>
      <c r="F491" s="319" t="s">
        <v>491</v>
      </c>
      <c r="G491" s="319">
        <v>450</v>
      </c>
      <c r="H491" s="320">
        <v>26.04</v>
      </c>
      <c r="I491" s="321">
        <f t="shared" si="18"/>
        <v>11718</v>
      </c>
      <c r="J491" s="32"/>
      <c r="K491" s="104"/>
      <c r="L491" s="32"/>
      <c r="M491" s="32"/>
      <c r="N491" s="32"/>
      <c r="O491" s="32"/>
      <c r="P491" s="32"/>
      <c r="Q491" s="32"/>
      <c r="R491" s="32"/>
      <c r="S491" s="32"/>
      <c r="T491" s="32"/>
      <c r="U491" s="32"/>
      <c r="V491" s="32"/>
      <c r="W491" s="32"/>
      <c r="X491" s="32"/>
      <c r="Y491" s="32"/>
      <c r="Z491" s="32"/>
      <c r="AA491" s="32"/>
      <c r="AB491" s="32"/>
      <c r="AC491" s="32"/>
    </row>
    <row r="492" spans="1:29" ht="30" customHeight="1">
      <c r="A492" s="32"/>
      <c r="B492" s="323" t="s">
        <v>4125</v>
      </c>
      <c r="C492" s="324" t="s">
        <v>1443</v>
      </c>
      <c r="D492" s="356" t="s">
        <v>1468</v>
      </c>
      <c r="E492" s="357"/>
      <c r="F492" s="319" t="s">
        <v>491</v>
      </c>
      <c r="G492" s="319">
        <v>350</v>
      </c>
      <c r="H492" s="320">
        <v>30.889999999999997</v>
      </c>
      <c r="I492" s="321">
        <f t="shared" si="18"/>
        <v>10811.5</v>
      </c>
      <c r="J492" s="32"/>
      <c r="K492" s="104"/>
      <c r="L492" s="32"/>
      <c r="M492" s="32"/>
      <c r="N492" s="32"/>
      <c r="O492" s="32"/>
      <c r="P492" s="32"/>
      <c r="Q492" s="32"/>
      <c r="R492" s="32"/>
      <c r="S492" s="32"/>
      <c r="T492" s="32"/>
      <c r="U492" s="32"/>
      <c r="V492" s="32"/>
      <c r="W492" s="32"/>
      <c r="X492" s="32"/>
      <c r="Y492" s="32"/>
      <c r="Z492" s="32"/>
      <c r="AA492" s="32"/>
      <c r="AB492" s="32"/>
      <c r="AC492" s="32"/>
    </row>
    <row r="493" spans="1:29" ht="30" customHeight="1">
      <c r="A493" s="32"/>
      <c r="B493" s="323" t="s">
        <v>4126</v>
      </c>
      <c r="C493" s="324" t="s">
        <v>1444</v>
      </c>
      <c r="D493" s="356" t="s">
        <v>1469</v>
      </c>
      <c r="E493" s="357"/>
      <c r="F493" s="319" t="s">
        <v>491</v>
      </c>
      <c r="G493" s="319">
        <v>400</v>
      </c>
      <c r="H493" s="320">
        <v>31.039999999999996</v>
      </c>
      <c r="I493" s="321">
        <f t="shared" si="18"/>
        <v>12416</v>
      </c>
      <c r="J493" s="32"/>
      <c r="K493" s="104"/>
      <c r="L493" s="32"/>
      <c r="M493" s="32"/>
      <c r="N493" s="32"/>
      <c r="O493" s="32"/>
      <c r="P493" s="32"/>
      <c r="Q493" s="32"/>
      <c r="R493" s="32"/>
      <c r="S493" s="32"/>
      <c r="T493" s="32"/>
      <c r="U493" s="32"/>
      <c r="V493" s="32"/>
      <c r="W493" s="32"/>
      <c r="X493" s="32"/>
      <c r="Y493" s="32"/>
      <c r="Z493" s="32"/>
      <c r="AA493" s="32"/>
      <c r="AB493" s="32"/>
      <c r="AC493" s="32"/>
    </row>
    <row r="494" spans="1:29" ht="30" customHeight="1">
      <c r="A494" s="32"/>
      <c r="B494" s="323" t="s">
        <v>4127</v>
      </c>
      <c r="C494" s="324" t="s">
        <v>1445</v>
      </c>
      <c r="D494" s="356" t="s">
        <v>1470</v>
      </c>
      <c r="E494" s="357"/>
      <c r="F494" s="319" t="s">
        <v>491</v>
      </c>
      <c r="G494" s="319">
        <v>350</v>
      </c>
      <c r="H494" s="320">
        <v>30.779999999999998</v>
      </c>
      <c r="I494" s="321">
        <f t="shared" si="18"/>
        <v>10773</v>
      </c>
      <c r="J494" s="32"/>
      <c r="K494" s="104"/>
      <c r="L494" s="32"/>
      <c r="M494" s="32"/>
      <c r="N494" s="32"/>
      <c r="O494" s="32"/>
      <c r="P494" s="32"/>
      <c r="Q494" s="32"/>
      <c r="R494" s="32"/>
      <c r="S494" s="32"/>
      <c r="T494" s="32"/>
      <c r="U494" s="32"/>
      <c r="V494" s="32"/>
      <c r="W494" s="32"/>
      <c r="X494" s="32"/>
      <c r="Y494" s="32"/>
      <c r="Z494" s="32"/>
      <c r="AA494" s="32"/>
      <c r="AB494" s="32"/>
      <c r="AC494" s="32"/>
    </row>
    <row r="495" spans="1:29" ht="15.75">
      <c r="A495" s="32"/>
      <c r="B495" s="323" t="s">
        <v>4128</v>
      </c>
      <c r="C495" s="324">
        <v>79464</v>
      </c>
      <c r="D495" s="356" t="s">
        <v>1471</v>
      </c>
      <c r="E495" s="357"/>
      <c r="F495" s="319" t="s">
        <v>491</v>
      </c>
      <c r="G495" s="319">
        <v>420</v>
      </c>
      <c r="H495" s="320">
        <v>23.09</v>
      </c>
      <c r="I495" s="321">
        <f t="shared" si="18"/>
        <v>9697.7999999999993</v>
      </c>
      <c r="J495" s="32"/>
      <c r="K495" s="104"/>
      <c r="L495" s="32"/>
      <c r="M495" s="32"/>
      <c r="N495" s="32"/>
      <c r="O495" s="32"/>
      <c r="P495" s="32"/>
      <c r="Q495" s="32"/>
      <c r="R495" s="32"/>
      <c r="S495" s="32"/>
      <c r="T495" s="32"/>
      <c r="U495" s="32"/>
      <c r="V495" s="32"/>
      <c r="W495" s="32"/>
      <c r="X495" s="32"/>
      <c r="Y495" s="32"/>
      <c r="Z495" s="32"/>
      <c r="AA495" s="32"/>
      <c r="AB495" s="32"/>
      <c r="AC495" s="32"/>
    </row>
    <row r="496" spans="1:29" ht="15.75">
      <c r="A496" s="32"/>
      <c r="B496" s="323" t="s">
        <v>4129</v>
      </c>
      <c r="C496" s="324">
        <v>84645</v>
      </c>
      <c r="D496" s="356" t="s">
        <v>1472</v>
      </c>
      <c r="E496" s="357"/>
      <c r="F496" s="319" t="s">
        <v>491</v>
      </c>
      <c r="G496" s="319">
        <v>150</v>
      </c>
      <c r="H496" s="320">
        <v>27.11</v>
      </c>
      <c r="I496" s="321">
        <f t="shared" si="18"/>
        <v>4066.5</v>
      </c>
      <c r="J496" s="32"/>
      <c r="K496" s="104"/>
      <c r="L496" s="32"/>
      <c r="M496" s="32"/>
      <c r="N496" s="32"/>
      <c r="O496" s="32"/>
      <c r="P496" s="32"/>
      <c r="Q496" s="32"/>
      <c r="R496" s="32"/>
      <c r="S496" s="32"/>
      <c r="T496" s="32"/>
      <c r="U496" s="32"/>
      <c r="V496" s="32"/>
      <c r="W496" s="32"/>
      <c r="X496" s="32"/>
      <c r="Y496" s="32"/>
      <c r="Z496" s="32"/>
      <c r="AA496" s="32"/>
      <c r="AB496" s="32"/>
      <c r="AC496" s="32"/>
    </row>
    <row r="497" spans="1:29" ht="15.75">
      <c r="A497" s="32"/>
      <c r="B497" s="323" t="s">
        <v>4130</v>
      </c>
      <c r="C497" s="324">
        <v>84659</v>
      </c>
      <c r="D497" s="356" t="s">
        <v>1473</v>
      </c>
      <c r="E497" s="357"/>
      <c r="F497" s="319" t="s">
        <v>491</v>
      </c>
      <c r="G497" s="319">
        <v>180</v>
      </c>
      <c r="H497" s="320">
        <v>23.53</v>
      </c>
      <c r="I497" s="321">
        <f t="shared" si="18"/>
        <v>4235.3999999999996</v>
      </c>
      <c r="J497" s="32"/>
      <c r="K497" s="104"/>
      <c r="L497" s="32"/>
      <c r="M497" s="32"/>
      <c r="N497" s="32"/>
      <c r="O497" s="32"/>
      <c r="P497" s="32"/>
      <c r="Q497" s="32"/>
      <c r="R497" s="32"/>
      <c r="S497" s="32"/>
      <c r="T497" s="32"/>
      <c r="U497" s="32"/>
      <c r="V497" s="32"/>
      <c r="W497" s="32"/>
      <c r="X497" s="32"/>
      <c r="Y497" s="32"/>
      <c r="Z497" s="32"/>
      <c r="AA497" s="32"/>
      <c r="AB497" s="32"/>
      <c r="AC497" s="32"/>
    </row>
    <row r="498" spans="1:29" ht="15.75">
      <c r="A498" s="32"/>
      <c r="B498" s="323" t="s">
        <v>4131</v>
      </c>
      <c r="C498" s="325">
        <v>84679</v>
      </c>
      <c r="D498" s="356" t="s">
        <v>1474</v>
      </c>
      <c r="E498" s="357"/>
      <c r="F498" s="319" t="s">
        <v>491</v>
      </c>
      <c r="G498" s="319">
        <v>210</v>
      </c>
      <c r="H498" s="342">
        <v>28.819999999999997</v>
      </c>
      <c r="I498" s="321">
        <f t="shared" si="18"/>
        <v>6052.2</v>
      </c>
      <c r="J498" s="32"/>
      <c r="K498" s="104"/>
      <c r="L498" s="32"/>
      <c r="M498" s="32"/>
      <c r="N498" s="32"/>
      <c r="O498" s="32"/>
      <c r="P498" s="32"/>
      <c r="Q498" s="32"/>
      <c r="R498" s="32"/>
      <c r="S498" s="32"/>
      <c r="T498" s="32"/>
      <c r="U498" s="32"/>
      <c r="V498" s="32"/>
      <c r="W498" s="32"/>
      <c r="X498" s="32"/>
      <c r="Y498" s="32"/>
      <c r="Z498" s="32"/>
      <c r="AA498" s="32"/>
      <c r="AB498" s="32"/>
      <c r="AC498" s="32"/>
    </row>
    <row r="499" spans="1:29" ht="15.75">
      <c r="A499" s="32"/>
      <c r="B499" s="323" t="s">
        <v>4132</v>
      </c>
      <c r="C499" s="325" t="s">
        <v>1446</v>
      </c>
      <c r="D499" s="356" t="s">
        <v>1475</v>
      </c>
      <c r="E499" s="357"/>
      <c r="F499" s="319" t="s">
        <v>491</v>
      </c>
      <c r="G499" s="319">
        <v>350</v>
      </c>
      <c r="H499" s="342">
        <v>37.650000000000006</v>
      </c>
      <c r="I499" s="321">
        <f t="shared" si="18"/>
        <v>13177.5</v>
      </c>
      <c r="J499" s="32"/>
      <c r="K499" s="104"/>
      <c r="L499" s="32"/>
      <c r="M499" s="32"/>
      <c r="N499" s="32"/>
      <c r="O499" s="32"/>
      <c r="P499" s="32"/>
      <c r="Q499" s="32"/>
      <c r="R499" s="32"/>
      <c r="S499" s="32"/>
      <c r="T499" s="32"/>
      <c r="U499" s="32"/>
      <c r="V499" s="32"/>
      <c r="W499" s="32"/>
      <c r="X499" s="32"/>
      <c r="Y499" s="32"/>
      <c r="Z499" s="32"/>
      <c r="AA499" s="32"/>
      <c r="AB499" s="32"/>
      <c r="AC499" s="32"/>
    </row>
    <row r="500" spans="1:29" ht="15.75">
      <c r="A500" s="32"/>
      <c r="B500" s="323" t="s">
        <v>4133</v>
      </c>
      <c r="C500" s="325" t="s">
        <v>1447</v>
      </c>
      <c r="D500" s="356" t="s">
        <v>1476</v>
      </c>
      <c r="E500" s="357"/>
      <c r="F500" s="319" t="s">
        <v>491</v>
      </c>
      <c r="G500" s="319">
        <v>250</v>
      </c>
      <c r="H500" s="342">
        <v>37.909999999999997</v>
      </c>
      <c r="I500" s="321">
        <f t="shared" si="18"/>
        <v>9477.5</v>
      </c>
      <c r="J500" s="32"/>
      <c r="K500" s="104"/>
      <c r="L500" s="32"/>
      <c r="M500" s="32"/>
      <c r="N500" s="32"/>
      <c r="O500" s="32"/>
      <c r="P500" s="32"/>
      <c r="Q500" s="32"/>
      <c r="R500" s="32"/>
      <c r="S500" s="32"/>
      <c r="T500" s="32"/>
      <c r="U500" s="32"/>
      <c r="V500" s="32"/>
      <c r="W500" s="32"/>
      <c r="X500" s="32"/>
      <c r="Y500" s="32"/>
      <c r="Z500" s="32"/>
      <c r="AA500" s="32"/>
      <c r="AB500" s="32"/>
      <c r="AC500" s="32"/>
    </row>
    <row r="501" spans="1:29" ht="15.75">
      <c r="A501" s="32"/>
      <c r="B501" s="323" t="s">
        <v>4134</v>
      </c>
      <c r="C501" s="325" t="s">
        <v>1448</v>
      </c>
      <c r="D501" s="356" t="s">
        <v>1477</v>
      </c>
      <c r="E501" s="357"/>
      <c r="F501" s="319" t="s">
        <v>491</v>
      </c>
      <c r="G501" s="319">
        <v>250</v>
      </c>
      <c r="H501" s="342">
        <v>37.760000000000005</v>
      </c>
      <c r="I501" s="321">
        <f t="shared" si="18"/>
        <v>9440</v>
      </c>
      <c r="J501" s="32"/>
      <c r="K501" s="104"/>
      <c r="L501" s="32"/>
      <c r="M501" s="32"/>
      <c r="N501" s="32"/>
      <c r="O501" s="32"/>
      <c r="P501" s="32"/>
      <c r="Q501" s="32"/>
      <c r="R501" s="32"/>
      <c r="S501" s="32"/>
      <c r="T501" s="32"/>
      <c r="U501" s="32"/>
      <c r="V501" s="32"/>
      <c r="W501" s="32"/>
      <c r="X501" s="32"/>
      <c r="Y501" s="32"/>
      <c r="Z501" s="32"/>
      <c r="AA501" s="32"/>
      <c r="AB501" s="32"/>
      <c r="AC501" s="32"/>
    </row>
    <row r="502" spans="1:29" ht="15.75">
      <c r="A502" s="32"/>
      <c r="B502" s="323" t="s">
        <v>4135</v>
      </c>
      <c r="C502" s="325" t="s">
        <v>1449</v>
      </c>
      <c r="D502" s="356" t="s">
        <v>1478</v>
      </c>
      <c r="E502" s="357"/>
      <c r="F502" s="319" t="s">
        <v>491</v>
      </c>
      <c r="G502" s="319">
        <v>250</v>
      </c>
      <c r="H502" s="342">
        <v>31.169999999999998</v>
      </c>
      <c r="I502" s="321">
        <f t="shared" si="18"/>
        <v>7792.5</v>
      </c>
      <c r="J502" s="32"/>
      <c r="K502" s="104"/>
      <c r="L502" s="32"/>
      <c r="M502" s="32"/>
      <c r="N502" s="32"/>
      <c r="O502" s="32"/>
      <c r="P502" s="32"/>
      <c r="Q502" s="32"/>
      <c r="R502" s="32"/>
      <c r="S502" s="32"/>
      <c r="T502" s="32"/>
      <c r="U502" s="32"/>
      <c r="V502" s="32"/>
      <c r="W502" s="32"/>
      <c r="X502" s="32"/>
      <c r="Y502" s="32"/>
      <c r="Z502" s="32"/>
      <c r="AA502" s="32"/>
      <c r="AB502" s="32"/>
      <c r="AC502" s="32"/>
    </row>
    <row r="503" spans="1:29" ht="15.75">
      <c r="A503" s="32"/>
      <c r="B503" s="323" t="s">
        <v>4136</v>
      </c>
      <c r="C503" s="325" t="s">
        <v>1450</v>
      </c>
      <c r="D503" s="356" t="s">
        <v>1479</v>
      </c>
      <c r="E503" s="357"/>
      <c r="F503" s="319" t="s">
        <v>491</v>
      </c>
      <c r="G503" s="319">
        <v>250</v>
      </c>
      <c r="H503" s="342">
        <v>19.670000000000002</v>
      </c>
      <c r="I503" s="321">
        <f t="shared" si="18"/>
        <v>4917.5</v>
      </c>
      <c r="J503" s="32"/>
      <c r="K503" s="104"/>
      <c r="L503" s="32"/>
      <c r="M503" s="32"/>
      <c r="N503" s="32"/>
      <c r="O503" s="32"/>
      <c r="P503" s="32"/>
      <c r="Q503" s="32"/>
      <c r="R503" s="32"/>
      <c r="S503" s="32"/>
      <c r="T503" s="32"/>
      <c r="U503" s="32"/>
      <c r="V503" s="32"/>
      <c r="W503" s="32"/>
      <c r="X503" s="32"/>
      <c r="Y503" s="32"/>
      <c r="Z503" s="32"/>
      <c r="AA503" s="32"/>
      <c r="AB503" s="32"/>
      <c r="AC503" s="32"/>
    </row>
    <row r="504" spans="1:29" ht="45" customHeight="1">
      <c r="A504" s="32"/>
      <c r="B504" s="323" t="s">
        <v>4137</v>
      </c>
      <c r="C504" s="325" t="s">
        <v>1451</v>
      </c>
      <c r="D504" s="356" t="s">
        <v>547</v>
      </c>
      <c r="E504" s="357"/>
      <c r="F504" s="319" t="s">
        <v>491</v>
      </c>
      <c r="G504" s="319">
        <v>120</v>
      </c>
      <c r="H504" s="342">
        <v>27.45</v>
      </c>
      <c r="I504" s="321">
        <f t="shared" si="18"/>
        <v>3294</v>
      </c>
      <c r="J504" s="32"/>
      <c r="K504" s="104"/>
      <c r="L504" s="32"/>
      <c r="M504" s="32"/>
      <c r="N504" s="32"/>
      <c r="O504" s="32"/>
      <c r="P504" s="32"/>
      <c r="Q504" s="32"/>
      <c r="R504" s="32"/>
      <c r="S504" s="32"/>
      <c r="T504" s="32"/>
      <c r="U504" s="32"/>
      <c r="V504" s="32"/>
      <c r="W504" s="32"/>
      <c r="X504" s="32"/>
      <c r="Y504" s="32"/>
      <c r="Z504" s="32"/>
      <c r="AA504" s="32"/>
      <c r="AB504" s="32"/>
      <c r="AC504" s="32"/>
    </row>
    <row r="505" spans="1:29" ht="45" customHeight="1">
      <c r="A505" s="32"/>
      <c r="B505" s="323" t="s">
        <v>4138</v>
      </c>
      <c r="C505" s="325" t="s">
        <v>1452</v>
      </c>
      <c r="D505" s="356" t="s">
        <v>1480</v>
      </c>
      <c r="E505" s="357"/>
      <c r="F505" s="319" t="s">
        <v>491</v>
      </c>
      <c r="G505" s="319">
        <v>120</v>
      </c>
      <c r="H505" s="342">
        <v>21.71</v>
      </c>
      <c r="I505" s="321">
        <f t="shared" si="18"/>
        <v>2605.1999999999998</v>
      </c>
      <c r="J505" s="32"/>
      <c r="K505" s="104"/>
      <c r="L505" s="32"/>
      <c r="M505" s="32"/>
      <c r="N505" s="32"/>
      <c r="O505" s="32"/>
      <c r="P505" s="32"/>
      <c r="Q505" s="32"/>
      <c r="R505" s="32"/>
      <c r="S505" s="32"/>
      <c r="T505" s="32"/>
      <c r="U505" s="32"/>
      <c r="V505" s="32"/>
      <c r="W505" s="32"/>
      <c r="X505" s="32"/>
      <c r="Y505" s="32"/>
      <c r="Z505" s="32"/>
      <c r="AA505" s="32"/>
      <c r="AB505" s="32"/>
      <c r="AC505" s="32"/>
    </row>
    <row r="506" spans="1:29" ht="15.75">
      <c r="A506" s="32"/>
      <c r="B506" s="323" t="s">
        <v>4139</v>
      </c>
      <c r="C506" s="325" t="s">
        <v>1453</v>
      </c>
      <c r="D506" s="356" t="s">
        <v>794</v>
      </c>
      <c r="E506" s="357"/>
      <c r="F506" s="319" t="s">
        <v>491</v>
      </c>
      <c r="G506" s="319">
        <v>200</v>
      </c>
      <c r="H506" s="342">
        <v>19.96</v>
      </c>
      <c r="I506" s="321">
        <f t="shared" si="18"/>
        <v>3992</v>
      </c>
      <c r="J506" s="32"/>
      <c r="K506" s="104"/>
      <c r="L506" s="32"/>
      <c r="M506" s="32"/>
      <c r="N506" s="32"/>
      <c r="O506" s="32"/>
      <c r="P506" s="32"/>
      <c r="Q506" s="32"/>
      <c r="R506" s="32"/>
      <c r="S506" s="32"/>
      <c r="T506" s="32"/>
      <c r="U506" s="32"/>
      <c r="V506" s="32"/>
      <c r="W506" s="32"/>
      <c r="X506" s="32"/>
      <c r="Y506" s="32"/>
      <c r="Z506" s="32"/>
      <c r="AA506" s="32"/>
      <c r="AB506" s="32"/>
      <c r="AC506" s="32"/>
    </row>
    <row r="507" spans="1:29" ht="15" customHeight="1">
      <c r="A507" s="32"/>
      <c r="B507" s="323"/>
      <c r="C507" s="325"/>
      <c r="D507" s="394"/>
      <c r="E507" s="395"/>
      <c r="F507" s="325"/>
      <c r="G507" s="325"/>
      <c r="H507" s="326"/>
      <c r="I507" s="327"/>
      <c r="J507" s="102"/>
      <c r="K507" s="101"/>
      <c r="L507" s="102"/>
      <c r="M507" s="32"/>
      <c r="N507" s="32"/>
      <c r="O507" s="32"/>
      <c r="P507" s="32"/>
      <c r="Q507" s="32"/>
      <c r="R507" s="32"/>
      <c r="S507" s="32"/>
      <c r="T507" s="32"/>
      <c r="U507" s="32"/>
      <c r="V507" s="32"/>
      <c r="W507" s="32"/>
      <c r="X507" s="32"/>
      <c r="Y507" s="32"/>
      <c r="Z507" s="32"/>
      <c r="AA507" s="32"/>
      <c r="AB507" s="32"/>
      <c r="AC507" s="32"/>
    </row>
    <row r="508" spans="1:29" ht="27" customHeight="1">
      <c r="A508" s="29"/>
      <c r="B508" s="391" t="s">
        <v>569</v>
      </c>
      <c r="C508" s="392"/>
      <c r="D508" s="392"/>
      <c r="E508" s="392"/>
      <c r="F508" s="392"/>
      <c r="G508" s="392"/>
      <c r="H508" s="393"/>
      <c r="I508" s="338">
        <f>I11+I17+I28+I34+I38+I48+I80+I173+I176+I196+I207+I235+I312+I445+I477</f>
        <v>5391850.6799999997</v>
      </c>
      <c r="J508" s="45"/>
      <c r="K508" s="250"/>
      <c r="L508" s="46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  <c r="AA508" s="29"/>
      <c r="AB508" s="29"/>
      <c r="AC508" s="29"/>
    </row>
    <row r="509" spans="1:29" ht="33" customHeight="1">
      <c r="A509" s="17"/>
      <c r="B509" s="20"/>
      <c r="C509" s="20"/>
      <c r="D509" s="20"/>
      <c r="E509" s="20"/>
      <c r="F509" s="20"/>
      <c r="G509" s="20"/>
      <c r="H509" s="47"/>
      <c r="I509" s="339">
        <v>5391850.6799999997</v>
      </c>
      <c r="J509" s="48"/>
      <c r="K509" s="258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  <c r="AB509" s="17"/>
      <c r="AC509" s="17"/>
    </row>
    <row r="510" spans="1:29" ht="33" customHeight="1">
      <c r="I510" s="340">
        <f>I509-I508</f>
        <v>0</v>
      </c>
      <c r="K510" s="251"/>
    </row>
    <row r="511" spans="1:29" ht="33" customHeight="1">
      <c r="I511" s="340"/>
    </row>
    <row r="512" spans="1:29" ht="33" customHeight="1">
      <c r="I512" s="103"/>
    </row>
    <row r="513" spans="9:9" ht="33" customHeight="1">
      <c r="I513" s="98"/>
    </row>
    <row r="514" spans="9:9" ht="15" customHeight="1">
      <c r="I514" s="100"/>
    </row>
    <row r="515" spans="9:9" ht="15" customHeight="1">
      <c r="I515" s="100"/>
    </row>
  </sheetData>
  <autoFilter ref="A10:AC506">
    <filterColumn colId="3" showButton="0"/>
  </autoFilter>
  <mergeCells count="505">
    <mergeCell ref="D479:E479"/>
    <mergeCell ref="D480:E480"/>
    <mergeCell ref="D481:E481"/>
    <mergeCell ref="D482:E482"/>
    <mergeCell ref="D483:E483"/>
    <mergeCell ref="D484:E484"/>
    <mergeCell ref="D485:E485"/>
    <mergeCell ref="D472:E472"/>
    <mergeCell ref="D474:E474"/>
    <mergeCell ref="D475:E475"/>
    <mergeCell ref="D478:E478"/>
    <mergeCell ref="D476:E476"/>
    <mergeCell ref="D477:H477"/>
    <mergeCell ref="D465:E465"/>
    <mergeCell ref="D466:E466"/>
    <mergeCell ref="D467:E467"/>
    <mergeCell ref="D468:E468"/>
    <mergeCell ref="D469:E469"/>
    <mergeCell ref="D470:E470"/>
    <mergeCell ref="D471:E471"/>
    <mergeCell ref="D458:E458"/>
    <mergeCell ref="D459:E459"/>
    <mergeCell ref="D460:E460"/>
    <mergeCell ref="D461:E461"/>
    <mergeCell ref="D462:E462"/>
    <mergeCell ref="D463:E463"/>
    <mergeCell ref="D464:E464"/>
    <mergeCell ref="D455:E455"/>
    <mergeCell ref="D456:E456"/>
    <mergeCell ref="D457:E457"/>
    <mergeCell ref="D433:E433"/>
    <mergeCell ref="D434:E434"/>
    <mergeCell ref="D435:E435"/>
    <mergeCell ref="D436:E436"/>
    <mergeCell ref="D446:E446"/>
    <mergeCell ref="D447:E447"/>
    <mergeCell ref="D448:E448"/>
    <mergeCell ref="D449:E449"/>
    <mergeCell ref="D450:E450"/>
    <mergeCell ref="D451:E451"/>
    <mergeCell ref="D452:E452"/>
    <mergeCell ref="D429:E429"/>
    <mergeCell ref="D430:E430"/>
    <mergeCell ref="D431:E431"/>
    <mergeCell ref="D432:E432"/>
    <mergeCell ref="D425:E425"/>
    <mergeCell ref="D426:E426"/>
    <mergeCell ref="D427:E427"/>
    <mergeCell ref="D428:E428"/>
    <mergeCell ref="D454:E454"/>
    <mergeCell ref="D424:E424"/>
    <mergeCell ref="D414:E414"/>
    <mergeCell ref="D415:E415"/>
    <mergeCell ref="D416:E416"/>
    <mergeCell ref="D417:E417"/>
    <mergeCell ref="D418:E418"/>
    <mergeCell ref="D419:E419"/>
    <mergeCell ref="D420:E420"/>
    <mergeCell ref="D421:E421"/>
    <mergeCell ref="D413:E413"/>
    <mergeCell ref="D401:E401"/>
    <mergeCell ref="D402:E402"/>
    <mergeCell ref="D403:E403"/>
    <mergeCell ref="D404:E404"/>
    <mergeCell ref="D405:E405"/>
    <mergeCell ref="D406:E406"/>
    <mergeCell ref="D422:E422"/>
    <mergeCell ref="D423:E423"/>
    <mergeCell ref="D398:E398"/>
    <mergeCell ref="D399:E399"/>
    <mergeCell ref="D400:E400"/>
    <mergeCell ref="D407:E407"/>
    <mergeCell ref="D408:E408"/>
    <mergeCell ref="D409:E409"/>
    <mergeCell ref="D410:E410"/>
    <mergeCell ref="D411:E411"/>
    <mergeCell ref="D412:E412"/>
    <mergeCell ref="D394:E394"/>
    <mergeCell ref="D395:E395"/>
    <mergeCell ref="D396:E396"/>
    <mergeCell ref="D389:E389"/>
    <mergeCell ref="D390:E390"/>
    <mergeCell ref="D391:E391"/>
    <mergeCell ref="D392:E392"/>
    <mergeCell ref="D393:E393"/>
    <mergeCell ref="D397:E397"/>
    <mergeCell ref="D388:E388"/>
    <mergeCell ref="D379:E379"/>
    <mergeCell ref="D380:E380"/>
    <mergeCell ref="D381:E381"/>
    <mergeCell ref="D382:E382"/>
    <mergeCell ref="D383:E383"/>
    <mergeCell ref="D384:E384"/>
    <mergeCell ref="D385:E385"/>
    <mergeCell ref="D386:E386"/>
    <mergeCell ref="D387:E387"/>
    <mergeCell ref="D373:E373"/>
    <mergeCell ref="D374:E374"/>
    <mergeCell ref="D375:E375"/>
    <mergeCell ref="D376:E376"/>
    <mergeCell ref="D366:E366"/>
    <mergeCell ref="D367:E367"/>
    <mergeCell ref="D368:E368"/>
    <mergeCell ref="D377:E377"/>
    <mergeCell ref="D378:E378"/>
    <mergeCell ref="D365:E365"/>
    <mergeCell ref="D361:E361"/>
    <mergeCell ref="D362:E362"/>
    <mergeCell ref="D363:E363"/>
    <mergeCell ref="D364:E364"/>
    <mergeCell ref="D369:E369"/>
    <mergeCell ref="D370:E370"/>
    <mergeCell ref="D371:E371"/>
    <mergeCell ref="D372:E372"/>
    <mergeCell ref="D356:E356"/>
    <mergeCell ref="D357:E357"/>
    <mergeCell ref="D358:E358"/>
    <mergeCell ref="D359:E359"/>
    <mergeCell ref="D360:E360"/>
    <mergeCell ref="D351:E351"/>
    <mergeCell ref="D352:E352"/>
    <mergeCell ref="D353:E353"/>
    <mergeCell ref="D354:E354"/>
    <mergeCell ref="D355:E355"/>
    <mergeCell ref="D342:E342"/>
    <mergeCell ref="D343:E343"/>
    <mergeCell ref="D344:E344"/>
    <mergeCell ref="D345:E345"/>
    <mergeCell ref="D346:E346"/>
    <mergeCell ref="D349:E349"/>
    <mergeCell ref="D350:E350"/>
    <mergeCell ref="D347:E347"/>
    <mergeCell ref="D348:E348"/>
    <mergeCell ref="D338:E338"/>
    <mergeCell ref="D339:E339"/>
    <mergeCell ref="D340:E340"/>
    <mergeCell ref="D341:E341"/>
    <mergeCell ref="D329:E329"/>
    <mergeCell ref="D330:E330"/>
    <mergeCell ref="D331:E331"/>
    <mergeCell ref="D332:E332"/>
    <mergeCell ref="D333:E333"/>
    <mergeCell ref="D334:E334"/>
    <mergeCell ref="D335:E335"/>
    <mergeCell ref="D336:E336"/>
    <mergeCell ref="D325:E325"/>
    <mergeCell ref="D326:E326"/>
    <mergeCell ref="D327:E327"/>
    <mergeCell ref="D313:E313"/>
    <mergeCell ref="D322:E322"/>
    <mergeCell ref="D323:E323"/>
    <mergeCell ref="D324:E324"/>
    <mergeCell ref="D328:E328"/>
    <mergeCell ref="D337:E337"/>
    <mergeCell ref="D304:E304"/>
    <mergeCell ref="D305:E305"/>
    <mergeCell ref="D306:E306"/>
    <mergeCell ref="D307:E307"/>
    <mergeCell ref="D308:E308"/>
    <mergeCell ref="D309:E309"/>
    <mergeCell ref="D310:E310"/>
    <mergeCell ref="D311:E311"/>
    <mergeCell ref="D302:E302"/>
    <mergeCell ref="D303:E303"/>
    <mergeCell ref="D297:E297"/>
    <mergeCell ref="D298:E298"/>
    <mergeCell ref="D299:E299"/>
    <mergeCell ref="D300:E300"/>
    <mergeCell ref="D301:E301"/>
    <mergeCell ref="D290:E290"/>
    <mergeCell ref="D291:E291"/>
    <mergeCell ref="D292:E292"/>
    <mergeCell ref="D293:E293"/>
    <mergeCell ref="D294:E294"/>
    <mergeCell ref="D295:E295"/>
    <mergeCell ref="D296:E296"/>
    <mergeCell ref="D284:E284"/>
    <mergeCell ref="D285:E285"/>
    <mergeCell ref="D274:E274"/>
    <mergeCell ref="D275:E275"/>
    <mergeCell ref="D276:E276"/>
    <mergeCell ref="D277:E277"/>
    <mergeCell ref="D278:E278"/>
    <mergeCell ref="D279:E279"/>
    <mergeCell ref="D289:E289"/>
    <mergeCell ref="D286:E286"/>
    <mergeCell ref="D287:E287"/>
    <mergeCell ref="D288:E288"/>
    <mergeCell ref="D271:E271"/>
    <mergeCell ref="D272:E272"/>
    <mergeCell ref="D273:E273"/>
    <mergeCell ref="D267:E267"/>
    <mergeCell ref="D268:E268"/>
    <mergeCell ref="D280:E280"/>
    <mergeCell ref="D281:E281"/>
    <mergeCell ref="D282:E282"/>
    <mergeCell ref="D283:E283"/>
    <mergeCell ref="D266:E266"/>
    <mergeCell ref="D260:E260"/>
    <mergeCell ref="D261:E261"/>
    <mergeCell ref="D262:E262"/>
    <mergeCell ref="D263:E263"/>
    <mergeCell ref="D264:E264"/>
    <mergeCell ref="D265:E265"/>
    <mergeCell ref="D269:E269"/>
    <mergeCell ref="D270:E270"/>
    <mergeCell ref="D253:E253"/>
    <mergeCell ref="D254:E254"/>
    <mergeCell ref="D255:E255"/>
    <mergeCell ref="D256:E256"/>
    <mergeCell ref="D257:E257"/>
    <mergeCell ref="D258:E258"/>
    <mergeCell ref="D259:E259"/>
    <mergeCell ref="D227:E227"/>
    <mergeCell ref="D228:E228"/>
    <mergeCell ref="D229:E229"/>
    <mergeCell ref="D230:E230"/>
    <mergeCell ref="D231:E231"/>
    <mergeCell ref="D232:E232"/>
    <mergeCell ref="D233:E233"/>
    <mergeCell ref="D238:E238"/>
    <mergeCell ref="D239:E239"/>
    <mergeCell ref="D240:E240"/>
    <mergeCell ref="D236:E236"/>
    <mergeCell ref="D237:E237"/>
    <mergeCell ref="D249:E249"/>
    <mergeCell ref="D250:E250"/>
    <mergeCell ref="D251:E251"/>
    <mergeCell ref="D244:E244"/>
    <mergeCell ref="D245:E245"/>
    <mergeCell ref="D223:E223"/>
    <mergeCell ref="D224:E224"/>
    <mergeCell ref="D225:E225"/>
    <mergeCell ref="D226:E226"/>
    <mergeCell ref="D217:E217"/>
    <mergeCell ref="D218:E218"/>
    <mergeCell ref="D219:E219"/>
    <mergeCell ref="D220:E220"/>
    <mergeCell ref="D234:E234"/>
    <mergeCell ref="D214:E214"/>
    <mergeCell ref="D215:E215"/>
    <mergeCell ref="D216:E216"/>
    <mergeCell ref="D208:E208"/>
    <mergeCell ref="D209:E209"/>
    <mergeCell ref="D210:E210"/>
    <mergeCell ref="D211:E211"/>
    <mergeCell ref="D221:E221"/>
    <mergeCell ref="D222:E222"/>
    <mergeCell ref="D203:E203"/>
    <mergeCell ref="D204:E204"/>
    <mergeCell ref="D205:E205"/>
    <mergeCell ref="D206:E206"/>
    <mergeCell ref="D186:E186"/>
    <mergeCell ref="D187:E187"/>
    <mergeCell ref="D188:E188"/>
    <mergeCell ref="D189:E189"/>
    <mergeCell ref="D190:E190"/>
    <mergeCell ref="D191:E191"/>
    <mergeCell ref="D170:E170"/>
    <mergeCell ref="D171:E171"/>
    <mergeCell ref="D172:E172"/>
    <mergeCell ref="D178:E178"/>
    <mergeCell ref="D179:E179"/>
    <mergeCell ref="D164:E164"/>
    <mergeCell ref="D165:E165"/>
    <mergeCell ref="D166:E166"/>
    <mergeCell ref="D167:E167"/>
    <mergeCell ref="D177:E177"/>
    <mergeCell ref="D176:H176"/>
    <mergeCell ref="D175:E175"/>
    <mergeCell ref="D159:E159"/>
    <mergeCell ref="D160:E160"/>
    <mergeCell ref="D161:E161"/>
    <mergeCell ref="D162:E162"/>
    <mergeCell ref="D163:E163"/>
    <mergeCell ref="D154:E154"/>
    <mergeCell ref="D155:E155"/>
    <mergeCell ref="D168:E168"/>
    <mergeCell ref="D169:E169"/>
    <mergeCell ref="D135:E135"/>
    <mergeCell ref="D136:E136"/>
    <mergeCell ref="D137:E137"/>
    <mergeCell ref="D138:E138"/>
    <mergeCell ref="D139:E139"/>
    <mergeCell ref="D140:E140"/>
    <mergeCell ref="D141:E141"/>
    <mergeCell ref="D142:E142"/>
    <mergeCell ref="D213:E213"/>
    <mergeCell ref="D212:E212"/>
    <mergeCell ref="D149:E149"/>
    <mergeCell ref="D150:E150"/>
    <mergeCell ref="D151:E151"/>
    <mergeCell ref="D152:E152"/>
    <mergeCell ref="D153:E153"/>
    <mergeCell ref="D143:E143"/>
    <mergeCell ref="D144:E144"/>
    <mergeCell ref="D145:E145"/>
    <mergeCell ref="D146:E146"/>
    <mergeCell ref="D147:E147"/>
    <mergeCell ref="D148:E148"/>
    <mergeCell ref="D156:E156"/>
    <mergeCell ref="D157:E157"/>
    <mergeCell ref="D158:E158"/>
    <mergeCell ref="D117:E117"/>
    <mergeCell ref="D118:E118"/>
    <mergeCell ref="D119:E119"/>
    <mergeCell ref="D120:E120"/>
    <mergeCell ref="D121:E121"/>
    <mergeCell ref="D122:E122"/>
    <mergeCell ref="D123:E123"/>
    <mergeCell ref="D124:E124"/>
    <mergeCell ref="D125:E125"/>
    <mergeCell ref="D126:E126"/>
    <mergeCell ref="D127:E127"/>
    <mergeCell ref="D128:E128"/>
    <mergeCell ref="D129:E129"/>
    <mergeCell ref="D130:E130"/>
    <mergeCell ref="D131:E131"/>
    <mergeCell ref="D132:E132"/>
    <mergeCell ref="D133:E133"/>
    <mergeCell ref="D134:E134"/>
    <mergeCell ref="D110:E110"/>
    <mergeCell ref="D111:E111"/>
    <mergeCell ref="D112:E112"/>
    <mergeCell ref="D113:E113"/>
    <mergeCell ref="D114:E114"/>
    <mergeCell ref="D115:E115"/>
    <mergeCell ref="D116:E116"/>
    <mergeCell ref="D102:E102"/>
    <mergeCell ref="D103:E103"/>
    <mergeCell ref="D104:E104"/>
    <mergeCell ref="D105:E105"/>
    <mergeCell ref="D106:E106"/>
    <mergeCell ref="D107:E107"/>
    <mergeCell ref="D98:E98"/>
    <mergeCell ref="D95:E95"/>
    <mergeCell ref="D96:E96"/>
    <mergeCell ref="D97:E97"/>
    <mergeCell ref="D100:E100"/>
    <mergeCell ref="D99:E99"/>
    <mergeCell ref="D101:E101"/>
    <mergeCell ref="D108:E108"/>
    <mergeCell ref="D109:E109"/>
    <mergeCell ref="D77:E77"/>
    <mergeCell ref="D78:E78"/>
    <mergeCell ref="D79:E79"/>
    <mergeCell ref="D83:E83"/>
    <mergeCell ref="D84:E84"/>
    <mergeCell ref="D85:E85"/>
    <mergeCell ref="D82:E82"/>
    <mergeCell ref="D81:E81"/>
    <mergeCell ref="D80:H80"/>
    <mergeCell ref="D86:E86"/>
    <mergeCell ref="D87:E87"/>
    <mergeCell ref="D88:E88"/>
    <mergeCell ref="D89:E89"/>
    <mergeCell ref="D90:E90"/>
    <mergeCell ref="D91:E91"/>
    <mergeCell ref="D92:E92"/>
    <mergeCell ref="D93:E93"/>
    <mergeCell ref="D94:E94"/>
    <mergeCell ref="D70:E70"/>
    <mergeCell ref="D71:E71"/>
    <mergeCell ref="D72:E72"/>
    <mergeCell ref="D73:E73"/>
    <mergeCell ref="D74:E74"/>
    <mergeCell ref="D75:E75"/>
    <mergeCell ref="D76:E76"/>
    <mergeCell ref="D62:E62"/>
    <mergeCell ref="D63:E63"/>
    <mergeCell ref="D64:E64"/>
    <mergeCell ref="D65:E65"/>
    <mergeCell ref="D66:E66"/>
    <mergeCell ref="D67:E67"/>
    <mergeCell ref="D68:E68"/>
    <mergeCell ref="D69:E69"/>
    <mergeCell ref="B508:H508"/>
    <mergeCell ref="D507:E507"/>
    <mergeCell ref="D486:E486"/>
    <mergeCell ref="D487:E487"/>
    <mergeCell ref="D248:E248"/>
    <mergeCell ref="D440:E440"/>
    <mergeCell ref="D441:E441"/>
    <mergeCell ref="D442:E442"/>
    <mergeCell ref="D60:E60"/>
    <mergeCell ref="D252:E252"/>
    <mergeCell ref="D443:E443"/>
    <mergeCell ref="D444:E444"/>
    <mergeCell ref="D437:E437"/>
    <mergeCell ref="D438:E438"/>
    <mergeCell ref="D439:E439"/>
    <mergeCell ref="D312:H312"/>
    <mergeCell ref="D314:E314"/>
    <mergeCell ref="D315:E315"/>
    <mergeCell ref="D316:E316"/>
    <mergeCell ref="D317:E317"/>
    <mergeCell ref="D318:E318"/>
    <mergeCell ref="D319:E319"/>
    <mergeCell ref="D320:E320"/>
    <mergeCell ref="D321:E321"/>
    <mergeCell ref="B9:I9"/>
    <mergeCell ref="D21:E21"/>
    <mergeCell ref="D17:H17"/>
    <mergeCell ref="D28:H28"/>
    <mergeCell ref="D29:E29"/>
    <mergeCell ref="D174:E174"/>
    <mergeCell ref="D22:E22"/>
    <mergeCell ref="D24:E24"/>
    <mergeCell ref="D173:E173"/>
    <mergeCell ref="D18:E18"/>
    <mergeCell ref="D19:E19"/>
    <mergeCell ref="D26:E26"/>
    <mergeCell ref="D23:E23"/>
    <mergeCell ref="D61:E61"/>
    <mergeCell ref="D13:E13"/>
    <mergeCell ref="D14:E14"/>
    <mergeCell ref="D15:E15"/>
    <mergeCell ref="D25:E25"/>
    <mergeCell ref="D31:E31"/>
    <mergeCell ref="D32:E32"/>
    <mergeCell ref="D41:E41"/>
    <mergeCell ref="D42:E42"/>
    <mergeCell ref="D43:E43"/>
    <mergeCell ref="D48:H48"/>
    <mergeCell ref="D246:E246"/>
    <mergeCell ref="D247:E247"/>
    <mergeCell ref="D2:G4"/>
    <mergeCell ref="B2:C8"/>
    <mergeCell ref="H2:I8"/>
    <mergeCell ref="D445:H445"/>
    <mergeCell ref="D196:H196"/>
    <mergeCell ref="D27:E27"/>
    <mergeCell ref="D30:E30"/>
    <mergeCell ref="D235:H235"/>
    <mergeCell ref="D207:H207"/>
    <mergeCell ref="D201:E201"/>
    <mergeCell ref="D202:E202"/>
    <mergeCell ref="D192:E192"/>
    <mergeCell ref="D193:E193"/>
    <mergeCell ref="D194:E194"/>
    <mergeCell ref="D195:E195"/>
    <mergeCell ref="D197:E197"/>
    <mergeCell ref="D8:E8"/>
    <mergeCell ref="D10:E10"/>
    <mergeCell ref="D33:E33"/>
    <mergeCell ref="D198:E198"/>
    <mergeCell ref="D11:H11"/>
    <mergeCell ref="D12:E12"/>
    <mergeCell ref="D16:E16"/>
    <mergeCell ref="D199:E199"/>
    <mergeCell ref="D200:E200"/>
    <mergeCell ref="D20:E20"/>
    <mergeCell ref="D241:E241"/>
    <mergeCell ref="D242:E242"/>
    <mergeCell ref="D243:E243"/>
    <mergeCell ref="D180:E180"/>
    <mergeCell ref="D181:E181"/>
    <mergeCell ref="D182:E182"/>
    <mergeCell ref="D183:E183"/>
    <mergeCell ref="D184:E184"/>
    <mergeCell ref="D185:E185"/>
    <mergeCell ref="D49:E49"/>
    <mergeCell ref="D50:E50"/>
    <mergeCell ref="D51:E51"/>
    <mergeCell ref="D52:E52"/>
    <mergeCell ref="D53:E53"/>
    <mergeCell ref="D54:E54"/>
    <mergeCell ref="D55:E55"/>
    <mergeCell ref="D56:E56"/>
    <mergeCell ref="D57:E57"/>
    <mergeCell ref="D58:E58"/>
    <mergeCell ref="D59:E59"/>
    <mergeCell ref="D502:E502"/>
    <mergeCell ref="D503:E503"/>
    <mergeCell ref="D504:E504"/>
    <mergeCell ref="D505:E505"/>
    <mergeCell ref="D495:E495"/>
    <mergeCell ref="D491:E491"/>
    <mergeCell ref="D492:E492"/>
    <mergeCell ref="D493:E493"/>
    <mergeCell ref="D494:E494"/>
    <mergeCell ref="K473:L473"/>
    <mergeCell ref="D473:E473"/>
    <mergeCell ref="D506:E506"/>
    <mergeCell ref="D34:H34"/>
    <mergeCell ref="D35:E35"/>
    <mergeCell ref="D36:E36"/>
    <mergeCell ref="D37:E37"/>
    <mergeCell ref="D38:H38"/>
    <mergeCell ref="D39:E39"/>
    <mergeCell ref="D40:E40"/>
    <mergeCell ref="D46:E46"/>
    <mergeCell ref="D47:E47"/>
    <mergeCell ref="D44:E44"/>
    <mergeCell ref="D45:E45"/>
    <mergeCell ref="D496:E496"/>
    <mergeCell ref="D497:E497"/>
    <mergeCell ref="D488:E488"/>
    <mergeCell ref="D489:E489"/>
    <mergeCell ref="D490:E490"/>
    <mergeCell ref="D453:E453"/>
    <mergeCell ref="D498:E498"/>
    <mergeCell ref="D499:E499"/>
    <mergeCell ref="D500:E500"/>
    <mergeCell ref="D501:E501"/>
  </mergeCells>
  <printOptions horizontalCentered="1"/>
  <pageMargins left="0.51181102362204722" right="0.31496062992125984" top="0.78740157480314965" bottom="0.78740157480314965" header="0" footer="0"/>
  <pageSetup paperSize="9" scale="34" fitToHeight="0" orientation="portrait" r:id="rId1"/>
  <headerFooter>
    <oddFooter>Página &amp;P de &amp;N</oddFooter>
  </headerFooter>
  <ignoredErrors>
    <ignoredError sqref="I176 I196 I235" 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100"/>
  <sheetViews>
    <sheetView view="pageBreakPreview" zoomScale="90" zoomScaleNormal="70" zoomScaleSheetLayoutView="90" workbookViewId="0">
      <selection activeCell="D23" sqref="D23:H24"/>
    </sheetView>
  </sheetViews>
  <sheetFormatPr defaultColWidth="14.42578125" defaultRowHeight="15" customHeight="1"/>
  <cols>
    <col min="1" max="1" width="8.7109375" customWidth="1"/>
    <col min="2" max="2" width="15.28515625" customWidth="1"/>
    <col min="3" max="3" width="15.140625" customWidth="1"/>
    <col min="4" max="4" width="12.5703125" customWidth="1"/>
    <col min="5" max="5" width="8.7109375" customWidth="1"/>
    <col min="6" max="6" width="40.7109375" customWidth="1"/>
    <col min="7" max="7" width="28.28515625" customWidth="1"/>
    <col min="8" max="8" width="7.85546875" customWidth="1"/>
    <col min="9" max="9" width="20.140625" customWidth="1"/>
    <col min="10" max="10" width="15.28515625" customWidth="1"/>
    <col min="11" max="11" width="8.7109375" customWidth="1"/>
  </cols>
  <sheetData>
    <row r="1" spans="2:10" ht="14.25" customHeight="1"/>
    <row r="2" spans="2:10" ht="14.25" customHeight="1">
      <c r="B2" s="366"/>
      <c r="C2" s="367"/>
      <c r="D2" s="366" t="s">
        <v>464</v>
      </c>
      <c r="E2" s="364"/>
      <c r="F2" s="364"/>
      <c r="G2" s="364"/>
      <c r="H2" s="367"/>
      <c r="I2" s="424"/>
      <c r="J2" s="367"/>
    </row>
    <row r="3" spans="2:10" ht="14.25" customHeight="1">
      <c r="B3" s="368"/>
      <c r="C3" s="369"/>
      <c r="D3" s="370"/>
      <c r="E3" s="434"/>
      <c r="F3" s="434"/>
      <c r="G3" s="434"/>
      <c r="H3" s="371"/>
      <c r="I3" s="368"/>
      <c r="J3" s="369"/>
    </row>
    <row r="4" spans="2:10" ht="57.75" customHeight="1">
      <c r="B4" s="368"/>
      <c r="C4" s="369"/>
      <c r="D4" s="49" t="str">
        <f>'PLANILHA ORÇAMENTÁRIA'!D5</f>
        <v>AÇÃO:</v>
      </c>
      <c r="E4" s="425" t="str">
        <f>'PLANILHA ORÇAMENTÁRIA'!E5</f>
        <v>EXECUÇÃO DE SERVIÇOS COMUNS DE ENGENHARIA, CONTEMPLANDO A MANUTENÇÃO PREVENTIVA, CORRETIVA E REFORMA PREDIAL NOS PRÓPRIOS MUNICIPAIS</v>
      </c>
      <c r="F4" s="426"/>
      <c r="G4" s="50" t="s">
        <v>570</v>
      </c>
      <c r="H4" s="51">
        <f>+'PLANILHA ORÇAMENTÁRIA'!G5</f>
        <v>0.47699999999999998</v>
      </c>
      <c r="I4" s="368"/>
      <c r="J4" s="369"/>
    </row>
    <row r="5" spans="2:10" ht="14.25" customHeight="1">
      <c r="B5" s="368"/>
      <c r="C5" s="369"/>
      <c r="D5" s="52" t="str">
        <f>'PLANILHA ORÇAMENTÁRIA'!D6</f>
        <v>MUNICÍPIO:</v>
      </c>
      <c r="E5" s="427" t="str">
        <f>'PLANILHA ORÇAMENTÁRIA'!E6</f>
        <v>SANTO ANTÔNIO DOS LOPES - MA</v>
      </c>
      <c r="F5" s="428"/>
      <c r="G5" s="53" t="s">
        <v>469</v>
      </c>
      <c r="H5" s="54">
        <f>+'PLANILHA ORÇAMENTÁRIA'!G6</f>
        <v>0.84609999999999996</v>
      </c>
      <c r="I5" s="368"/>
      <c r="J5" s="369"/>
    </row>
    <row r="6" spans="2:10" ht="14.25" customHeight="1">
      <c r="B6" s="368"/>
      <c r="C6" s="369"/>
      <c r="D6" s="52" t="str">
        <f>'PLANILHA ORÇAMENTÁRIA'!D7</f>
        <v>LOCALIDADE:</v>
      </c>
      <c r="E6" s="427" t="str">
        <f>'PLANILHA ORÇAMENTÁRIA'!E7</f>
        <v>SANTO ANTÔNIO DOS LOPES - MA</v>
      </c>
      <c r="F6" s="428"/>
      <c r="G6" s="53" t="s">
        <v>471</v>
      </c>
      <c r="H6" s="55">
        <f>+'PLANILHA ORÇAMENTÁRIA'!G7</f>
        <v>45017</v>
      </c>
      <c r="I6" s="368"/>
      <c r="J6" s="369"/>
    </row>
    <row r="7" spans="2:10" ht="14.25" customHeight="1">
      <c r="B7" s="368"/>
      <c r="C7" s="369"/>
      <c r="D7" s="52"/>
      <c r="E7" s="427"/>
      <c r="F7" s="428"/>
      <c r="G7" s="53" t="s">
        <v>472</v>
      </c>
      <c r="H7" s="54">
        <f>+'PLANILHA ORÇAMENTÁRIA'!G8</f>
        <v>0.24979999999999999</v>
      </c>
      <c r="I7" s="368"/>
      <c r="J7" s="369"/>
    </row>
    <row r="8" spans="2:10" ht="27" customHeight="1">
      <c r="B8" s="370"/>
      <c r="C8" s="371"/>
      <c r="D8" s="381"/>
      <c r="E8" s="429"/>
      <c r="F8" s="429"/>
      <c r="G8" s="429"/>
      <c r="H8" s="430"/>
      <c r="I8" s="370"/>
      <c r="J8" s="371"/>
    </row>
    <row r="9" spans="2:10" ht="14.25" customHeight="1">
      <c r="B9" s="439" t="s">
        <v>571</v>
      </c>
      <c r="C9" s="364"/>
      <c r="D9" s="364"/>
      <c r="E9" s="364"/>
      <c r="F9" s="364"/>
      <c r="G9" s="364"/>
      <c r="H9" s="364"/>
      <c r="I9" s="364"/>
      <c r="J9" s="367"/>
    </row>
    <row r="10" spans="2:10" ht="14.25" customHeight="1">
      <c r="B10" s="370"/>
      <c r="C10" s="434"/>
      <c r="D10" s="434"/>
      <c r="E10" s="434"/>
      <c r="F10" s="434"/>
      <c r="G10" s="434"/>
      <c r="H10" s="434"/>
      <c r="I10" s="434"/>
      <c r="J10" s="371"/>
    </row>
    <row r="11" spans="2:10" ht="14.25" customHeight="1">
      <c r="B11" s="431" t="s">
        <v>474</v>
      </c>
      <c r="C11" s="432"/>
      <c r="D11" s="420" t="s">
        <v>572</v>
      </c>
      <c r="E11" s="355"/>
      <c r="F11" s="355"/>
      <c r="G11" s="355"/>
      <c r="H11" s="421"/>
      <c r="I11" s="422" t="s">
        <v>573</v>
      </c>
      <c r="J11" s="440" t="s">
        <v>574</v>
      </c>
    </row>
    <row r="12" spans="2:10" ht="14.25" customHeight="1">
      <c r="B12" s="407"/>
      <c r="C12" s="387"/>
      <c r="D12" s="401"/>
      <c r="E12" s="386"/>
      <c r="F12" s="386"/>
      <c r="G12" s="386"/>
      <c r="H12" s="387"/>
      <c r="I12" s="423"/>
      <c r="J12" s="441"/>
    </row>
    <row r="13" spans="2:10" ht="14.25" customHeight="1">
      <c r="B13" s="433" t="s">
        <v>481</v>
      </c>
      <c r="C13" s="400"/>
      <c r="D13" s="398" t="str">
        <f>+'PLANILHA ORÇAMENTÁRIA'!D11:H11</f>
        <v>ADMINISTRAÇÃO LOCAL</v>
      </c>
      <c r="E13" s="399"/>
      <c r="F13" s="399"/>
      <c r="G13" s="399"/>
      <c r="H13" s="400"/>
      <c r="I13" s="402">
        <f>+'PLANILHA ORÇAMENTÁRIA'!I11</f>
        <v>428144.64000000001</v>
      </c>
      <c r="J13" s="404">
        <f>I13/$I$43</f>
        <v>7.9405878502555274E-2</v>
      </c>
    </row>
    <row r="14" spans="2:10" ht="14.25" customHeight="1">
      <c r="B14" s="407"/>
      <c r="C14" s="387"/>
      <c r="D14" s="401"/>
      <c r="E14" s="386"/>
      <c r="F14" s="386"/>
      <c r="G14" s="386"/>
      <c r="H14" s="387"/>
      <c r="I14" s="403"/>
      <c r="J14" s="405"/>
    </row>
    <row r="15" spans="2:10" ht="14.25" customHeight="1">
      <c r="B15" s="433" t="s">
        <v>492</v>
      </c>
      <c r="C15" s="400"/>
      <c r="D15" s="398" t="str">
        <f>+'PLANILHA ORÇAMENTÁRIA'!D17:H17</f>
        <v>CANTEIRO DE OBRA</v>
      </c>
      <c r="E15" s="399"/>
      <c r="F15" s="399"/>
      <c r="G15" s="399"/>
      <c r="H15" s="400"/>
      <c r="I15" s="402">
        <f>+'PLANILHA ORÇAMENTÁRIA'!I17</f>
        <v>311333.88</v>
      </c>
      <c r="J15" s="404">
        <f>I15/$I$43</f>
        <v>5.7741561938061688E-2</v>
      </c>
    </row>
    <row r="16" spans="2:10" ht="14.25" customHeight="1">
      <c r="B16" s="407"/>
      <c r="C16" s="387"/>
      <c r="D16" s="401"/>
      <c r="E16" s="386"/>
      <c r="F16" s="386"/>
      <c r="G16" s="386"/>
      <c r="H16" s="387"/>
      <c r="I16" s="403"/>
      <c r="J16" s="405"/>
    </row>
    <row r="17" spans="2:10" ht="14.25" customHeight="1">
      <c r="B17" s="435" t="s">
        <v>498</v>
      </c>
      <c r="C17" s="436"/>
      <c r="D17" s="398" t="str">
        <f>+'PLANILHA ORÇAMENTÁRIA'!D28:H28</f>
        <v>ANDAIME</v>
      </c>
      <c r="E17" s="399"/>
      <c r="F17" s="399"/>
      <c r="G17" s="399"/>
      <c r="H17" s="400"/>
      <c r="I17" s="402">
        <f>+'PLANILHA ORÇAMENTÁRIA'!I28</f>
        <v>66220.92</v>
      </c>
      <c r="J17" s="404">
        <f>I17/$I$43</f>
        <v>1.228166800791301E-2</v>
      </c>
    </row>
    <row r="18" spans="2:10" ht="14.25" customHeight="1">
      <c r="B18" s="437"/>
      <c r="C18" s="438"/>
      <c r="D18" s="401"/>
      <c r="E18" s="386"/>
      <c r="F18" s="386"/>
      <c r="G18" s="386"/>
      <c r="H18" s="387"/>
      <c r="I18" s="403"/>
      <c r="J18" s="405"/>
    </row>
    <row r="19" spans="2:10" ht="14.25" customHeight="1">
      <c r="B19" s="406" t="s">
        <v>499</v>
      </c>
      <c r="C19" s="400"/>
      <c r="D19" s="398" t="str">
        <f>+'PLANILHA ORÇAMENTÁRIA'!D34:H34</f>
        <v>MOVIMENTO DE TERRA</v>
      </c>
      <c r="E19" s="399"/>
      <c r="F19" s="399"/>
      <c r="G19" s="399"/>
      <c r="H19" s="400"/>
      <c r="I19" s="402">
        <f>+'PLANILHA ORÇAMENTÁRIA'!I34</f>
        <v>10371.73</v>
      </c>
      <c r="J19" s="404">
        <f>I19/$I$43</f>
        <v>1.9235937001133719E-3</v>
      </c>
    </row>
    <row r="20" spans="2:10" ht="14.25" customHeight="1">
      <c r="B20" s="407"/>
      <c r="C20" s="387"/>
      <c r="D20" s="401"/>
      <c r="E20" s="386"/>
      <c r="F20" s="386"/>
      <c r="G20" s="386"/>
      <c r="H20" s="387"/>
      <c r="I20" s="403"/>
      <c r="J20" s="405"/>
    </row>
    <row r="21" spans="2:10" ht="14.25" customHeight="1">
      <c r="B21" s="406" t="s">
        <v>506</v>
      </c>
      <c r="C21" s="400"/>
      <c r="D21" s="398" t="str">
        <f>+'PLANILHA ORÇAMENTÁRIA'!D38:H38</f>
        <v>TRANSPORTE</v>
      </c>
      <c r="E21" s="399"/>
      <c r="F21" s="399"/>
      <c r="G21" s="399"/>
      <c r="H21" s="400"/>
      <c r="I21" s="402">
        <f>+'PLANILHA ORÇAMENTÁRIA'!I38</f>
        <v>370312.89</v>
      </c>
      <c r="J21" s="404">
        <f>I21/$I$43</f>
        <v>6.8680108552264293E-2</v>
      </c>
    </row>
    <row r="22" spans="2:10" ht="14.25" customHeight="1">
      <c r="B22" s="407"/>
      <c r="C22" s="387"/>
      <c r="D22" s="401"/>
      <c r="E22" s="386"/>
      <c r="F22" s="386"/>
      <c r="G22" s="386"/>
      <c r="H22" s="387"/>
      <c r="I22" s="403"/>
      <c r="J22" s="405"/>
    </row>
    <row r="23" spans="2:10" ht="14.25" customHeight="1">
      <c r="B23" s="408" t="s">
        <v>511</v>
      </c>
      <c r="C23" s="409"/>
      <c r="D23" s="412" t="str">
        <f>+'PLANILHA ORÇAMENTÁRIA'!D48:H48</f>
        <v>SERVIÇOS COMPLEMENTARES</v>
      </c>
      <c r="E23" s="413"/>
      <c r="F23" s="413"/>
      <c r="G23" s="413"/>
      <c r="H23" s="409"/>
      <c r="I23" s="416">
        <f>+'PLANILHA ORÇAMENTÁRIA'!I48</f>
        <v>465617.8299999999</v>
      </c>
      <c r="J23" s="418">
        <f>I23/$I$43</f>
        <v>8.6355846560646946E-2</v>
      </c>
    </row>
    <row r="24" spans="2:10" ht="14.25" customHeight="1">
      <c r="B24" s="410"/>
      <c r="C24" s="411"/>
      <c r="D24" s="414"/>
      <c r="E24" s="415"/>
      <c r="F24" s="415"/>
      <c r="G24" s="415"/>
      <c r="H24" s="411"/>
      <c r="I24" s="417"/>
      <c r="J24" s="419"/>
    </row>
    <row r="25" spans="2:10" ht="14.25" customHeight="1">
      <c r="B25" s="406" t="s">
        <v>517</v>
      </c>
      <c r="C25" s="400"/>
      <c r="D25" s="398" t="str">
        <f>+'PLANILHA ORÇAMENTÁRIA'!D80:H80</f>
        <v>GALERIA, DRENOS E CONEXOS</v>
      </c>
      <c r="E25" s="399"/>
      <c r="F25" s="399"/>
      <c r="G25" s="399"/>
      <c r="H25" s="400"/>
      <c r="I25" s="402">
        <f>+'PLANILHA ORÇAMENTÁRIA'!I80</f>
        <v>90028.749999999985</v>
      </c>
      <c r="J25" s="404">
        <f>I25/$I$43</f>
        <v>1.6697189025271744E-2</v>
      </c>
    </row>
    <row r="26" spans="2:10" ht="14.25" customHeight="1">
      <c r="B26" s="407"/>
      <c r="C26" s="387"/>
      <c r="D26" s="401"/>
      <c r="E26" s="386"/>
      <c r="F26" s="386"/>
      <c r="G26" s="386"/>
      <c r="H26" s="387"/>
      <c r="I26" s="403"/>
      <c r="J26" s="405"/>
    </row>
    <row r="27" spans="2:10" ht="14.25" customHeight="1">
      <c r="B27" s="406" t="s">
        <v>519</v>
      </c>
      <c r="C27" s="400"/>
      <c r="D27" s="398" t="str">
        <f>+'PLANILHA ORÇAMENTÁRIA'!D173:E173</f>
        <v>SERVIÇOS DE PARQUES E JARDINS</v>
      </c>
      <c r="E27" s="399"/>
      <c r="F27" s="399"/>
      <c r="G27" s="399"/>
      <c r="H27" s="400"/>
      <c r="I27" s="402">
        <f>+'PLANILHA ORÇAMENTÁRIA'!I173</f>
        <v>64896</v>
      </c>
      <c r="J27" s="404">
        <f>I27/$I$43</f>
        <v>1.203594161847227E-2</v>
      </c>
    </row>
    <row r="28" spans="2:10" ht="14.25" customHeight="1">
      <c r="B28" s="407"/>
      <c r="C28" s="387"/>
      <c r="D28" s="401"/>
      <c r="E28" s="386"/>
      <c r="F28" s="386"/>
      <c r="G28" s="386"/>
      <c r="H28" s="387"/>
      <c r="I28" s="403"/>
      <c r="J28" s="405"/>
    </row>
    <row r="29" spans="2:10" ht="14.25" customHeight="1">
      <c r="B29" s="406" t="s">
        <v>522</v>
      </c>
      <c r="C29" s="400"/>
      <c r="D29" s="398" t="str">
        <f>+'PLANILHA ORÇAMENTÁRIA'!D176:H176</f>
        <v>CONCRETO</v>
      </c>
      <c r="E29" s="399"/>
      <c r="F29" s="399"/>
      <c r="G29" s="399"/>
      <c r="H29" s="400"/>
      <c r="I29" s="402">
        <f>+'PLANILHA ORÇAMENTÁRIA'!I176</f>
        <v>190533.63000000003</v>
      </c>
      <c r="J29" s="404">
        <f>I29/$I$43</f>
        <v>3.5337334304665881E-2</v>
      </c>
    </row>
    <row r="30" spans="2:10" ht="14.25" customHeight="1">
      <c r="B30" s="407"/>
      <c r="C30" s="387"/>
      <c r="D30" s="401"/>
      <c r="E30" s="386"/>
      <c r="F30" s="386"/>
      <c r="G30" s="386"/>
      <c r="H30" s="387"/>
      <c r="I30" s="403"/>
      <c r="J30" s="405"/>
    </row>
    <row r="31" spans="2:10" ht="14.25" customHeight="1">
      <c r="B31" s="406" t="s">
        <v>528</v>
      </c>
      <c r="C31" s="400"/>
      <c r="D31" s="398" t="str">
        <f>+'PLANILHA ORÇAMENTÁRIA'!D196:H196</f>
        <v>ALVENARIAS E DIVISÓRIAS</v>
      </c>
      <c r="E31" s="399"/>
      <c r="F31" s="399"/>
      <c r="G31" s="399"/>
      <c r="H31" s="400"/>
      <c r="I31" s="402">
        <f>+'PLANILHA ORÇAMENTÁRIA'!I196</f>
        <v>385275.20000000007</v>
      </c>
      <c r="J31" s="404">
        <f>I31/$I$43</f>
        <v>7.1455094524242299E-2</v>
      </c>
    </row>
    <row r="32" spans="2:10" ht="14.25" customHeight="1">
      <c r="B32" s="407"/>
      <c r="C32" s="387"/>
      <c r="D32" s="401"/>
      <c r="E32" s="386"/>
      <c r="F32" s="386"/>
      <c r="G32" s="386"/>
      <c r="H32" s="387"/>
      <c r="I32" s="403"/>
      <c r="J32" s="405"/>
    </row>
    <row r="33" spans="2:10" ht="14.25" customHeight="1">
      <c r="B33" s="408" t="s">
        <v>533</v>
      </c>
      <c r="C33" s="409"/>
      <c r="D33" s="412" t="str">
        <f>+'PLANILHA ORÇAMENTÁRIA'!D207:H207</f>
        <v>REVESTIMENTO DE PAREDES E TETOS</v>
      </c>
      <c r="E33" s="413"/>
      <c r="F33" s="413"/>
      <c r="G33" s="413"/>
      <c r="H33" s="409"/>
      <c r="I33" s="416">
        <f>+'PLANILHA ORÇAMENTÁRIA'!I207</f>
        <v>596029.86</v>
      </c>
      <c r="J33" s="418">
        <f>I33/$I$43</f>
        <v>0.11054272370910688</v>
      </c>
    </row>
    <row r="34" spans="2:10" ht="14.25" customHeight="1">
      <c r="B34" s="410"/>
      <c r="C34" s="411"/>
      <c r="D34" s="414"/>
      <c r="E34" s="415"/>
      <c r="F34" s="415"/>
      <c r="G34" s="415"/>
      <c r="H34" s="411"/>
      <c r="I34" s="417"/>
      <c r="J34" s="419"/>
    </row>
    <row r="35" spans="2:10" ht="14.25" customHeight="1">
      <c r="B35" s="406" t="s">
        <v>955</v>
      </c>
      <c r="C35" s="400"/>
      <c r="D35" s="398" t="str">
        <f>+'PLANILHA ORÇAMENTÁRIA'!D235:H235</f>
        <v>ESQUADRIAS, SERRALHERIA, FERRAGENS E VIDRACARIA</v>
      </c>
      <c r="E35" s="399"/>
      <c r="F35" s="399"/>
      <c r="G35" s="399"/>
      <c r="H35" s="400"/>
      <c r="I35" s="402">
        <f>+'PLANILHA ORÇAMENTÁRIA'!I235</f>
        <v>442480.15999999992</v>
      </c>
      <c r="J35" s="404">
        <f>I35/$I$43</f>
        <v>8.2064616819099295E-2</v>
      </c>
    </row>
    <row r="36" spans="2:10" ht="14.25" customHeight="1">
      <c r="B36" s="407"/>
      <c r="C36" s="387"/>
      <c r="D36" s="401"/>
      <c r="E36" s="386"/>
      <c r="F36" s="386"/>
      <c r="G36" s="386"/>
      <c r="H36" s="387"/>
      <c r="I36" s="403"/>
      <c r="J36" s="405"/>
    </row>
    <row r="37" spans="2:10" ht="14.25" customHeight="1">
      <c r="B37" s="406" t="s">
        <v>974</v>
      </c>
      <c r="C37" s="400"/>
      <c r="D37" s="398" t="str">
        <f>+'PLANILHA ORÇAMENTÁRIA'!D312:H312</f>
        <v>INDICE GERAL P/SERV. DE INST. ELETR. E HIDRO-SANIT.</v>
      </c>
      <c r="E37" s="399"/>
      <c r="F37" s="399"/>
      <c r="G37" s="399"/>
      <c r="H37" s="400"/>
      <c r="I37" s="402">
        <f>+'PLANILHA ORÇAMENTÁRIA'!I312</f>
        <v>377428.00000000012</v>
      </c>
      <c r="J37" s="404">
        <f>I37/$I$43</f>
        <v>6.99997129742473E-2</v>
      </c>
    </row>
    <row r="38" spans="2:10" ht="14.25" customHeight="1">
      <c r="B38" s="407"/>
      <c r="C38" s="387"/>
      <c r="D38" s="401"/>
      <c r="E38" s="386"/>
      <c r="F38" s="386"/>
      <c r="G38" s="386"/>
      <c r="H38" s="387"/>
      <c r="I38" s="403"/>
      <c r="J38" s="405"/>
    </row>
    <row r="39" spans="2:10" ht="14.25" customHeight="1">
      <c r="B39" s="408" t="s">
        <v>551</v>
      </c>
      <c r="C39" s="409"/>
      <c r="D39" s="412" t="str">
        <f>+'PLANILHA ORÇAMENTÁRIA'!D445:H445</f>
        <v>COBERTURAS, ISOLAMENTOS E IMPERMEABILIZACAO</v>
      </c>
      <c r="E39" s="413"/>
      <c r="F39" s="413"/>
      <c r="G39" s="413"/>
      <c r="H39" s="409"/>
      <c r="I39" s="416">
        <f>'PLANILHA ORÇAMENTÁRIA'!I445</f>
        <v>895911.68999999983</v>
      </c>
      <c r="J39" s="418">
        <f t="shared" ref="J39" si="0">I39/$I$43</f>
        <v>0.1661603303153788</v>
      </c>
    </row>
    <row r="40" spans="2:10" ht="14.25" customHeight="1">
      <c r="B40" s="410"/>
      <c r="C40" s="411"/>
      <c r="D40" s="414"/>
      <c r="E40" s="415"/>
      <c r="F40" s="415"/>
      <c r="G40" s="415"/>
      <c r="H40" s="411"/>
      <c r="I40" s="417"/>
      <c r="J40" s="419"/>
    </row>
    <row r="41" spans="2:10" ht="14.25" customHeight="1">
      <c r="B41" s="408" t="s">
        <v>566</v>
      </c>
      <c r="C41" s="409"/>
      <c r="D41" s="412" t="str">
        <f>'PLANILHA ORÇAMENTÁRIA'!D477:H477</f>
        <v>PINTURA</v>
      </c>
      <c r="E41" s="413"/>
      <c r="F41" s="413"/>
      <c r="G41" s="413"/>
      <c r="H41" s="409"/>
      <c r="I41" s="416">
        <f>'PLANILHA ORÇAMENTÁRIA'!I477</f>
        <v>697265.49999999988</v>
      </c>
      <c r="J41" s="418">
        <f t="shared" ref="J41" si="1">I41/$I$43</f>
        <v>0.12931839944796095</v>
      </c>
    </row>
    <row r="42" spans="2:10" ht="14.25" customHeight="1">
      <c r="B42" s="410"/>
      <c r="C42" s="411"/>
      <c r="D42" s="414"/>
      <c r="E42" s="415"/>
      <c r="F42" s="415"/>
      <c r="G42" s="415"/>
      <c r="H42" s="411"/>
      <c r="I42" s="417"/>
      <c r="J42" s="419"/>
    </row>
    <row r="43" spans="2:10" ht="14.25" customHeight="1">
      <c r="B43" s="433" t="s">
        <v>575</v>
      </c>
      <c r="C43" s="399"/>
      <c r="D43" s="399"/>
      <c r="E43" s="399"/>
      <c r="F43" s="399"/>
      <c r="G43" s="399"/>
      <c r="H43" s="400"/>
      <c r="I43" s="443">
        <f>SUM(I13:I42)</f>
        <v>5391850.6799999997</v>
      </c>
      <c r="J43" s="444"/>
    </row>
    <row r="44" spans="2:10" ht="14.25" customHeight="1">
      <c r="B44" s="370"/>
      <c r="C44" s="434"/>
      <c r="D44" s="434"/>
      <c r="E44" s="434"/>
      <c r="F44" s="434"/>
      <c r="G44" s="434"/>
      <c r="H44" s="442"/>
      <c r="I44" s="445"/>
      <c r="J44" s="371"/>
    </row>
    <row r="45" spans="2:10" ht="14.25" customHeight="1"/>
    <row r="46" spans="2:10" ht="14.25" customHeight="1"/>
    <row r="47" spans="2:10" ht="14.25" customHeight="1"/>
    <row r="48" spans="2:10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</sheetData>
  <mergeCells count="75">
    <mergeCell ref="B43:H44"/>
    <mergeCell ref="I43:J44"/>
    <mergeCell ref="J41:J42"/>
    <mergeCell ref="B39:C40"/>
    <mergeCell ref="D39:H40"/>
    <mergeCell ref="I39:I40"/>
    <mergeCell ref="J39:J40"/>
    <mergeCell ref="B41:C42"/>
    <mergeCell ref="D41:H42"/>
    <mergeCell ref="I41:I42"/>
    <mergeCell ref="B2:C8"/>
    <mergeCell ref="B11:C12"/>
    <mergeCell ref="B25:C26"/>
    <mergeCell ref="B15:C16"/>
    <mergeCell ref="D2:H3"/>
    <mergeCell ref="D17:H18"/>
    <mergeCell ref="B21:C22"/>
    <mergeCell ref="B23:C24"/>
    <mergeCell ref="B17:C18"/>
    <mergeCell ref="B19:C20"/>
    <mergeCell ref="D19:H20"/>
    <mergeCell ref="B9:J10"/>
    <mergeCell ref="B13:C14"/>
    <mergeCell ref="I17:I18"/>
    <mergeCell ref="J17:J18"/>
    <mergeCell ref="J11:J12"/>
    <mergeCell ref="I2:J8"/>
    <mergeCell ref="E4:F4"/>
    <mergeCell ref="E5:F5"/>
    <mergeCell ref="E6:F6"/>
    <mergeCell ref="E7:F7"/>
    <mergeCell ref="D8:H8"/>
    <mergeCell ref="D13:H14"/>
    <mergeCell ref="D15:H16"/>
    <mergeCell ref="D11:H12"/>
    <mergeCell ref="I19:I20"/>
    <mergeCell ref="J19:J20"/>
    <mergeCell ref="I15:I16"/>
    <mergeCell ref="J15:J16"/>
    <mergeCell ref="J13:J14"/>
    <mergeCell ref="I13:I14"/>
    <mergeCell ref="I11:I12"/>
    <mergeCell ref="B27:C28"/>
    <mergeCell ref="D25:H26"/>
    <mergeCell ref="D21:H22"/>
    <mergeCell ref="I21:I22"/>
    <mergeCell ref="J21:J22"/>
    <mergeCell ref="D23:H24"/>
    <mergeCell ref="I23:I24"/>
    <mergeCell ref="J23:J24"/>
    <mergeCell ref="I25:I26"/>
    <mergeCell ref="J25:J26"/>
    <mergeCell ref="J27:J28"/>
    <mergeCell ref="D27:H28"/>
    <mergeCell ref="I27:I28"/>
    <mergeCell ref="B29:C30"/>
    <mergeCell ref="D29:H30"/>
    <mergeCell ref="I29:I30"/>
    <mergeCell ref="J29:J30"/>
    <mergeCell ref="I35:I36"/>
    <mergeCell ref="J35:J36"/>
    <mergeCell ref="D37:H38"/>
    <mergeCell ref="I37:I38"/>
    <mergeCell ref="J37:J38"/>
    <mergeCell ref="B31:C32"/>
    <mergeCell ref="D31:H32"/>
    <mergeCell ref="I31:I32"/>
    <mergeCell ref="J31:J32"/>
    <mergeCell ref="B37:C38"/>
    <mergeCell ref="B33:C34"/>
    <mergeCell ref="D33:H34"/>
    <mergeCell ref="I33:I34"/>
    <mergeCell ref="J33:J34"/>
    <mergeCell ref="B35:C36"/>
    <mergeCell ref="D35:H36"/>
  </mergeCells>
  <pageMargins left="0.51181102362204722" right="0.31496062992125984" top="0.78740157480314965" bottom="0.78740157480314965" header="0" footer="0"/>
  <pageSetup paperSize="9" scale="57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507"/>
  <sheetViews>
    <sheetView showGridLines="0" view="pageBreakPreview" zoomScale="60" zoomScaleNormal="80" workbookViewId="0">
      <pane xSplit="1" ySplit="11" topLeftCell="B459" activePane="bottomRight" state="frozen"/>
      <selection activeCell="E729" sqref="E729:F729"/>
      <selection pane="topRight" activeCell="E729" sqref="E729:F729"/>
      <selection pane="bottomLeft" activeCell="E729" sqref="E729:F729"/>
      <selection pane="bottomRight" activeCell="M104" sqref="M104"/>
    </sheetView>
  </sheetViews>
  <sheetFormatPr defaultColWidth="14.42578125" defaultRowHeight="15" customHeight="1"/>
  <cols>
    <col min="1" max="1" width="9.42578125" customWidth="1"/>
    <col min="2" max="2" width="7.5703125" customWidth="1"/>
    <col min="3" max="3" width="17.5703125" customWidth="1"/>
    <col min="4" max="4" width="13.5703125" customWidth="1"/>
    <col min="5" max="5" width="47.5703125" customWidth="1"/>
    <col min="6" max="6" width="7.42578125" customWidth="1"/>
    <col min="7" max="7" width="9.42578125" customWidth="1"/>
    <col min="8" max="8" width="11.28515625" style="130" bestFit="1" customWidth="1"/>
    <col min="9" max="11" width="9.42578125" style="129" customWidth="1"/>
    <col min="12" max="12" width="11.7109375" style="130" bestFit="1" customWidth="1"/>
    <col min="13" max="13" width="13.85546875" bestFit="1" customWidth="1"/>
    <col min="14" max="14" width="7.42578125" customWidth="1"/>
    <col min="15" max="15" width="12.85546875" customWidth="1"/>
    <col min="16" max="16" width="14.42578125" customWidth="1"/>
    <col min="17" max="17" width="30.42578125" style="336" customWidth="1"/>
    <col min="18" max="18" width="12.42578125" customWidth="1"/>
    <col min="19" max="19" width="19.42578125" customWidth="1"/>
    <col min="20" max="36" width="9.42578125" customWidth="1"/>
  </cols>
  <sheetData>
    <row r="1" spans="1:36" ht="12.75" customHeight="1" thickBot="1">
      <c r="A1" s="56"/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8"/>
      <c r="Q1" s="332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</row>
    <row r="2" spans="1:36" ht="15" customHeight="1">
      <c r="A2" s="56"/>
      <c r="B2" s="366"/>
      <c r="C2" s="470"/>
      <c r="D2" s="474" t="s">
        <v>576</v>
      </c>
      <c r="E2" s="475"/>
      <c r="F2" s="475"/>
      <c r="G2" s="475"/>
      <c r="H2" s="475"/>
      <c r="I2" s="475"/>
      <c r="J2" s="475"/>
      <c r="K2" s="475"/>
      <c r="L2" s="475"/>
      <c r="M2" s="475"/>
      <c r="N2" s="475"/>
      <c r="O2" s="470"/>
      <c r="P2" s="463"/>
      <c r="Q2" s="464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</row>
    <row r="3" spans="1:36" ht="15" customHeight="1">
      <c r="A3" s="56"/>
      <c r="B3" s="471"/>
      <c r="C3" s="472"/>
      <c r="D3" s="465"/>
      <c r="E3" s="476"/>
      <c r="F3" s="476"/>
      <c r="G3" s="476"/>
      <c r="H3" s="476"/>
      <c r="I3" s="476"/>
      <c r="J3" s="476"/>
      <c r="K3" s="476"/>
      <c r="L3" s="476"/>
      <c r="M3" s="476"/>
      <c r="N3" s="476"/>
      <c r="O3" s="472"/>
      <c r="P3" s="465"/>
      <c r="Q3" s="46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</row>
    <row r="4" spans="1:36" ht="15.75" customHeight="1">
      <c r="A4" s="56"/>
      <c r="B4" s="471"/>
      <c r="C4" s="472"/>
      <c r="D4" s="467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73"/>
      <c r="P4" s="465"/>
      <c r="Q4" s="46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</row>
    <row r="5" spans="1:36" ht="30.75" customHeight="1">
      <c r="A5" s="56"/>
      <c r="B5" s="471"/>
      <c r="C5" s="472"/>
      <c r="D5" s="261" t="s">
        <v>465</v>
      </c>
      <c r="E5" s="450" t="str">
        <f>'PLANILHA ORÇAMENTÁRIA'!E5</f>
        <v>EXECUÇÃO DE SERVIÇOS COMUNS DE ENGENHARIA, CONTEMPLANDO A MANUTENÇÃO PREVENTIVA, CORRETIVA E REFORMA PREDIAL NOS PRÓPRIOS MUNICIPAIS</v>
      </c>
      <c r="F5" s="478"/>
      <c r="G5" s="478"/>
      <c r="H5" s="478"/>
      <c r="I5" s="478"/>
      <c r="J5" s="479"/>
      <c r="K5" s="262" t="s">
        <v>570</v>
      </c>
      <c r="L5" s="263"/>
      <c r="M5" s="264"/>
      <c r="N5" s="265"/>
      <c r="O5" s="266">
        <f>'PLANILHA ORÇAMENTÁRIA'!G5</f>
        <v>0.47699999999999998</v>
      </c>
      <c r="P5" s="465"/>
      <c r="Q5" s="46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</row>
    <row r="6" spans="1:36" ht="15" customHeight="1">
      <c r="A6" s="56"/>
      <c r="B6" s="471"/>
      <c r="C6" s="472"/>
      <c r="D6" s="261" t="s">
        <v>467</v>
      </c>
      <c r="E6" s="450" t="str">
        <f>'PLANILHA ORÇAMENTÁRIA'!E6</f>
        <v>SANTO ANTÔNIO DOS LOPES - MA</v>
      </c>
      <c r="F6" s="478"/>
      <c r="G6" s="478"/>
      <c r="H6" s="478"/>
      <c r="I6" s="478"/>
      <c r="J6" s="479"/>
      <c r="K6" s="262" t="s">
        <v>469</v>
      </c>
      <c r="L6" s="263"/>
      <c r="M6" s="264"/>
      <c r="N6" s="265"/>
      <c r="O6" s="266">
        <f>'PLANILHA ORÇAMENTÁRIA'!G6</f>
        <v>0.84609999999999996</v>
      </c>
      <c r="P6" s="465"/>
      <c r="Q6" s="46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</row>
    <row r="7" spans="1:36" ht="15" customHeight="1">
      <c r="A7" s="56"/>
      <c r="B7" s="471"/>
      <c r="C7" s="472"/>
      <c r="D7" s="261" t="s">
        <v>470</v>
      </c>
      <c r="E7" s="450" t="str">
        <f>'PLANILHA ORÇAMENTÁRIA'!E7</f>
        <v>SANTO ANTÔNIO DOS LOPES - MA</v>
      </c>
      <c r="F7" s="478"/>
      <c r="G7" s="478"/>
      <c r="H7" s="478"/>
      <c r="I7" s="478"/>
      <c r="J7" s="479"/>
      <c r="K7" s="262" t="s">
        <v>471</v>
      </c>
      <c r="L7" s="263"/>
      <c r="M7" s="264"/>
      <c r="N7" s="265"/>
      <c r="O7" s="267">
        <f>'PLANILHA ORÇAMENTÁRIA'!G7</f>
        <v>45017</v>
      </c>
      <c r="P7" s="465"/>
      <c r="Q7" s="46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</row>
    <row r="8" spans="1:36" ht="15.75" customHeight="1">
      <c r="A8" s="56"/>
      <c r="B8" s="460"/>
      <c r="C8" s="473"/>
      <c r="D8" s="477"/>
      <c r="E8" s="455"/>
      <c r="F8" s="451"/>
      <c r="G8" s="262"/>
      <c r="H8" s="263"/>
      <c r="I8" s="263"/>
      <c r="J8" s="263"/>
      <c r="K8" s="262" t="s">
        <v>472</v>
      </c>
      <c r="L8" s="263"/>
      <c r="M8" s="264"/>
      <c r="N8" s="265"/>
      <c r="O8" s="268">
        <f>'PLANILHA ORÇAMENTÁRIA'!G8</f>
        <v>0.24979999999999999</v>
      </c>
      <c r="P8" s="467"/>
      <c r="Q8" s="462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</row>
    <row r="9" spans="1:36" ht="15" customHeight="1">
      <c r="A9" s="56"/>
      <c r="B9" s="457" t="s">
        <v>577</v>
      </c>
      <c r="C9" s="458"/>
      <c r="D9" s="458"/>
      <c r="E9" s="458"/>
      <c r="F9" s="458"/>
      <c r="G9" s="458"/>
      <c r="H9" s="458"/>
      <c r="I9" s="458"/>
      <c r="J9" s="458"/>
      <c r="K9" s="458"/>
      <c r="L9" s="458"/>
      <c r="M9" s="458"/>
      <c r="N9" s="458"/>
      <c r="O9" s="458"/>
      <c r="P9" s="458"/>
      <c r="Q9" s="459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</row>
    <row r="10" spans="1:36" ht="15.75" customHeight="1">
      <c r="A10" s="56"/>
      <c r="B10" s="460"/>
      <c r="C10" s="461"/>
      <c r="D10" s="461"/>
      <c r="E10" s="461"/>
      <c r="F10" s="461"/>
      <c r="G10" s="461"/>
      <c r="H10" s="461"/>
      <c r="I10" s="461"/>
      <c r="J10" s="461"/>
      <c r="K10" s="461"/>
      <c r="L10" s="461"/>
      <c r="M10" s="461"/>
      <c r="N10" s="461"/>
      <c r="O10" s="461"/>
      <c r="P10" s="461"/>
      <c r="Q10" s="462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</row>
    <row r="11" spans="1:36" ht="15" customHeight="1">
      <c r="A11" s="56"/>
      <c r="B11" s="468" t="s">
        <v>474</v>
      </c>
      <c r="C11" s="451"/>
      <c r="D11" s="469" t="s">
        <v>476</v>
      </c>
      <c r="E11" s="451"/>
      <c r="F11" s="269" t="s">
        <v>477</v>
      </c>
      <c r="G11" s="270" t="s">
        <v>478</v>
      </c>
      <c r="H11" s="270" t="s">
        <v>1570</v>
      </c>
      <c r="I11" s="270" t="s">
        <v>1483</v>
      </c>
      <c r="J11" s="270" t="s">
        <v>1484</v>
      </c>
      <c r="K11" s="270" t="s">
        <v>1485</v>
      </c>
      <c r="L11" s="270" t="s">
        <v>1571</v>
      </c>
      <c r="M11" s="270" t="s">
        <v>578</v>
      </c>
      <c r="N11" s="270" t="s">
        <v>579</v>
      </c>
      <c r="O11" s="270" t="s">
        <v>580</v>
      </c>
      <c r="P11" s="271" t="s">
        <v>581</v>
      </c>
      <c r="Q11" s="333" t="s">
        <v>480</v>
      </c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</row>
    <row r="12" spans="1:36" ht="15" customHeight="1">
      <c r="A12" s="56"/>
      <c r="B12" s="480" t="s">
        <v>481</v>
      </c>
      <c r="C12" s="481"/>
      <c r="D12" s="448" t="s">
        <v>848</v>
      </c>
      <c r="E12" s="455"/>
      <c r="F12" s="455"/>
      <c r="G12" s="455"/>
      <c r="H12" s="455"/>
      <c r="I12" s="455"/>
      <c r="J12" s="455"/>
      <c r="K12" s="455"/>
      <c r="L12" s="455"/>
      <c r="M12" s="455"/>
      <c r="N12" s="455"/>
      <c r="O12" s="455"/>
      <c r="P12" s="455"/>
      <c r="Q12" s="4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</row>
    <row r="13" spans="1:36" ht="30" customHeight="1">
      <c r="A13" s="56"/>
      <c r="B13" s="453" t="s">
        <v>482</v>
      </c>
      <c r="C13" s="454" t="s">
        <v>482</v>
      </c>
      <c r="D13" s="450" t="s">
        <v>849</v>
      </c>
      <c r="E13" s="451"/>
      <c r="F13" s="35" t="s">
        <v>596</v>
      </c>
      <c r="G13" s="36">
        <v>1</v>
      </c>
      <c r="H13" s="36"/>
      <c r="I13" s="36">
        <v>4</v>
      </c>
      <c r="J13" s="36">
        <v>22</v>
      </c>
      <c r="K13" s="36">
        <v>12</v>
      </c>
      <c r="L13" s="36"/>
      <c r="M13" s="36"/>
      <c r="N13" s="36"/>
      <c r="O13" s="36"/>
      <c r="P13" s="37"/>
      <c r="Q13" s="322">
        <f>G13*I13*J13*K13</f>
        <v>1056</v>
      </c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</row>
    <row r="14" spans="1:36" s="129" customFormat="1" ht="30" customHeight="1">
      <c r="A14" s="56"/>
      <c r="B14" s="453" t="s">
        <v>484</v>
      </c>
      <c r="C14" s="454" t="s">
        <v>484</v>
      </c>
      <c r="D14" s="450" t="s">
        <v>980</v>
      </c>
      <c r="E14" s="451"/>
      <c r="F14" s="35" t="s">
        <v>596</v>
      </c>
      <c r="G14" s="36">
        <v>2</v>
      </c>
      <c r="H14" s="36"/>
      <c r="I14" s="36">
        <v>8</v>
      </c>
      <c r="J14" s="36">
        <v>22</v>
      </c>
      <c r="K14" s="36">
        <v>12</v>
      </c>
      <c r="L14" s="36"/>
      <c r="M14" s="36"/>
      <c r="N14" s="36"/>
      <c r="O14" s="36"/>
      <c r="P14" s="37"/>
      <c r="Q14" s="322">
        <f>G14*I14*J14*K14</f>
        <v>4224</v>
      </c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</row>
    <row r="15" spans="1:36" s="129" customFormat="1" ht="30" customHeight="1">
      <c r="A15" s="56"/>
      <c r="B15" s="453" t="s">
        <v>485</v>
      </c>
      <c r="C15" s="454" t="s">
        <v>485</v>
      </c>
      <c r="D15" s="450" t="s">
        <v>981</v>
      </c>
      <c r="E15" s="451"/>
      <c r="F15" s="35" t="s">
        <v>596</v>
      </c>
      <c r="G15" s="36">
        <v>1</v>
      </c>
      <c r="H15" s="36"/>
      <c r="I15" s="36">
        <v>8</v>
      </c>
      <c r="J15" s="36">
        <v>22</v>
      </c>
      <c r="K15" s="36">
        <v>12</v>
      </c>
      <c r="L15" s="36"/>
      <c r="M15" s="36"/>
      <c r="N15" s="36"/>
      <c r="O15" s="36"/>
      <c r="P15" s="37"/>
      <c r="Q15" s="322">
        <f>G15*I15*J15*K15</f>
        <v>2112</v>
      </c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</row>
    <row r="16" spans="1:36" s="129" customFormat="1" ht="15.75">
      <c r="A16" s="56"/>
      <c r="B16" s="453" t="s">
        <v>488</v>
      </c>
      <c r="C16" s="454" t="s">
        <v>488</v>
      </c>
      <c r="D16" s="450" t="s">
        <v>982</v>
      </c>
      <c r="E16" s="451"/>
      <c r="F16" s="35" t="s">
        <v>596</v>
      </c>
      <c r="G16" s="36">
        <v>1</v>
      </c>
      <c r="H16" s="36"/>
      <c r="I16" s="36">
        <v>4</v>
      </c>
      <c r="J16" s="36">
        <v>22</v>
      </c>
      <c r="K16" s="36">
        <v>12</v>
      </c>
      <c r="L16" s="36"/>
      <c r="M16" s="36"/>
      <c r="N16" s="36"/>
      <c r="O16" s="36"/>
      <c r="P16" s="37"/>
      <c r="Q16" s="322">
        <f>G16*I16*J16*K16</f>
        <v>1056</v>
      </c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</row>
    <row r="17" spans="1:36" ht="30" customHeight="1">
      <c r="A17" s="56"/>
      <c r="B17" s="453" t="s">
        <v>1482</v>
      </c>
      <c r="C17" s="454" t="s">
        <v>1482</v>
      </c>
      <c r="D17" s="450" t="s">
        <v>983</v>
      </c>
      <c r="E17" s="451"/>
      <c r="F17" s="35" t="s">
        <v>596</v>
      </c>
      <c r="G17" s="36">
        <v>1</v>
      </c>
      <c r="H17" s="36"/>
      <c r="I17" s="36">
        <v>8</v>
      </c>
      <c r="J17" s="36">
        <v>22</v>
      </c>
      <c r="K17" s="36">
        <v>12</v>
      </c>
      <c r="L17" s="36"/>
      <c r="M17" s="36"/>
      <c r="N17" s="36"/>
      <c r="O17" s="36"/>
      <c r="P17" s="37"/>
      <c r="Q17" s="322">
        <f>G17*I17*J17*K17</f>
        <v>2112</v>
      </c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</row>
    <row r="18" spans="1:36" ht="60" customHeight="1">
      <c r="A18" s="59"/>
      <c r="B18" s="480" t="s">
        <v>492</v>
      </c>
      <c r="C18" s="481"/>
      <c r="D18" s="448" t="s">
        <v>985</v>
      </c>
      <c r="E18" s="455"/>
      <c r="F18" s="455"/>
      <c r="G18" s="455"/>
      <c r="H18" s="455"/>
      <c r="I18" s="455"/>
      <c r="J18" s="455"/>
      <c r="K18" s="455"/>
      <c r="L18" s="455"/>
      <c r="M18" s="455"/>
      <c r="N18" s="455"/>
      <c r="O18" s="455"/>
      <c r="P18" s="455"/>
      <c r="Q18" s="456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</row>
    <row r="19" spans="1:36" ht="15.75">
      <c r="A19" s="60"/>
      <c r="B19" s="453" t="s">
        <v>494</v>
      </c>
      <c r="C19" s="454"/>
      <c r="D19" s="450" t="s">
        <v>490</v>
      </c>
      <c r="E19" s="451"/>
      <c r="F19" s="35" t="s">
        <v>487</v>
      </c>
      <c r="G19" s="36"/>
      <c r="H19" s="36"/>
      <c r="I19" s="36"/>
      <c r="J19" s="36"/>
      <c r="K19" s="36"/>
      <c r="L19" s="36"/>
      <c r="M19" s="36">
        <v>100</v>
      </c>
      <c r="N19" s="36"/>
      <c r="O19" s="36">
        <v>2.2000000000000002</v>
      </c>
      <c r="P19" s="37"/>
      <c r="Q19" s="322">
        <f>M19*O19</f>
        <v>220.00000000000003</v>
      </c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 s="60"/>
      <c r="AF19" s="60"/>
      <c r="AG19" s="60"/>
      <c r="AH19" s="60"/>
      <c r="AI19" s="60"/>
      <c r="AJ19" s="60"/>
    </row>
    <row r="20" spans="1:36" ht="60" customHeight="1">
      <c r="A20" s="60"/>
      <c r="B20" s="453" t="s">
        <v>496</v>
      </c>
      <c r="C20" s="454"/>
      <c r="D20" s="450" t="s">
        <v>1506</v>
      </c>
      <c r="E20" s="451"/>
      <c r="F20" s="35" t="s">
        <v>487</v>
      </c>
      <c r="G20" s="36"/>
      <c r="H20" s="36"/>
      <c r="I20" s="36"/>
      <c r="J20" s="36"/>
      <c r="K20" s="36"/>
      <c r="L20" s="36"/>
      <c r="M20" s="36">
        <v>250</v>
      </c>
      <c r="N20" s="36"/>
      <c r="O20" s="36">
        <v>1.1000000000000001</v>
      </c>
      <c r="P20" s="37"/>
      <c r="Q20" s="322">
        <f>M20*O20</f>
        <v>275</v>
      </c>
      <c r="R20" s="60"/>
      <c r="S20" s="60"/>
      <c r="T20" s="60"/>
      <c r="U20" s="60"/>
      <c r="V20" s="60"/>
      <c r="W20" s="60"/>
      <c r="X20" s="60"/>
      <c r="Y20" s="60"/>
      <c r="Z20" s="60"/>
      <c r="AA20" s="60"/>
      <c r="AB20" s="60"/>
      <c r="AC20" s="60"/>
      <c r="AD20" s="60"/>
      <c r="AE20" s="60"/>
      <c r="AF20" s="60"/>
      <c r="AG20" s="60"/>
      <c r="AH20" s="60"/>
      <c r="AI20" s="60"/>
      <c r="AJ20" s="60"/>
    </row>
    <row r="21" spans="1:36" ht="60" customHeight="1">
      <c r="A21" s="60"/>
      <c r="B21" s="453" t="s">
        <v>497</v>
      </c>
      <c r="C21" s="454"/>
      <c r="D21" s="450" t="s">
        <v>986</v>
      </c>
      <c r="E21" s="451"/>
      <c r="F21" s="35" t="s">
        <v>487</v>
      </c>
      <c r="G21" s="36"/>
      <c r="H21" s="36"/>
      <c r="I21" s="36"/>
      <c r="J21" s="36"/>
      <c r="K21" s="36"/>
      <c r="L21" s="36"/>
      <c r="M21" s="36">
        <v>10</v>
      </c>
      <c r="N21" s="36">
        <v>5</v>
      </c>
      <c r="O21" s="36"/>
      <c r="P21" s="37"/>
      <c r="Q21" s="322">
        <f>M21*N21</f>
        <v>50</v>
      </c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60"/>
      <c r="AH21" s="60"/>
      <c r="AI21" s="60"/>
      <c r="AJ21" s="60"/>
    </row>
    <row r="22" spans="1:36" s="129" customFormat="1" ht="60" customHeight="1">
      <c r="A22" s="60"/>
      <c r="B22" s="257"/>
      <c r="C22" s="272"/>
      <c r="D22" s="450" t="s">
        <v>987</v>
      </c>
      <c r="E22" s="451"/>
      <c r="F22" s="35" t="s">
        <v>487</v>
      </c>
      <c r="G22" s="36"/>
      <c r="H22" s="36"/>
      <c r="I22" s="36"/>
      <c r="J22" s="36"/>
      <c r="K22" s="36"/>
      <c r="L22" s="36"/>
      <c r="M22" s="36">
        <v>4</v>
      </c>
      <c r="N22" s="36">
        <v>3</v>
      </c>
      <c r="O22" s="36"/>
      <c r="P22" s="37"/>
      <c r="Q22" s="322">
        <f>M22*N22</f>
        <v>12</v>
      </c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60"/>
      <c r="AF22" s="60"/>
      <c r="AG22" s="60"/>
      <c r="AH22" s="60"/>
      <c r="AI22" s="60"/>
      <c r="AJ22" s="60"/>
    </row>
    <row r="23" spans="1:36" s="129" customFormat="1" ht="60" customHeight="1">
      <c r="A23" s="60"/>
      <c r="B23" s="257"/>
      <c r="C23" s="272"/>
      <c r="D23" s="450" t="s">
        <v>988</v>
      </c>
      <c r="E23" s="451"/>
      <c r="F23" s="35" t="s">
        <v>487</v>
      </c>
      <c r="G23" s="36"/>
      <c r="H23" s="36"/>
      <c r="I23" s="36"/>
      <c r="J23" s="36"/>
      <c r="K23" s="36"/>
      <c r="L23" s="36"/>
      <c r="M23" s="36">
        <v>5</v>
      </c>
      <c r="N23" s="36">
        <v>5</v>
      </c>
      <c r="O23" s="36"/>
      <c r="P23" s="37"/>
      <c r="Q23" s="322">
        <f>M23*N23</f>
        <v>25</v>
      </c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60"/>
      <c r="AG23" s="60"/>
      <c r="AH23" s="60"/>
      <c r="AI23" s="60"/>
      <c r="AJ23" s="60"/>
    </row>
    <row r="24" spans="1:36" s="129" customFormat="1" ht="60" customHeight="1">
      <c r="A24" s="60"/>
      <c r="B24" s="257"/>
      <c r="C24" s="272"/>
      <c r="D24" s="450" t="s">
        <v>989</v>
      </c>
      <c r="E24" s="451"/>
      <c r="F24" s="35" t="s">
        <v>487</v>
      </c>
      <c r="G24" s="36"/>
      <c r="H24" s="36"/>
      <c r="I24" s="36"/>
      <c r="J24" s="36"/>
      <c r="K24" s="36"/>
      <c r="L24" s="36"/>
      <c r="M24" s="36">
        <v>4.12</v>
      </c>
      <c r="N24" s="36">
        <v>3.0350000000000001</v>
      </c>
      <c r="O24" s="36"/>
      <c r="P24" s="37"/>
      <c r="Q24" s="322">
        <f>M24*N24</f>
        <v>12.504200000000001</v>
      </c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  <c r="AF24" s="60"/>
      <c r="AG24" s="60"/>
      <c r="AH24" s="60"/>
      <c r="AI24" s="60"/>
      <c r="AJ24" s="60"/>
    </row>
    <row r="25" spans="1:36" s="129" customFormat="1" ht="60" customHeight="1">
      <c r="A25" s="60"/>
      <c r="B25" s="257"/>
      <c r="C25" s="272"/>
      <c r="D25" s="450" t="s">
        <v>990</v>
      </c>
      <c r="E25" s="451"/>
      <c r="F25" s="35" t="s">
        <v>477</v>
      </c>
      <c r="G25" s="36">
        <v>10</v>
      </c>
      <c r="H25" s="36"/>
      <c r="I25" s="36"/>
      <c r="J25" s="36"/>
      <c r="K25" s="36"/>
      <c r="L25" s="36"/>
      <c r="M25" s="36"/>
      <c r="N25" s="36"/>
      <c r="O25" s="36"/>
      <c r="P25" s="37"/>
      <c r="Q25" s="322">
        <f>G25</f>
        <v>10</v>
      </c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60"/>
      <c r="AG25" s="60"/>
      <c r="AH25" s="60"/>
      <c r="AI25" s="60"/>
      <c r="AJ25" s="60"/>
    </row>
    <row r="26" spans="1:36" s="129" customFormat="1" ht="60" customHeight="1">
      <c r="A26" s="60"/>
      <c r="B26" s="257"/>
      <c r="C26" s="272"/>
      <c r="D26" s="450" t="s">
        <v>991</v>
      </c>
      <c r="E26" s="451"/>
      <c r="F26" s="35" t="s">
        <v>487</v>
      </c>
      <c r="G26" s="36"/>
      <c r="H26" s="36"/>
      <c r="I26" s="36"/>
      <c r="J26" s="36"/>
      <c r="K26" s="36"/>
      <c r="L26" s="36"/>
      <c r="M26" s="36">
        <v>5</v>
      </c>
      <c r="N26" s="36">
        <v>5</v>
      </c>
      <c r="O26" s="36"/>
      <c r="P26" s="37"/>
      <c r="Q26" s="322">
        <f>M26*N26</f>
        <v>25</v>
      </c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60"/>
      <c r="AH26" s="60"/>
      <c r="AI26" s="60"/>
      <c r="AJ26" s="60"/>
    </row>
    <row r="27" spans="1:36" s="129" customFormat="1" ht="60" customHeight="1">
      <c r="A27" s="60"/>
      <c r="B27" s="257"/>
      <c r="C27" s="272"/>
      <c r="D27" s="450" t="s">
        <v>992</v>
      </c>
      <c r="E27" s="451"/>
      <c r="F27" s="35" t="s">
        <v>870</v>
      </c>
      <c r="G27" s="36">
        <v>1</v>
      </c>
      <c r="H27" s="36"/>
      <c r="I27" s="36"/>
      <c r="J27" s="36"/>
      <c r="K27" s="36">
        <v>12</v>
      </c>
      <c r="L27" s="36"/>
      <c r="M27" s="36"/>
      <c r="N27" s="36"/>
      <c r="O27" s="36"/>
      <c r="P27" s="37"/>
      <c r="Q27" s="322">
        <f>G27*K27</f>
        <v>12</v>
      </c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60"/>
      <c r="AG27" s="60"/>
      <c r="AH27" s="60"/>
      <c r="AI27" s="60"/>
      <c r="AJ27" s="60"/>
    </row>
    <row r="28" spans="1:36" ht="15.75">
      <c r="A28" s="60"/>
      <c r="B28" s="453" t="s">
        <v>873</v>
      </c>
      <c r="C28" s="454"/>
      <c r="D28" s="450" t="s">
        <v>486</v>
      </c>
      <c r="E28" s="451"/>
      <c r="F28" s="35" t="s">
        <v>487</v>
      </c>
      <c r="G28" s="36">
        <v>10</v>
      </c>
      <c r="H28" s="36"/>
      <c r="I28" s="36"/>
      <c r="J28" s="36"/>
      <c r="K28" s="36"/>
      <c r="L28" s="36"/>
      <c r="M28" s="36"/>
      <c r="N28" s="36"/>
      <c r="O28" s="36"/>
      <c r="P28" s="37">
        <v>2</v>
      </c>
      <c r="Q28" s="322">
        <f>G28*P28</f>
        <v>20</v>
      </c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</row>
    <row r="29" spans="1:36" ht="60" customHeight="1">
      <c r="A29" s="60"/>
      <c r="B29" s="480" t="s">
        <v>498</v>
      </c>
      <c r="C29" s="481"/>
      <c r="D29" s="448" t="s">
        <v>993</v>
      </c>
      <c r="E29" s="455"/>
      <c r="F29" s="455"/>
      <c r="G29" s="455"/>
      <c r="H29" s="455"/>
      <c r="I29" s="455"/>
      <c r="J29" s="455"/>
      <c r="K29" s="455"/>
      <c r="L29" s="455"/>
      <c r="M29" s="455"/>
      <c r="N29" s="455"/>
      <c r="O29" s="455"/>
      <c r="P29" s="455"/>
      <c r="Q29" s="456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</row>
    <row r="30" spans="1:36" ht="30" customHeight="1">
      <c r="A30" s="60"/>
      <c r="B30" s="453" t="s">
        <v>582</v>
      </c>
      <c r="C30" s="454"/>
      <c r="D30" s="450" t="s">
        <v>1540</v>
      </c>
      <c r="E30" s="451"/>
      <c r="F30" s="35" t="s">
        <v>487</v>
      </c>
      <c r="G30" s="36">
        <v>6</v>
      </c>
      <c r="H30" s="36"/>
      <c r="I30" s="36"/>
      <c r="J30" s="36"/>
      <c r="K30" s="36"/>
      <c r="L30" s="36"/>
      <c r="M30" s="36">
        <v>20</v>
      </c>
      <c r="N30" s="36"/>
      <c r="O30" s="36">
        <v>4</v>
      </c>
      <c r="P30" s="37"/>
      <c r="Q30" s="322">
        <f>G30*M30*O30</f>
        <v>480</v>
      </c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</row>
    <row r="31" spans="1:36" ht="15.75">
      <c r="A31" s="60"/>
      <c r="B31" s="453" t="s">
        <v>583</v>
      </c>
      <c r="C31" s="454"/>
      <c r="D31" s="450" t="s">
        <v>1544</v>
      </c>
      <c r="E31" s="451"/>
      <c r="F31" s="35" t="s">
        <v>487</v>
      </c>
      <c r="G31" s="36">
        <v>6</v>
      </c>
      <c r="H31" s="36"/>
      <c r="I31" s="36"/>
      <c r="J31" s="36"/>
      <c r="K31" s="36"/>
      <c r="L31" s="36"/>
      <c r="M31" s="36">
        <v>10</v>
      </c>
      <c r="N31" s="36"/>
      <c r="O31" s="36">
        <v>4</v>
      </c>
      <c r="P31" s="37"/>
      <c r="Q31" s="322">
        <f>G31*M31*O31</f>
        <v>240</v>
      </c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</row>
    <row r="32" spans="1:36" ht="30" customHeight="1">
      <c r="A32" s="60"/>
      <c r="B32" s="453" t="s">
        <v>584</v>
      </c>
      <c r="C32" s="454"/>
      <c r="D32" s="450" t="s">
        <v>994</v>
      </c>
      <c r="E32" s="451"/>
      <c r="F32" s="35" t="s">
        <v>487</v>
      </c>
      <c r="G32" s="36">
        <v>6</v>
      </c>
      <c r="H32" s="36"/>
      <c r="I32" s="36"/>
      <c r="J32" s="36"/>
      <c r="K32" s="36"/>
      <c r="L32" s="36"/>
      <c r="M32" s="36">
        <v>20</v>
      </c>
      <c r="N32" s="36">
        <v>0.9</v>
      </c>
      <c r="O32" s="36"/>
      <c r="P32" s="37"/>
      <c r="Q32" s="322">
        <f>G32*M32*N32</f>
        <v>108</v>
      </c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</row>
    <row r="33" spans="1:36" s="129" customFormat="1" ht="60" customHeight="1">
      <c r="A33" s="60"/>
      <c r="B33" s="257"/>
      <c r="C33" s="272"/>
      <c r="D33" s="450" t="s">
        <v>995</v>
      </c>
      <c r="E33" s="451"/>
      <c r="F33" s="35" t="s">
        <v>487</v>
      </c>
      <c r="G33" s="36">
        <v>6</v>
      </c>
      <c r="H33" s="36"/>
      <c r="I33" s="36"/>
      <c r="J33" s="36"/>
      <c r="K33" s="36"/>
      <c r="L33" s="36"/>
      <c r="M33" s="36">
        <v>10</v>
      </c>
      <c r="N33" s="36"/>
      <c r="O33" s="36">
        <v>4</v>
      </c>
      <c r="P33" s="37"/>
      <c r="Q33" s="322">
        <f>G33*M33*O33</f>
        <v>240</v>
      </c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</row>
    <row r="34" spans="1:36" s="129" customFormat="1" ht="30" customHeight="1">
      <c r="A34" s="60"/>
      <c r="B34" s="257"/>
      <c r="C34" s="272"/>
      <c r="D34" s="450" t="s">
        <v>996</v>
      </c>
      <c r="E34" s="451"/>
      <c r="F34" s="35" t="s">
        <v>997</v>
      </c>
      <c r="G34" s="36">
        <v>6</v>
      </c>
      <c r="H34" s="36"/>
      <c r="I34" s="36"/>
      <c r="J34" s="36"/>
      <c r="K34" s="36">
        <v>12</v>
      </c>
      <c r="L34" s="36"/>
      <c r="M34" s="36">
        <v>20</v>
      </c>
      <c r="N34" s="36"/>
      <c r="O34" s="36"/>
      <c r="P34" s="37"/>
      <c r="Q34" s="322">
        <f>G34*K34*M34</f>
        <v>1440</v>
      </c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</row>
    <row r="35" spans="1:36" ht="60" customHeight="1">
      <c r="A35" s="123"/>
      <c r="B35" s="480" t="s">
        <v>499</v>
      </c>
      <c r="C35" s="481"/>
      <c r="D35" s="448" t="s">
        <v>493</v>
      </c>
      <c r="E35" s="455"/>
      <c r="F35" s="455"/>
      <c r="G35" s="455"/>
      <c r="H35" s="455"/>
      <c r="I35" s="455"/>
      <c r="J35" s="455"/>
      <c r="K35" s="455"/>
      <c r="L35" s="455"/>
      <c r="M35" s="455"/>
      <c r="N35" s="455"/>
      <c r="O35" s="455"/>
      <c r="P35" s="455"/>
      <c r="Q35" s="456"/>
      <c r="R35" s="123"/>
      <c r="S35" s="123"/>
      <c r="T35" s="123"/>
      <c r="U35" s="123"/>
      <c r="V35" s="123"/>
      <c r="W35" s="123"/>
      <c r="X35" s="123"/>
      <c r="Y35" s="123"/>
      <c r="Z35" s="123"/>
      <c r="AA35" s="123"/>
      <c r="AB35" s="123"/>
      <c r="AC35" s="123"/>
      <c r="AD35" s="123"/>
      <c r="AE35" s="123"/>
      <c r="AF35" s="123"/>
      <c r="AG35" s="123"/>
      <c r="AH35" s="123"/>
      <c r="AI35" s="123"/>
      <c r="AJ35" s="123"/>
    </row>
    <row r="36" spans="1:36" ht="15.75">
      <c r="A36" s="60"/>
      <c r="B36" s="453" t="s">
        <v>500</v>
      </c>
      <c r="C36" s="454"/>
      <c r="D36" s="450" t="s">
        <v>998</v>
      </c>
      <c r="E36" s="451"/>
      <c r="F36" s="35" t="s">
        <v>495</v>
      </c>
      <c r="G36" s="39">
        <v>4.5</v>
      </c>
      <c r="H36" s="39"/>
      <c r="I36" s="39"/>
      <c r="J36" s="39"/>
      <c r="K36" s="39"/>
      <c r="L36" s="39"/>
      <c r="M36" s="39">
        <v>20</v>
      </c>
      <c r="N36" s="39">
        <v>0.8</v>
      </c>
      <c r="O36" s="39">
        <v>1</v>
      </c>
      <c r="P36" s="37"/>
      <c r="Q36" s="322">
        <f>G36*M36*N36*O36</f>
        <v>72</v>
      </c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</row>
    <row r="37" spans="1:36" ht="15.75">
      <c r="A37" s="60"/>
      <c r="B37" s="453" t="s">
        <v>501</v>
      </c>
      <c r="C37" s="454"/>
      <c r="D37" s="450" t="s">
        <v>1000</v>
      </c>
      <c r="E37" s="451"/>
      <c r="F37" s="35" t="s">
        <v>495</v>
      </c>
      <c r="G37" s="39">
        <v>9</v>
      </c>
      <c r="H37" s="39"/>
      <c r="I37" s="39"/>
      <c r="J37" s="39"/>
      <c r="K37" s="39"/>
      <c r="L37" s="39"/>
      <c r="M37" s="39"/>
      <c r="N37" s="39">
        <v>9.6</v>
      </c>
      <c r="O37" s="39"/>
      <c r="P37" s="37"/>
      <c r="Q37" s="322">
        <f>G37*N37*50%</f>
        <v>43.199999999999996</v>
      </c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61"/>
      <c r="AE37" s="61"/>
      <c r="AF37" s="61"/>
      <c r="AG37" s="61"/>
      <c r="AH37" s="61"/>
      <c r="AI37" s="61"/>
      <c r="AJ37" s="61"/>
    </row>
    <row r="38" spans="1:36" ht="30" customHeight="1">
      <c r="A38" s="60"/>
      <c r="B38" s="453" t="s">
        <v>503</v>
      </c>
      <c r="C38" s="454"/>
      <c r="D38" s="450" t="s">
        <v>1001</v>
      </c>
      <c r="E38" s="451"/>
      <c r="F38" s="35" t="s">
        <v>495</v>
      </c>
      <c r="G38" s="39">
        <v>3.9</v>
      </c>
      <c r="H38" s="39"/>
      <c r="I38" s="39"/>
      <c r="J38" s="39"/>
      <c r="K38" s="39"/>
      <c r="L38" s="39"/>
      <c r="M38" s="39">
        <v>9.6</v>
      </c>
      <c r="N38" s="39"/>
      <c r="O38" s="39"/>
      <c r="P38" s="37"/>
      <c r="Q38" s="322">
        <f>G38*M38*50%</f>
        <v>18.72</v>
      </c>
      <c r="R38" s="57"/>
      <c r="S38" s="57"/>
      <c r="T38" s="62"/>
      <c r="U38" s="57"/>
      <c r="V38" s="63"/>
      <c r="W38" s="64"/>
      <c r="X38" s="65"/>
      <c r="Y38" s="57"/>
      <c r="Z38" s="57"/>
      <c r="AA38" s="57"/>
      <c r="AB38" s="62"/>
      <c r="AC38" s="57"/>
      <c r="AD38" s="63"/>
      <c r="AE38" s="64"/>
      <c r="AF38" s="65"/>
      <c r="AG38" s="57"/>
      <c r="AH38" s="57"/>
      <c r="AI38" s="57"/>
      <c r="AJ38" s="62"/>
    </row>
    <row r="39" spans="1:36" ht="15.75">
      <c r="A39" s="60"/>
      <c r="B39" s="480" t="s">
        <v>506</v>
      </c>
      <c r="C39" s="481"/>
      <c r="D39" s="448" t="s">
        <v>1002</v>
      </c>
      <c r="E39" s="452"/>
      <c r="F39" s="35"/>
      <c r="G39" s="39"/>
      <c r="H39" s="39"/>
      <c r="I39" s="39"/>
      <c r="J39" s="39"/>
      <c r="K39" s="39"/>
      <c r="L39" s="39"/>
      <c r="M39" s="39"/>
      <c r="N39" s="39"/>
      <c r="O39" s="39"/>
      <c r="P39" s="37"/>
      <c r="Q39" s="322"/>
      <c r="R39" s="57"/>
      <c r="S39" s="57"/>
      <c r="T39" s="62"/>
      <c r="U39" s="57"/>
      <c r="V39" s="63"/>
      <c r="W39" s="64"/>
      <c r="X39" s="65"/>
      <c r="Y39" s="57"/>
      <c r="Z39" s="57"/>
      <c r="AA39" s="57"/>
      <c r="AB39" s="62"/>
      <c r="AC39" s="57"/>
      <c r="AD39" s="63"/>
      <c r="AE39" s="64"/>
      <c r="AF39" s="65"/>
      <c r="AG39" s="57"/>
      <c r="AH39" s="57"/>
      <c r="AI39" s="57"/>
      <c r="AJ39" s="62"/>
    </row>
    <row r="40" spans="1:36" ht="30" customHeight="1">
      <c r="A40" s="260"/>
      <c r="B40" s="453"/>
      <c r="C40" s="454"/>
      <c r="D40" s="450" t="s">
        <v>1003</v>
      </c>
      <c r="E40" s="451"/>
      <c r="F40" s="35" t="s">
        <v>1010</v>
      </c>
      <c r="G40" s="39">
        <v>9</v>
      </c>
      <c r="H40" s="39"/>
      <c r="I40" s="39"/>
      <c r="J40" s="39"/>
      <c r="K40" s="39"/>
      <c r="L40" s="39">
        <v>1411.2</v>
      </c>
      <c r="M40" s="39"/>
      <c r="N40" s="39"/>
      <c r="O40" s="39"/>
      <c r="P40" s="273"/>
      <c r="Q40" s="322">
        <f>L40*G40</f>
        <v>12700.800000000001</v>
      </c>
      <c r="R40" s="57"/>
      <c r="S40" s="57"/>
      <c r="T40" s="62"/>
      <c r="U40" s="57"/>
      <c r="V40" s="63"/>
      <c r="W40" s="64"/>
      <c r="X40" s="65"/>
      <c r="Y40" s="57"/>
      <c r="Z40" s="57"/>
      <c r="AA40" s="57"/>
      <c r="AB40" s="62"/>
      <c r="AC40" s="57"/>
      <c r="AD40" s="63"/>
      <c r="AE40" s="64"/>
      <c r="AF40" s="65"/>
      <c r="AG40" s="57"/>
      <c r="AH40" s="57"/>
      <c r="AI40" s="57"/>
      <c r="AJ40" s="62"/>
    </row>
    <row r="41" spans="1:36" ht="60" customHeight="1">
      <c r="A41" s="60"/>
      <c r="B41" s="453"/>
      <c r="C41" s="454"/>
      <c r="D41" s="450" t="s">
        <v>1004</v>
      </c>
      <c r="E41" s="451"/>
      <c r="F41" s="35" t="s">
        <v>1011</v>
      </c>
      <c r="G41" s="39">
        <v>9</v>
      </c>
      <c r="H41" s="39">
        <v>67.2</v>
      </c>
      <c r="I41" s="39"/>
      <c r="J41" s="39"/>
      <c r="K41" s="39"/>
      <c r="L41" s="39">
        <v>1.4</v>
      </c>
      <c r="M41" s="39"/>
      <c r="N41" s="39"/>
      <c r="O41" s="39"/>
      <c r="P41" s="273"/>
      <c r="Q41" s="322">
        <f>G41*H41*L41</f>
        <v>846.72</v>
      </c>
      <c r="R41" s="57"/>
      <c r="S41" s="57"/>
      <c r="T41" s="62"/>
      <c r="U41" s="57"/>
      <c r="V41" s="63"/>
      <c r="W41" s="64"/>
      <c r="X41" s="65"/>
      <c r="Y41" s="57"/>
      <c r="Z41" s="57"/>
      <c r="AA41" s="57"/>
      <c r="AB41" s="62"/>
      <c r="AC41" s="57"/>
      <c r="AD41" s="63"/>
      <c r="AE41" s="64"/>
      <c r="AF41" s="65"/>
      <c r="AG41" s="57"/>
      <c r="AH41" s="57"/>
      <c r="AI41" s="57"/>
      <c r="AJ41" s="62"/>
    </row>
    <row r="42" spans="1:36" ht="60" customHeight="1">
      <c r="A42" s="60"/>
      <c r="B42" s="453"/>
      <c r="C42" s="454"/>
      <c r="D42" s="450" t="s">
        <v>1005</v>
      </c>
      <c r="E42" s="451"/>
      <c r="F42" s="35" t="s">
        <v>515</v>
      </c>
      <c r="G42" s="39">
        <v>22.5</v>
      </c>
      <c r="H42" s="39">
        <v>5</v>
      </c>
      <c r="I42" s="39"/>
      <c r="J42" s="39"/>
      <c r="K42" s="39"/>
      <c r="L42" s="39">
        <v>0.5</v>
      </c>
      <c r="M42" s="39"/>
      <c r="N42" s="39"/>
      <c r="O42" s="39"/>
      <c r="P42" s="273"/>
      <c r="Q42" s="322">
        <f>+G42*H42*L42</f>
        <v>56.25</v>
      </c>
      <c r="R42" s="57"/>
      <c r="S42" s="57"/>
      <c r="T42" s="62"/>
      <c r="U42" s="57"/>
      <c r="V42" s="63"/>
      <c r="W42" s="64"/>
      <c r="X42" s="65"/>
      <c r="Y42" s="57"/>
      <c r="Z42" s="57"/>
      <c r="AA42" s="57"/>
      <c r="AB42" s="62"/>
      <c r="AC42" s="57"/>
      <c r="AD42" s="63"/>
      <c r="AE42" s="64"/>
      <c r="AF42" s="65"/>
      <c r="AG42" s="57"/>
      <c r="AH42" s="57"/>
      <c r="AI42" s="57"/>
      <c r="AJ42" s="62"/>
    </row>
    <row r="43" spans="1:36" ht="60" customHeight="1">
      <c r="A43" s="60"/>
      <c r="B43" s="453"/>
      <c r="C43" s="454"/>
      <c r="D43" s="450" t="s">
        <v>1006</v>
      </c>
      <c r="E43" s="451"/>
      <c r="F43" s="35" t="s">
        <v>515</v>
      </c>
      <c r="G43" s="39">
        <v>22.5</v>
      </c>
      <c r="H43" s="39">
        <v>5</v>
      </c>
      <c r="I43" s="39"/>
      <c r="J43" s="39"/>
      <c r="K43" s="39"/>
      <c r="L43" s="39">
        <v>0.5</v>
      </c>
      <c r="M43" s="39"/>
      <c r="N43" s="39"/>
      <c r="O43" s="39"/>
      <c r="P43" s="273"/>
      <c r="Q43" s="322">
        <f>+G43*H43*L43</f>
        <v>56.25</v>
      </c>
      <c r="R43" s="57"/>
      <c r="S43" s="57"/>
      <c r="T43" s="62"/>
      <c r="U43" s="57"/>
      <c r="V43" s="63"/>
      <c r="W43" s="64"/>
      <c r="X43" s="65"/>
      <c r="Y43" s="57"/>
      <c r="Z43" s="57"/>
      <c r="AA43" s="57"/>
      <c r="AB43" s="62"/>
      <c r="AC43" s="57"/>
      <c r="AD43" s="63"/>
      <c r="AE43" s="64"/>
      <c r="AF43" s="65"/>
      <c r="AG43" s="57"/>
      <c r="AH43" s="57"/>
      <c r="AI43" s="57"/>
      <c r="AJ43" s="62"/>
    </row>
    <row r="44" spans="1:36" ht="30" customHeight="1">
      <c r="A44" s="60"/>
      <c r="B44" s="453"/>
      <c r="C44" s="454"/>
      <c r="D44" s="450" t="s">
        <v>1007</v>
      </c>
      <c r="E44" s="451"/>
      <c r="F44" s="35" t="s">
        <v>515</v>
      </c>
      <c r="G44" s="39"/>
      <c r="H44" s="39">
        <v>112.5</v>
      </c>
      <c r="I44" s="39"/>
      <c r="J44" s="39"/>
      <c r="K44" s="39"/>
      <c r="L44" s="39"/>
      <c r="M44" s="39"/>
      <c r="N44" s="39"/>
      <c r="O44" s="39"/>
      <c r="P44" s="37"/>
      <c r="Q44" s="322">
        <f>H44</f>
        <v>112.5</v>
      </c>
      <c r="R44" s="57"/>
      <c r="S44" s="62"/>
      <c r="T44" s="57"/>
      <c r="U44" s="63"/>
      <c r="V44" s="64"/>
      <c r="W44" s="65"/>
      <c r="X44" s="57"/>
      <c r="Y44" s="57"/>
      <c r="Z44" s="57"/>
      <c r="AA44" s="62"/>
      <c r="AB44" s="57"/>
      <c r="AC44" s="63"/>
      <c r="AD44" s="64"/>
      <c r="AE44" s="65"/>
      <c r="AF44" s="57"/>
      <c r="AG44" s="57"/>
      <c r="AH44" s="57"/>
      <c r="AI44" s="62"/>
      <c r="AJ44" s="57"/>
    </row>
    <row r="45" spans="1:36" ht="60" customHeight="1">
      <c r="A45" s="60"/>
      <c r="B45" s="453"/>
      <c r="C45" s="454"/>
      <c r="D45" s="450" t="s">
        <v>1008</v>
      </c>
      <c r="E45" s="451"/>
      <c r="F45" s="35" t="s">
        <v>502</v>
      </c>
      <c r="G45" s="39">
        <v>1</v>
      </c>
      <c r="H45" s="39"/>
      <c r="I45" s="39">
        <v>8</v>
      </c>
      <c r="J45" s="39">
        <v>22</v>
      </c>
      <c r="K45" s="39">
        <v>12</v>
      </c>
      <c r="L45" s="39">
        <v>0.35</v>
      </c>
      <c r="M45" s="39"/>
      <c r="N45" s="39"/>
      <c r="O45" s="39"/>
      <c r="P45" s="37"/>
      <c r="Q45" s="322">
        <f>G45*I45*J45*K45*L45</f>
        <v>739.19999999999993</v>
      </c>
      <c r="R45" s="66"/>
      <c r="S45" s="62"/>
      <c r="T45" s="57"/>
      <c r="U45" s="63"/>
      <c r="V45" s="64"/>
      <c r="W45" s="65"/>
      <c r="X45" s="57"/>
      <c r="Y45" s="57"/>
      <c r="Z45" s="57"/>
      <c r="AA45" s="62"/>
      <c r="AB45" s="57"/>
      <c r="AC45" s="63"/>
      <c r="AD45" s="64"/>
      <c r="AE45" s="65"/>
      <c r="AF45" s="57"/>
      <c r="AG45" s="57"/>
      <c r="AH45" s="57"/>
      <c r="AI45" s="62"/>
      <c r="AJ45" s="57"/>
    </row>
    <row r="46" spans="1:36" ht="60" customHeight="1">
      <c r="A46" s="60"/>
      <c r="B46" s="453"/>
      <c r="C46" s="454"/>
      <c r="D46" s="450" t="s">
        <v>1009</v>
      </c>
      <c r="E46" s="451"/>
      <c r="F46" s="35" t="s">
        <v>604</v>
      </c>
      <c r="G46" s="39">
        <v>1</v>
      </c>
      <c r="H46" s="39"/>
      <c r="I46" s="39">
        <v>8</v>
      </c>
      <c r="J46" s="39">
        <v>22</v>
      </c>
      <c r="K46" s="39">
        <v>12</v>
      </c>
      <c r="L46" s="39">
        <v>0.15</v>
      </c>
      <c r="M46" s="39"/>
      <c r="N46" s="39"/>
      <c r="O46" s="39"/>
      <c r="P46" s="37"/>
      <c r="Q46" s="322">
        <f>G46*I46*J46*K46*L46</f>
        <v>316.8</v>
      </c>
      <c r="R46" s="57"/>
      <c r="S46" s="62"/>
      <c r="T46" s="57"/>
      <c r="U46" s="63"/>
      <c r="V46" s="64"/>
      <c r="W46" s="65"/>
      <c r="X46" s="57"/>
      <c r="Y46" s="57"/>
      <c r="Z46" s="57"/>
      <c r="AA46" s="62"/>
      <c r="AB46" s="57"/>
      <c r="AC46" s="63"/>
      <c r="AD46" s="64"/>
      <c r="AE46" s="65"/>
      <c r="AF46" s="57"/>
      <c r="AG46" s="57"/>
      <c r="AH46" s="57"/>
      <c r="AI46" s="62"/>
      <c r="AJ46" s="57"/>
    </row>
    <row r="47" spans="1:36" ht="60" customHeight="1">
      <c r="A47" s="60"/>
      <c r="B47" s="453"/>
      <c r="C47" s="454"/>
      <c r="D47" s="450" t="s">
        <v>1573</v>
      </c>
      <c r="E47" s="451" t="s">
        <v>502</v>
      </c>
      <c r="F47" s="35" t="s">
        <v>502</v>
      </c>
      <c r="G47" s="39">
        <v>2</v>
      </c>
      <c r="H47" s="39"/>
      <c r="I47" s="39">
        <v>8</v>
      </c>
      <c r="J47" s="39">
        <v>22</v>
      </c>
      <c r="K47" s="39">
        <v>12</v>
      </c>
      <c r="L47" s="39">
        <v>0.35</v>
      </c>
      <c r="M47" s="39"/>
      <c r="N47" s="39"/>
      <c r="O47" s="39"/>
      <c r="P47" s="37"/>
      <c r="Q47" s="322">
        <f>G47*I47*J47*K47*L47</f>
        <v>1478.3999999999999</v>
      </c>
      <c r="R47" s="57"/>
      <c r="S47" s="62"/>
      <c r="T47" s="57"/>
      <c r="U47" s="63"/>
      <c r="V47" s="64"/>
      <c r="W47" s="65"/>
      <c r="X47" s="57"/>
      <c r="Y47" s="57"/>
      <c r="Z47" s="57"/>
      <c r="AA47" s="62"/>
      <c r="AB47" s="57"/>
      <c r="AC47" s="63"/>
      <c r="AD47" s="64"/>
      <c r="AE47" s="65"/>
      <c r="AF47" s="57"/>
      <c r="AG47" s="57"/>
      <c r="AH47" s="57"/>
      <c r="AI47" s="62"/>
      <c r="AJ47" s="57"/>
    </row>
    <row r="48" spans="1:36" ht="60" customHeight="1">
      <c r="A48" s="60"/>
      <c r="B48" s="453"/>
      <c r="C48" s="454"/>
      <c r="D48" s="450" t="s">
        <v>1575</v>
      </c>
      <c r="E48" s="451"/>
      <c r="F48" s="35" t="s">
        <v>604</v>
      </c>
      <c r="G48" s="39">
        <v>2</v>
      </c>
      <c r="H48" s="39"/>
      <c r="I48" s="39">
        <v>8</v>
      </c>
      <c r="J48" s="39">
        <v>22</v>
      </c>
      <c r="K48" s="39">
        <v>12</v>
      </c>
      <c r="L48" s="39">
        <v>0.15</v>
      </c>
      <c r="M48" s="39"/>
      <c r="N48" s="39"/>
      <c r="O48" s="39"/>
      <c r="P48" s="37"/>
      <c r="Q48" s="322">
        <f>G48*I48*J48*K48*L48</f>
        <v>633.6</v>
      </c>
      <c r="R48" s="57"/>
      <c r="S48" s="62"/>
      <c r="T48" s="57"/>
      <c r="U48" s="63"/>
      <c r="V48" s="64"/>
      <c r="W48" s="65"/>
      <c r="X48" s="57"/>
      <c r="Y48" s="57"/>
      <c r="Z48" s="57"/>
      <c r="AA48" s="62"/>
      <c r="AB48" s="57"/>
      <c r="AC48" s="63"/>
      <c r="AD48" s="64"/>
      <c r="AE48" s="65"/>
      <c r="AF48" s="57"/>
      <c r="AG48" s="57"/>
      <c r="AH48" s="57"/>
      <c r="AI48" s="62"/>
      <c r="AJ48" s="57"/>
    </row>
    <row r="49" spans="1:36" ht="15.75">
      <c r="A49" s="60"/>
      <c r="B49" s="453"/>
      <c r="C49" s="454"/>
      <c r="D49" s="448" t="s">
        <v>1012</v>
      </c>
      <c r="E49" s="452"/>
      <c r="F49" s="448"/>
      <c r="G49" s="452"/>
      <c r="H49" s="255"/>
      <c r="I49" s="254"/>
      <c r="J49" s="39"/>
      <c r="K49" s="39"/>
      <c r="L49" s="39"/>
      <c r="M49" s="39"/>
      <c r="N49" s="39"/>
      <c r="O49" s="39"/>
      <c r="P49" s="37"/>
      <c r="Q49" s="322"/>
      <c r="R49" s="66"/>
      <c r="S49" s="62"/>
      <c r="T49" s="57"/>
      <c r="U49" s="63"/>
      <c r="V49" s="64"/>
      <c r="W49" s="65"/>
      <c r="X49" s="57"/>
      <c r="Y49" s="57"/>
      <c r="Z49" s="57"/>
      <c r="AA49" s="62"/>
      <c r="AB49" s="57"/>
      <c r="AC49" s="63"/>
      <c r="AD49" s="64"/>
      <c r="AE49" s="65"/>
      <c r="AF49" s="57"/>
      <c r="AG49" s="57"/>
      <c r="AH49" s="57"/>
      <c r="AI49" s="62"/>
      <c r="AJ49" s="57"/>
    </row>
    <row r="50" spans="1:36" ht="15.75">
      <c r="A50" s="60"/>
      <c r="B50" s="453"/>
      <c r="C50" s="454"/>
      <c r="D50" s="450" t="s">
        <v>1013</v>
      </c>
      <c r="E50" s="451"/>
      <c r="F50" s="253" t="s">
        <v>491</v>
      </c>
      <c r="G50" s="39">
        <v>92</v>
      </c>
      <c r="H50" s="39"/>
      <c r="I50" s="39"/>
      <c r="J50" s="39"/>
      <c r="K50" s="39"/>
      <c r="L50" s="39"/>
      <c r="M50" s="39"/>
      <c r="N50" s="39"/>
      <c r="O50" s="39"/>
      <c r="P50" s="37">
        <v>50</v>
      </c>
      <c r="Q50" s="322">
        <f>G50*P50</f>
        <v>4600</v>
      </c>
      <c r="R50" s="57"/>
      <c r="S50" s="62"/>
      <c r="T50" s="57"/>
      <c r="U50" s="63"/>
      <c r="V50" s="64"/>
      <c r="W50" s="65"/>
      <c r="X50" s="57"/>
      <c r="Y50" s="57"/>
      <c r="Z50" s="57"/>
      <c r="AA50" s="62"/>
      <c r="AB50" s="57"/>
      <c r="AC50" s="63"/>
      <c r="AD50" s="64"/>
      <c r="AE50" s="65"/>
      <c r="AF50" s="57"/>
      <c r="AG50" s="57"/>
      <c r="AH50" s="57"/>
      <c r="AI50" s="62"/>
      <c r="AJ50" s="57"/>
    </row>
    <row r="51" spans="1:36" ht="30" customHeight="1">
      <c r="A51" s="60"/>
      <c r="B51" s="453"/>
      <c r="C51" s="454"/>
      <c r="D51" s="450" t="s">
        <v>1014</v>
      </c>
      <c r="E51" s="451"/>
      <c r="F51" s="253" t="s">
        <v>491</v>
      </c>
      <c r="G51" s="39">
        <v>52</v>
      </c>
      <c r="H51" s="39"/>
      <c r="I51" s="39"/>
      <c r="J51" s="39"/>
      <c r="K51" s="39"/>
      <c r="L51" s="39"/>
      <c r="M51" s="39"/>
      <c r="N51" s="39"/>
      <c r="O51" s="39"/>
      <c r="P51" s="37">
        <v>50</v>
      </c>
      <c r="Q51" s="322">
        <f>G51*P51</f>
        <v>2600</v>
      </c>
      <c r="R51" s="57"/>
      <c r="S51" s="62"/>
      <c r="T51" s="57"/>
      <c r="U51" s="63"/>
      <c r="V51" s="64"/>
      <c r="W51" s="65"/>
      <c r="X51" s="57"/>
      <c r="Y51" s="57"/>
      <c r="Z51" s="57"/>
      <c r="AA51" s="62"/>
      <c r="AB51" s="57"/>
      <c r="AC51" s="63"/>
      <c r="AD51" s="64"/>
      <c r="AE51" s="65"/>
      <c r="AF51" s="57"/>
      <c r="AG51" s="57"/>
      <c r="AH51" s="57"/>
      <c r="AI51" s="62"/>
      <c r="AJ51" s="57"/>
    </row>
    <row r="52" spans="1:36" ht="30" customHeight="1">
      <c r="A52" s="60"/>
      <c r="B52" s="453"/>
      <c r="C52" s="454"/>
      <c r="D52" s="450" t="s">
        <v>1015</v>
      </c>
      <c r="E52" s="451"/>
      <c r="F52" s="253" t="s">
        <v>491</v>
      </c>
      <c r="G52" s="39">
        <v>16</v>
      </c>
      <c r="H52" s="39"/>
      <c r="I52" s="39"/>
      <c r="J52" s="39"/>
      <c r="K52" s="39"/>
      <c r="L52" s="39"/>
      <c r="M52" s="39"/>
      <c r="N52" s="39"/>
      <c r="O52" s="39"/>
      <c r="P52" s="37">
        <v>50</v>
      </c>
      <c r="Q52" s="322">
        <f>G52*P52</f>
        <v>800</v>
      </c>
      <c r="R52" s="57"/>
      <c r="S52" s="62"/>
      <c r="T52" s="57"/>
      <c r="U52" s="63"/>
      <c r="V52" s="64"/>
      <c r="W52" s="65"/>
      <c r="X52" s="57"/>
      <c r="Y52" s="57"/>
      <c r="Z52" s="57"/>
      <c r="AA52" s="62"/>
      <c r="AB52" s="57"/>
      <c r="AC52" s="63"/>
      <c r="AD52" s="64"/>
      <c r="AE52" s="65"/>
      <c r="AF52" s="57"/>
      <c r="AG52" s="57"/>
      <c r="AH52" s="57"/>
      <c r="AI52" s="62"/>
      <c r="AJ52" s="57"/>
    </row>
    <row r="53" spans="1:36" ht="15.75">
      <c r="A53" s="60"/>
      <c r="B53" s="453"/>
      <c r="C53" s="454"/>
      <c r="D53" s="450" t="s">
        <v>1016</v>
      </c>
      <c r="E53" s="451"/>
      <c r="F53" s="253" t="s">
        <v>491</v>
      </c>
      <c r="G53" s="39">
        <v>24</v>
      </c>
      <c r="H53" s="39"/>
      <c r="I53" s="39"/>
      <c r="J53" s="39"/>
      <c r="K53" s="39"/>
      <c r="L53" s="39"/>
      <c r="M53" s="39"/>
      <c r="N53" s="39"/>
      <c r="O53" s="39"/>
      <c r="P53" s="37">
        <v>50</v>
      </c>
      <c r="Q53" s="322">
        <f>G53*P53</f>
        <v>1200</v>
      </c>
      <c r="R53" s="57"/>
      <c r="S53" s="62"/>
      <c r="T53" s="57"/>
      <c r="U53" s="63"/>
      <c r="V53" s="64"/>
      <c r="W53" s="65"/>
      <c r="X53" s="57"/>
      <c r="Y53" s="57"/>
      <c r="Z53" s="57"/>
      <c r="AA53" s="62"/>
      <c r="AB53" s="57"/>
      <c r="AC53" s="63"/>
      <c r="AD53" s="64"/>
      <c r="AE53" s="65"/>
      <c r="AF53" s="57"/>
      <c r="AG53" s="57"/>
      <c r="AH53" s="57"/>
      <c r="AI53" s="62"/>
      <c r="AJ53" s="57"/>
    </row>
    <row r="54" spans="1:36" ht="30" customHeight="1">
      <c r="A54" s="60"/>
      <c r="B54" s="453"/>
      <c r="C54" s="454"/>
      <c r="D54" s="450" t="s">
        <v>1017</v>
      </c>
      <c r="E54" s="451"/>
      <c r="F54" s="253" t="s">
        <v>491</v>
      </c>
      <c r="G54" s="39">
        <v>240</v>
      </c>
      <c r="H54" s="39"/>
      <c r="I54" s="39"/>
      <c r="J54" s="39"/>
      <c r="K54" s="39"/>
      <c r="L54" s="39">
        <v>0.2</v>
      </c>
      <c r="M54" s="39"/>
      <c r="N54" s="39"/>
      <c r="O54" s="39"/>
      <c r="P54" s="37">
        <v>50</v>
      </c>
      <c r="Q54" s="322">
        <f>G54*L54*P54</f>
        <v>2400</v>
      </c>
      <c r="R54" s="61"/>
      <c r="S54" s="61"/>
      <c r="T54" s="61"/>
      <c r="U54" s="61"/>
      <c r="V54" s="61"/>
      <c r="W54" s="61"/>
      <c r="X54" s="61"/>
      <c r="Y54" s="61"/>
      <c r="Z54" s="61"/>
      <c r="AA54" s="61"/>
      <c r="AB54" s="61"/>
      <c r="AC54" s="61"/>
      <c r="AD54" s="61"/>
      <c r="AE54" s="61"/>
      <c r="AF54" s="61"/>
      <c r="AG54" s="61"/>
      <c r="AH54" s="61"/>
      <c r="AI54" s="61"/>
      <c r="AJ54" s="61"/>
    </row>
    <row r="55" spans="1:36" ht="15.75">
      <c r="A55" s="60"/>
      <c r="B55" s="453"/>
      <c r="C55" s="454"/>
      <c r="D55" s="450" t="s">
        <v>1018</v>
      </c>
      <c r="E55" s="451"/>
      <c r="F55" s="253" t="s">
        <v>515</v>
      </c>
      <c r="G55" s="39">
        <v>50</v>
      </c>
      <c r="H55" s="39"/>
      <c r="I55" s="39"/>
      <c r="J55" s="39"/>
      <c r="K55" s="39"/>
      <c r="L55" s="39"/>
      <c r="M55" s="39"/>
      <c r="N55" s="39"/>
      <c r="O55" s="39"/>
      <c r="P55" s="37">
        <v>0.76</v>
      </c>
      <c r="Q55" s="322">
        <f>G55*P55</f>
        <v>38</v>
      </c>
      <c r="R55" s="67"/>
      <c r="S55" s="60"/>
      <c r="T55" s="60"/>
      <c r="U55" s="60"/>
      <c r="V55" s="60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/>
      <c r="AJ55" s="60"/>
    </row>
    <row r="56" spans="1:36" ht="30" customHeight="1">
      <c r="A56" s="60"/>
      <c r="B56" s="453"/>
      <c r="C56" s="454"/>
      <c r="D56" s="450" t="s">
        <v>1020</v>
      </c>
      <c r="E56" s="451"/>
      <c r="F56" s="253" t="s">
        <v>491</v>
      </c>
      <c r="G56" s="39">
        <v>50</v>
      </c>
      <c r="H56" s="39"/>
      <c r="I56" s="39"/>
      <c r="J56" s="39"/>
      <c r="K56" s="39"/>
      <c r="L56" s="39"/>
      <c r="M56" s="39"/>
      <c r="N56" s="39"/>
      <c r="O56" s="39"/>
      <c r="P56" s="37">
        <v>62</v>
      </c>
      <c r="Q56" s="322">
        <f>G56*P56</f>
        <v>3100</v>
      </c>
      <c r="R56" s="60"/>
      <c r="S56" s="60"/>
      <c r="T56" s="60"/>
      <c r="U56" s="60"/>
      <c r="V56" s="60"/>
      <c r="W56" s="60"/>
      <c r="X56" s="60"/>
      <c r="Y56" s="60"/>
      <c r="Z56" s="60"/>
      <c r="AA56" s="60"/>
      <c r="AB56" s="60"/>
      <c r="AC56" s="60"/>
      <c r="AD56" s="60"/>
      <c r="AE56" s="60"/>
      <c r="AF56" s="60"/>
      <c r="AG56" s="60"/>
      <c r="AH56" s="60"/>
      <c r="AI56" s="60"/>
      <c r="AJ56" s="60"/>
    </row>
    <row r="57" spans="1:36" ht="30" customHeight="1">
      <c r="A57" s="60"/>
      <c r="B57" s="453"/>
      <c r="C57" s="454"/>
      <c r="D57" s="450" t="s">
        <v>1022</v>
      </c>
      <c r="E57" s="451"/>
      <c r="F57" s="253" t="s">
        <v>515</v>
      </c>
      <c r="G57" s="39">
        <v>40</v>
      </c>
      <c r="H57" s="39">
        <v>42.5</v>
      </c>
      <c r="I57" s="39"/>
      <c r="J57" s="39"/>
      <c r="K57" s="39"/>
      <c r="L57" s="39">
        <v>0.5</v>
      </c>
      <c r="M57" s="39"/>
      <c r="N57" s="39"/>
      <c r="O57" s="39"/>
      <c r="P57" s="37"/>
      <c r="Q57" s="322">
        <f>G57*H57*L57</f>
        <v>850</v>
      </c>
      <c r="R57" s="60"/>
      <c r="S57" s="60"/>
      <c r="T57" s="60"/>
      <c r="U57" s="60"/>
      <c r="V57" s="60"/>
      <c r="W57" s="60"/>
      <c r="X57" s="60"/>
      <c r="Y57" s="60"/>
      <c r="Z57" s="60"/>
      <c r="AA57" s="60"/>
      <c r="AB57" s="60"/>
      <c r="AC57" s="60"/>
      <c r="AD57" s="60"/>
      <c r="AE57" s="60"/>
      <c r="AF57" s="60"/>
      <c r="AG57" s="60"/>
      <c r="AH57" s="60"/>
      <c r="AI57" s="60"/>
      <c r="AJ57" s="60"/>
    </row>
    <row r="58" spans="1:36" ht="30" customHeight="1">
      <c r="A58" s="60"/>
      <c r="B58" s="453"/>
      <c r="C58" s="454"/>
      <c r="D58" s="450" t="s">
        <v>1024</v>
      </c>
      <c r="E58" s="451"/>
      <c r="F58" s="253" t="s">
        <v>515</v>
      </c>
      <c r="G58" s="39"/>
      <c r="H58" s="39">
        <v>4250</v>
      </c>
      <c r="I58" s="39"/>
      <c r="J58" s="39"/>
      <c r="K58" s="39"/>
      <c r="L58" s="39">
        <v>0.2</v>
      </c>
      <c r="M58" s="39"/>
      <c r="N58" s="39"/>
      <c r="O58" s="39"/>
      <c r="P58" s="37"/>
      <c r="Q58" s="322">
        <f>H58*L58</f>
        <v>850</v>
      </c>
      <c r="R58" s="60"/>
      <c r="S58" s="60"/>
      <c r="T58" s="60"/>
      <c r="U58" s="60"/>
      <c r="V58" s="60"/>
      <c r="W58" s="60"/>
      <c r="X58" s="60"/>
      <c r="Y58" s="60"/>
      <c r="Z58" s="60"/>
      <c r="AA58" s="60"/>
      <c r="AB58" s="60"/>
      <c r="AC58" s="60"/>
      <c r="AD58" s="60"/>
      <c r="AE58" s="60"/>
      <c r="AF58" s="60"/>
      <c r="AG58" s="60"/>
      <c r="AH58" s="60"/>
      <c r="AI58" s="60"/>
      <c r="AJ58" s="60"/>
    </row>
    <row r="59" spans="1:36" ht="30" customHeight="1">
      <c r="A59" s="60"/>
      <c r="B59" s="453"/>
      <c r="C59" s="454"/>
      <c r="D59" s="450" t="s">
        <v>1025</v>
      </c>
      <c r="E59" s="451"/>
      <c r="F59" s="253" t="s">
        <v>515</v>
      </c>
      <c r="G59" s="39">
        <v>100</v>
      </c>
      <c r="H59" s="39">
        <v>0.5</v>
      </c>
      <c r="I59" s="39"/>
      <c r="J59" s="39"/>
      <c r="K59" s="39"/>
      <c r="L59" s="39"/>
      <c r="M59" s="39"/>
      <c r="N59" s="39"/>
      <c r="O59" s="39"/>
      <c r="P59" s="37"/>
      <c r="Q59" s="322">
        <f>G59*H59</f>
        <v>50</v>
      </c>
      <c r="R59" s="60"/>
      <c r="S59" s="60"/>
      <c r="T59" s="60"/>
      <c r="U59" s="60"/>
      <c r="V59" s="60"/>
      <c r="W59" s="60"/>
      <c r="X59" s="60"/>
      <c r="Y59" s="60"/>
      <c r="Z59" s="60"/>
      <c r="AA59" s="60"/>
      <c r="AB59" s="60"/>
      <c r="AC59" s="60"/>
      <c r="AD59" s="60"/>
      <c r="AE59" s="60"/>
      <c r="AF59" s="60"/>
      <c r="AG59" s="60"/>
      <c r="AH59" s="60"/>
      <c r="AI59" s="60"/>
      <c r="AJ59" s="60"/>
    </row>
    <row r="60" spans="1:36" ht="30" customHeight="1">
      <c r="A60" s="60"/>
      <c r="B60" s="453"/>
      <c r="C60" s="454"/>
      <c r="D60" s="450" t="s">
        <v>1026</v>
      </c>
      <c r="E60" s="451"/>
      <c r="F60" s="253" t="s">
        <v>518</v>
      </c>
      <c r="G60" s="39">
        <v>15</v>
      </c>
      <c r="H60" s="39"/>
      <c r="I60" s="39"/>
      <c r="J60" s="39"/>
      <c r="K60" s="39"/>
      <c r="L60" s="39"/>
      <c r="M60" s="39">
        <v>10</v>
      </c>
      <c r="N60" s="39"/>
      <c r="O60" s="39"/>
      <c r="P60" s="37"/>
      <c r="Q60" s="322">
        <f>G60*M60</f>
        <v>150</v>
      </c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</row>
    <row r="61" spans="1:36" ht="15.75">
      <c r="A61" s="60"/>
      <c r="B61" s="453"/>
      <c r="C61" s="454"/>
      <c r="D61" s="450" t="s">
        <v>1027</v>
      </c>
      <c r="E61" s="451"/>
      <c r="F61" s="253" t="s">
        <v>518</v>
      </c>
      <c r="G61" s="39">
        <v>15</v>
      </c>
      <c r="H61" s="39"/>
      <c r="I61" s="39"/>
      <c r="J61" s="39"/>
      <c r="K61" s="39"/>
      <c r="L61" s="39"/>
      <c r="M61" s="39">
        <v>2</v>
      </c>
      <c r="N61" s="39"/>
      <c r="O61" s="39"/>
      <c r="P61" s="37"/>
      <c r="Q61" s="322">
        <f>G61*M61</f>
        <v>30</v>
      </c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</row>
    <row r="62" spans="1:36" ht="15.75">
      <c r="A62" s="60"/>
      <c r="B62" s="453"/>
      <c r="C62" s="454"/>
      <c r="D62" s="450" t="s">
        <v>1028</v>
      </c>
      <c r="E62" s="451"/>
      <c r="F62" s="253" t="s">
        <v>491</v>
      </c>
      <c r="G62" s="39">
        <v>30</v>
      </c>
      <c r="H62" s="39"/>
      <c r="I62" s="39"/>
      <c r="J62" s="39"/>
      <c r="K62" s="39"/>
      <c r="L62" s="39"/>
      <c r="M62" s="39"/>
      <c r="N62" s="39"/>
      <c r="O62" s="39"/>
      <c r="P62" s="37">
        <v>1.5</v>
      </c>
      <c r="Q62" s="322">
        <f>G62*P62</f>
        <v>45</v>
      </c>
      <c r="R62" s="60"/>
      <c r="S62" s="60"/>
      <c r="T62" s="60"/>
      <c r="U62" s="60"/>
      <c r="V62" s="60"/>
      <c r="W62" s="60"/>
      <c r="X62" s="60"/>
      <c r="Y62" s="60"/>
      <c r="Z62" s="60"/>
      <c r="AA62" s="60"/>
      <c r="AB62" s="60"/>
      <c r="AC62" s="60"/>
      <c r="AD62" s="60"/>
      <c r="AE62" s="60"/>
      <c r="AF62" s="60"/>
      <c r="AG62" s="60"/>
      <c r="AH62" s="60"/>
      <c r="AI62" s="60"/>
      <c r="AJ62" s="60"/>
    </row>
    <row r="63" spans="1:36" ht="30" customHeight="1">
      <c r="A63" s="259"/>
      <c r="B63" s="446"/>
      <c r="C63" s="447"/>
      <c r="D63" s="450" t="s">
        <v>1029</v>
      </c>
      <c r="E63" s="451"/>
      <c r="F63" s="253" t="s">
        <v>489</v>
      </c>
      <c r="G63" s="274">
        <v>17.600000000000001</v>
      </c>
      <c r="H63" s="274"/>
      <c r="I63" s="274"/>
      <c r="J63" s="274"/>
      <c r="K63" s="274"/>
      <c r="L63" s="274"/>
      <c r="M63" s="275">
        <v>10</v>
      </c>
      <c r="N63" s="275"/>
      <c r="O63" s="275"/>
      <c r="P63" s="276"/>
      <c r="Q63" s="334">
        <f>G63*M63</f>
        <v>176</v>
      </c>
      <c r="R63" s="60"/>
      <c r="S63" s="60"/>
      <c r="T63" s="60"/>
      <c r="U63" s="60"/>
      <c r="V63" s="60"/>
      <c r="W63" s="60"/>
      <c r="X63" s="60"/>
      <c r="Y63" s="60"/>
      <c r="Z63" s="60"/>
      <c r="AA63" s="60"/>
      <c r="AB63" s="60"/>
      <c r="AC63" s="60"/>
      <c r="AD63" s="60"/>
      <c r="AE63" s="60"/>
      <c r="AF63" s="60"/>
      <c r="AG63" s="60"/>
      <c r="AH63" s="60"/>
      <c r="AI63" s="60"/>
      <c r="AJ63" s="60"/>
    </row>
    <row r="64" spans="1:36" ht="30" customHeight="1">
      <c r="A64" s="60"/>
      <c r="B64" s="446"/>
      <c r="C64" s="447"/>
      <c r="D64" s="450" t="s">
        <v>1030</v>
      </c>
      <c r="E64" s="451"/>
      <c r="F64" s="253" t="s">
        <v>491</v>
      </c>
      <c r="G64" s="36">
        <v>25</v>
      </c>
      <c r="H64" s="36"/>
      <c r="I64" s="36"/>
      <c r="J64" s="36"/>
      <c r="K64" s="36"/>
      <c r="L64" s="36">
        <v>0.5</v>
      </c>
      <c r="M64" s="39">
        <v>11.2</v>
      </c>
      <c r="N64" s="39"/>
      <c r="O64" s="39"/>
      <c r="P64" s="37"/>
      <c r="Q64" s="322">
        <f>G64*L64*M64</f>
        <v>140</v>
      </c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  <c r="AE64" s="60"/>
      <c r="AF64" s="60"/>
      <c r="AG64" s="60"/>
      <c r="AH64" s="60"/>
      <c r="AI64" s="60"/>
      <c r="AJ64" s="60"/>
    </row>
    <row r="65" spans="1:36" ht="15.75">
      <c r="A65" s="60"/>
      <c r="B65" s="446"/>
      <c r="C65" s="447"/>
      <c r="D65" s="450" t="s">
        <v>1031</v>
      </c>
      <c r="E65" s="451"/>
      <c r="F65" s="253" t="s">
        <v>491</v>
      </c>
      <c r="G65" s="36">
        <v>14</v>
      </c>
      <c r="H65" s="36"/>
      <c r="I65" s="36"/>
      <c r="J65" s="36"/>
      <c r="K65" s="36"/>
      <c r="L65" s="36">
        <v>0.5</v>
      </c>
      <c r="M65" s="39"/>
      <c r="N65" s="39"/>
      <c r="O65" s="39"/>
      <c r="P65" s="37">
        <v>5</v>
      </c>
      <c r="Q65" s="322">
        <f>G65*L65*P65</f>
        <v>35</v>
      </c>
      <c r="R65" s="60"/>
      <c r="S65" s="60"/>
      <c r="T65" s="60"/>
      <c r="U65" s="60"/>
      <c r="V65" s="60"/>
      <c r="W65" s="60"/>
      <c r="X65" s="60"/>
      <c r="Y65" s="60"/>
      <c r="Z65" s="60"/>
      <c r="AA65" s="60"/>
      <c r="AB65" s="60"/>
      <c r="AC65" s="60"/>
      <c r="AD65" s="60"/>
      <c r="AE65" s="60"/>
      <c r="AF65" s="60"/>
      <c r="AG65" s="60"/>
      <c r="AH65" s="60"/>
      <c r="AI65" s="60"/>
      <c r="AJ65" s="60"/>
    </row>
    <row r="66" spans="1:36" ht="15.75">
      <c r="A66" s="60"/>
      <c r="B66" s="446"/>
      <c r="C66" s="447"/>
      <c r="D66" s="450" t="s">
        <v>1032</v>
      </c>
      <c r="E66" s="451"/>
      <c r="F66" s="253" t="s">
        <v>489</v>
      </c>
      <c r="G66" s="36">
        <v>10</v>
      </c>
      <c r="H66" s="36"/>
      <c r="I66" s="36"/>
      <c r="J66" s="36"/>
      <c r="K66" s="36"/>
      <c r="L66" s="36">
        <v>0.5</v>
      </c>
      <c r="M66" s="39">
        <v>42</v>
      </c>
      <c r="N66" s="39"/>
      <c r="O66" s="39"/>
      <c r="P66" s="37"/>
      <c r="Q66" s="322">
        <f>G66*L66*M66</f>
        <v>210</v>
      </c>
      <c r="R66" s="60"/>
      <c r="S66" s="60"/>
      <c r="T66" s="60"/>
      <c r="U66" s="60"/>
      <c r="V66" s="60"/>
      <c r="W66" s="60"/>
      <c r="X66" s="60"/>
      <c r="Y66" s="60"/>
      <c r="Z66" s="60"/>
      <c r="AA66" s="60"/>
      <c r="AB66" s="60"/>
      <c r="AC66" s="60"/>
      <c r="AD66" s="60"/>
      <c r="AE66" s="60"/>
      <c r="AF66" s="60"/>
      <c r="AG66" s="60"/>
      <c r="AH66" s="60"/>
      <c r="AI66" s="60"/>
      <c r="AJ66" s="60"/>
    </row>
    <row r="67" spans="1:36" ht="30" customHeight="1">
      <c r="A67" s="60"/>
      <c r="B67" s="446"/>
      <c r="C67" s="447"/>
      <c r="D67" s="450" t="s">
        <v>1033</v>
      </c>
      <c r="E67" s="451"/>
      <c r="F67" s="253" t="s">
        <v>518</v>
      </c>
      <c r="G67" s="36">
        <v>15</v>
      </c>
      <c r="H67" s="36"/>
      <c r="I67" s="36"/>
      <c r="J67" s="36"/>
      <c r="K67" s="36"/>
      <c r="L67" s="36"/>
      <c r="M67" s="39">
        <v>1</v>
      </c>
      <c r="N67" s="39"/>
      <c r="O67" s="39"/>
      <c r="P67" s="37"/>
      <c r="Q67" s="322">
        <f>G67*M67</f>
        <v>15</v>
      </c>
      <c r="R67" s="60"/>
      <c r="S67" s="60"/>
      <c r="T67" s="60"/>
      <c r="U67" s="60"/>
      <c r="V67" s="60"/>
      <c r="W67" s="60"/>
      <c r="X67" s="60"/>
      <c r="Y67" s="60"/>
      <c r="Z67" s="60"/>
      <c r="AA67" s="60"/>
      <c r="AB67" s="60"/>
      <c r="AC67" s="60"/>
      <c r="AD67" s="60"/>
      <c r="AE67" s="60"/>
      <c r="AF67" s="60"/>
      <c r="AG67" s="60"/>
      <c r="AH67" s="60"/>
      <c r="AI67" s="60"/>
      <c r="AJ67" s="60"/>
    </row>
    <row r="68" spans="1:36" ht="30" customHeight="1">
      <c r="A68" s="60"/>
      <c r="B68" s="446"/>
      <c r="C68" s="447"/>
      <c r="D68" s="450" t="s">
        <v>1034</v>
      </c>
      <c r="E68" s="451"/>
      <c r="F68" s="253" t="s">
        <v>518</v>
      </c>
      <c r="G68" s="36">
        <v>60</v>
      </c>
      <c r="H68" s="36"/>
      <c r="I68" s="36"/>
      <c r="J68" s="36"/>
      <c r="K68" s="36"/>
      <c r="L68" s="36"/>
      <c r="M68" s="39">
        <v>1</v>
      </c>
      <c r="N68" s="39"/>
      <c r="O68" s="39"/>
      <c r="P68" s="37"/>
      <c r="Q68" s="322">
        <f>G68*M68</f>
        <v>60</v>
      </c>
      <c r="R68" s="57"/>
      <c r="S68" s="62"/>
      <c r="T68" s="57"/>
      <c r="U68" s="63"/>
      <c r="V68" s="64"/>
      <c r="W68" s="65"/>
      <c r="X68" s="57"/>
      <c r="Y68" s="57"/>
      <c r="Z68" s="57"/>
      <c r="AA68" s="62"/>
      <c r="AB68" s="57"/>
      <c r="AC68" s="63"/>
      <c r="AD68" s="64"/>
      <c r="AE68" s="65"/>
      <c r="AF68" s="57"/>
      <c r="AG68" s="57"/>
      <c r="AH68" s="57"/>
      <c r="AI68" s="62"/>
      <c r="AJ68" s="57"/>
    </row>
    <row r="69" spans="1:36" ht="30" customHeight="1">
      <c r="A69" s="60"/>
      <c r="B69" s="446"/>
      <c r="C69" s="447"/>
      <c r="D69" s="450" t="s">
        <v>1035</v>
      </c>
      <c r="E69" s="451"/>
      <c r="F69" s="253" t="s">
        <v>489</v>
      </c>
      <c r="G69" s="36">
        <v>15</v>
      </c>
      <c r="H69" s="36"/>
      <c r="I69" s="36"/>
      <c r="J69" s="36"/>
      <c r="K69" s="36"/>
      <c r="L69" s="36">
        <v>0.5</v>
      </c>
      <c r="M69" s="39">
        <v>4</v>
      </c>
      <c r="N69" s="39"/>
      <c r="O69" s="39"/>
      <c r="P69" s="37"/>
      <c r="Q69" s="322">
        <f>G69*L69*M69</f>
        <v>30</v>
      </c>
      <c r="R69" s="57"/>
      <c r="S69" s="62"/>
      <c r="T69" s="57"/>
      <c r="U69" s="63"/>
      <c r="V69" s="64"/>
      <c r="W69" s="65"/>
      <c r="X69" s="57"/>
      <c r="Y69" s="57"/>
      <c r="Z69" s="57"/>
      <c r="AA69" s="62"/>
      <c r="AB69" s="57"/>
      <c r="AC69" s="63"/>
      <c r="AD69" s="64"/>
      <c r="AE69" s="65"/>
      <c r="AF69" s="57"/>
      <c r="AG69" s="57"/>
      <c r="AH69" s="57"/>
      <c r="AI69" s="62"/>
      <c r="AJ69" s="57"/>
    </row>
    <row r="70" spans="1:36" ht="30" customHeight="1">
      <c r="A70" s="60"/>
      <c r="B70" s="446"/>
      <c r="C70" s="447"/>
      <c r="D70" s="450" t="s">
        <v>1036</v>
      </c>
      <c r="E70" s="451"/>
      <c r="F70" s="253" t="s">
        <v>489</v>
      </c>
      <c r="G70" s="36">
        <v>15</v>
      </c>
      <c r="H70" s="36"/>
      <c r="I70" s="36"/>
      <c r="J70" s="36"/>
      <c r="K70" s="36"/>
      <c r="L70" s="36">
        <v>0.5</v>
      </c>
      <c r="M70" s="39">
        <v>4</v>
      </c>
      <c r="N70" s="39"/>
      <c r="O70" s="39"/>
      <c r="P70" s="37"/>
      <c r="Q70" s="322">
        <f>G70*L70*M70</f>
        <v>30</v>
      </c>
      <c r="R70" s="57"/>
      <c r="S70" s="62"/>
      <c r="T70" s="57"/>
      <c r="U70" s="63"/>
      <c r="V70" s="64"/>
      <c r="W70" s="65"/>
      <c r="X70" s="57"/>
      <c r="Y70" s="57"/>
      <c r="Z70" s="57"/>
      <c r="AA70" s="62"/>
      <c r="AB70" s="57"/>
      <c r="AC70" s="63"/>
      <c r="AD70" s="64"/>
      <c r="AE70" s="65"/>
      <c r="AF70" s="57"/>
      <c r="AG70" s="57"/>
      <c r="AH70" s="57"/>
      <c r="AI70" s="62"/>
      <c r="AJ70" s="57"/>
    </row>
    <row r="71" spans="1:36" ht="15.75">
      <c r="A71" s="60"/>
      <c r="B71" s="446"/>
      <c r="C71" s="447"/>
      <c r="D71" s="450" t="s">
        <v>1037</v>
      </c>
      <c r="E71" s="451"/>
      <c r="F71" s="253" t="s">
        <v>491</v>
      </c>
      <c r="G71" s="36">
        <v>10</v>
      </c>
      <c r="H71" s="36"/>
      <c r="I71" s="36"/>
      <c r="J71" s="36"/>
      <c r="K71" s="36"/>
      <c r="L71" s="36"/>
      <c r="M71" s="39"/>
      <c r="N71" s="39"/>
      <c r="O71" s="39"/>
      <c r="P71" s="37">
        <v>3</v>
      </c>
      <c r="Q71" s="322">
        <f>G71*P71</f>
        <v>30</v>
      </c>
      <c r="R71" s="57"/>
      <c r="S71" s="62"/>
      <c r="T71" s="57"/>
      <c r="U71" s="63"/>
      <c r="V71" s="64"/>
      <c r="W71" s="65"/>
      <c r="X71" s="57"/>
      <c r="Y71" s="57"/>
      <c r="Z71" s="57"/>
      <c r="AA71" s="62"/>
      <c r="AB71" s="57"/>
      <c r="AC71" s="63"/>
      <c r="AD71" s="64"/>
      <c r="AE71" s="65"/>
      <c r="AF71" s="57"/>
      <c r="AG71" s="57"/>
      <c r="AH71" s="57"/>
      <c r="AI71" s="62"/>
      <c r="AJ71" s="57"/>
    </row>
    <row r="72" spans="1:36" ht="15.75">
      <c r="A72" s="60"/>
      <c r="B72" s="446"/>
      <c r="C72" s="447"/>
      <c r="D72" s="450" t="s">
        <v>1038</v>
      </c>
      <c r="E72" s="451"/>
      <c r="F72" s="253" t="s">
        <v>491</v>
      </c>
      <c r="G72" s="36">
        <v>20</v>
      </c>
      <c r="H72" s="36"/>
      <c r="I72" s="36"/>
      <c r="J72" s="36"/>
      <c r="K72" s="36"/>
      <c r="L72" s="36"/>
      <c r="M72" s="39"/>
      <c r="N72" s="39"/>
      <c r="O72" s="39"/>
      <c r="P72" s="37">
        <v>4</v>
      </c>
      <c r="Q72" s="322">
        <f>G72*P72</f>
        <v>80</v>
      </c>
      <c r="R72" s="57"/>
      <c r="S72" s="62"/>
      <c r="T72" s="57"/>
      <c r="U72" s="63"/>
      <c r="V72" s="64"/>
      <c r="W72" s="65"/>
      <c r="X72" s="57"/>
      <c r="Y72" s="57"/>
      <c r="Z72" s="57"/>
      <c r="AA72" s="62"/>
      <c r="AB72" s="57"/>
      <c r="AC72" s="63"/>
      <c r="AD72" s="64"/>
      <c r="AE72" s="65"/>
      <c r="AF72" s="57"/>
      <c r="AG72" s="57"/>
      <c r="AH72" s="57"/>
      <c r="AI72" s="62"/>
      <c r="AJ72" s="57"/>
    </row>
    <row r="73" spans="1:36" ht="15.75">
      <c r="A73" s="60"/>
      <c r="B73" s="446"/>
      <c r="C73" s="447"/>
      <c r="D73" s="450" t="s">
        <v>568</v>
      </c>
      <c r="E73" s="451"/>
      <c r="F73" s="253" t="s">
        <v>491</v>
      </c>
      <c r="G73" s="36">
        <v>56</v>
      </c>
      <c r="H73" s="36"/>
      <c r="I73" s="36"/>
      <c r="J73" s="36"/>
      <c r="K73" s="36"/>
      <c r="L73" s="36"/>
      <c r="M73" s="39"/>
      <c r="N73" s="39"/>
      <c r="O73" s="39"/>
      <c r="P73" s="37">
        <v>50</v>
      </c>
      <c r="Q73" s="322">
        <f>G73*P73</f>
        <v>2800</v>
      </c>
      <c r="R73" s="57"/>
      <c r="S73" s="62"/>
      <c r="T73" s="57"/>
      <c r="U73" s="63"/>
      <c r="V73" s="64"/>
      <c r="W73" s="65"/>
      <c r="X73" s="57"/>
      <c r="Y73" s="57"/>
      <c r="Z73" s="57"/>
      <c r="AA73" s="62"/>
      <c r="AB73" s="57"/>
      <c r="AC73" s="63"/>
      <c r="AD73" s="64"/>
      <c r="AE73" s="65"/>
      <c r="AF73" s="57"/>
      <c r="AG73" s="57"/>
      <c r="AH73" s="57"/>
      <c r="AI73" s="62"/>
      <c r="AJ73" s="57"/>
    </row>
    <row r="74" spans="1:36" ht="30" customHeight="1">
      <c r="A74" s="60"/>
      <c r="B74" s="446"/>
      <c r="C74" s="447"/>
      <c r="D74" s="450" t="s">
        <v>1040</v>
      </c>
      <c r="E74" s="451"/>
      <c r="F74" s="253" t="s">
        <v>491</v>
      </c>
      <c r="G74" s="36">
        <v>20</v>
      </c>
      <c r="H74" s="36"/>
      <c r="I74" s="36"/>
      <c r="J74" s="36"/>
      <c r="K74" s="36"/>
      <c r="L74" s="36"/>
      <c r="M74" s="39"/>
      <c r="N74" s="39"/>
      <c r="O74" s="39"/>
      <c r="P74" s="37">
        <v>60</v>
      </c>
      <c r="Q74" s="322">
        <f>G74*P74</f>
        <v>1200</v>
      </c>
      <c r="R74" s="57"/>
      <c r="S74" s="62"/>
      <c r="T74" s="57"/>
      <c r="U74" s="63"/>
      <c r="V74" s="64"/>
      <c r="W74" s="65"/>
      <c r="X74" s="57"/>
      <c r="Y74" s="57"/>
      <c r="Z74" s="57"/>
      <c r="AA74" s="62"/>
      <c r="AB74" s="57"/>
      <c r="AC74" s="63"/>
      <c r="AD74" s="64"/>
      <c r="AE74" s="65"/>
      <c r="AF74" s="57"/>
      <c r="AG74" s="57"/>
      <c r="AH74" s="57"/>
      <c r="AI74" s="62"/>
      <c r="AJ74" s="57"/>
    </row>
    <row r="75" spans="1:36" ht="15.75">
      <c r="A75" s="60"/>
      <c r="B75" s="446"/>
      <c r="C75" s="447"/>
      <c r="D75" s="450" t="s">
        <v>1042</v>
      </c>
      <c r="E75" s="451"/>
      <c r="F75" s="253" t="s">
        <v>491</v>
      </c>
      <c r="G75" s="36">
        <v>10</v>
      </c>
      <c r="H75" s="36"/>
      <c r="I75" s="36"/>
      <c r="J75" s="36"/>
      <c r="K75" s="36"/>
      <c r="L75" s="36"/>
      <c r="M75" s="39"/>
      <c r="N75" s="39"/>
      <c r="O75" s="39"/>
      <c r="P75" s="37">
        <v>13</v>
      </c>
      <c r="Q75" s="322">
        <f>G75*P75</f>
        <v>130</v>
      </c>
      <c r="R75" s="57"/>
      <c r="S75" s="62"/>
      <c r="T75" s="57"/>
      <c r="U75" s="63"/>
      <c r="V75" s="64"/>
      <c r="W75" s="65"/>
      <c r="X75" s="57"/>
      <c r="Y75" s="57"/>
      <c r="Z75" s="57"/>
      <c r="AA75" s="62"/>
      <c r="AB75" s="57"/>
      <c r="AC75" s="63"/>
      <c r="AD75" s="64"/>
      <c r="AE75" s="65"/>
      <c r="AF75" s="57"/>
      <c r="AG75" s="57"/>
      <c r="AH75" s="57"/>
      <c r="AI75" s="62"/>
      <c r="AJ75" s="57"/>
    </row>
    <row r="76" spans="1:36" ht="15.75">
      <c r="A76" s="60"/>
      <c r="B76" s="446"/>
      <c r="C76" s="447"/>
      <c r="D76" s="450" t="s">
        <v>1044</v>
      </c>
      <c r="E76" s="451"/>
      <c r="F76" s="253" t="s">
        <v>491</v>
      </c>
      <c r="G76" s="36">
        <v>10</v>
      </c>
      <c r="H76" s="36"/>
      <c r="I76" s="36"/>
      <c r="J76" s="36"/>
      <c r="K76" s="36"/>
      <c r="L76" s="36"/>
      <c r="M76" s="39">
        <v>5</v>
      </c>
      <c r="N76" s="39"/>
      <c r="O76" s="39"/>
      <c r="P76" s="37">
        <v>0.9</v>
      </c>
      <c r="Q76" s="322">
        <f>G76*M76*P76</f>
        <v>45</v>
      </c>
      <c r="R76" s="57"/>
      <c r="S76" s="62"/>
      <c r="T76" s="57"/>
      <c r="U76" s="63"/>
      <c r="V76" s="64"/>
      <c r="W76" s="65"/>
      <c r="X76" s="57"/>
      <c r="Y76" s="57"/>
      <c r="Z76" s="57"/>
      <c r="AA76" s="62"/>
      <c r="AB76" s="57"/>
      <c r="AC76" s="63"/>
      <c r="AD76" s="64"/>
      <c r="AE76" s="65"/>
      <c r="AF76" s="57"/>
      <c r="AG76" s="57"/>
      <c r="AH76" s="57"/>
      <c r="AI76" s="62"/>
      <c r="AJ76" s="57"/>
    </row>
    <row r="77" spans="1:36" ht="15.75">
      <c r="A77" s="60"/>
      <c r="B77" s="446"/>
      <c r="C77" s="447"/>
      <c r="D77" s="450" t="s">
        <v>1046</v>
      </c>
      <c r="E77" s="451"/>
      <c r="F77" s="253" t="s">
        <v>491</v>
      </c>
      <c r="G77" s="36">
        <v>10</v>
      </c>
      <c r="H77" s="36"/>
      <c r="I77" s="36"/>
      <c r="J77" s="36"/>
      <c r="K77" s="36"/>
      <c r="L77" s="36"/>
      <c r="M77" s="39">
        <v>8</v>
      </c>
      <c r="N77" s="39"/>
      <c r="O77" s="39"/>
      <c r="P77" s="37"/>
      <c r="Q77" s="322">
        <f>G77*M77</f>
        <v>80</v>
      </c>
      <c r="R77" s="57"/>
      <c r="S77" s="62"/>
      <c r="T77" s="57"/>
      <c r="U77" s="63"/>
      <c r="V77" s="64"/>
      <c r="W77" s="65"/>
      <c r="X77" s="57"/>
      <c r="Y77" s="57"/>
      <c r="Z77" s="57"/>
      <c r="AA77" s="62"/>
      <c r="AB77" s="57"/>
      <c r="AC77" s="63"/>
      <c r="AD77" s="64"/>
      <c r="AE77" s="65"/>
      <c r="AF77" s="57"/>
      <c r="AG77" s="57"/>
      <c r="AH77" s="57"/>
      <c r="AI77" s="62"/>
      <c r="AJ77" s="57"/>
    </row>
    <row r="78" spans="1:36" ht="15.75">
      <c r="A78" s="60"/>
      <c r="B78" s="446"/>
      <c r="C78" s="447"/>
      <c r="D78" s="450" t="s">
        <v>1048</v>
      </c>
      <c r="E78" s="451"/>
      <c r="F78" s="253" t="s">
        <v>491</v>
      </c>
      <c r="G78" s="36">
        <v>10</v>
      </c>
      <c r="H78" s="36"/>
      <c r="I78" s="36"/>
      <c r="J78" s="36"/>
      <c r="K78" s="36"/>
      <c r="L78" s="36"/>
      <c r="M78" s="39"/>
      <c r="N78" s="39"/>
      <c r="O78" s="39"/>
      <c r="P78" s="37">
        <v>17</v>
      </c>
      <c r="Q78" s="322">
        <f>G78*P78</f>
        <v>170</v>
      </c>
      <c r="R78" s="57"/>
      <c r="S78" s="62"/>
      <c r="T78" s="57"/>
      <c r="U78" s="63"/>
      <c r="V78" s="64"/>
      <c r="W78" s="65"/>
      <c r="X78" s="57"/>
      <c r="Y78" s="57"/>
      <c r="Z78" s="57"/>
      <c r="AA78" s="62"/>
      <c r="AB78" s="57"/>
      <c r="AC78" s="63"/>
      <c r="AD78" s="64"/>
      <c r="AE78" s="65"/>
      <c r="AF78" s="57"/>
      <c r="AG78" s="57"/>
      <c r="AH78" s="57"/>
      <c r="AI78" s="62"/>
      <c r="AJ78" s="57"/>
    </row>
    <row r="79" spans="1:36" ht="30" customHeight="1">
      <c r="A79" s="60"/>
      <c r="B79" s="446"/>
      <c r="C79" s="447"/>
      <c r="D79" s="450" t="s">
        <v>1050</v>
      </c>
      <c r="E79" s="451"/>
      <c r="F79" s="253" t="s">
        <v>491</v>
      </c>
      <c r="G79" s="36">
        <v>40</v>
      </c>
      <c r="H79" s="36"/>
      <c r="I79" s="36"/>
      <c r="J79" s="36"/>
      <c r="K79" s="36"/>
      <c r="L79" s="36"/>
      <c r="M79" s="39"/>
      <c r="N79" s="39"/>
      <c r="O79" s="39"/>
      <c r="P79" s="37">
        <v>32.5</v>
      </c>
      <c r="Q79" s="322">
        <f>G79*P79</f>
        <v>1300</v>
      </c>
      <c r="R79" s="57"/>
      <c r="S79" s="62"/>
      <c r="T79" s="57"/>
      <c r="U79" s="63"/>
      <c r="V79" s="64"/>
      <c r="W79" s="65"/>
      <c r="X79" s="57"/>
      <c r="Y79" s="57"/>
      <c r="Z79" s="57"/>
      <c r="AA79" s="62"/>
      <c r="AB79" s="57"/>
      <c r="AC79" s="63"/>
      <c r="AD79" s="64"/>
      <c r="AE79" s="65"/>
      <c r="AF79" s="57"/>
      <c r="AG79" s="57"/>
      <c r="AH79" s="57"/>
      <c r="AI79" s="62"/>
      <c r="AJ79" s="57"/>
    </row>
    <row r="80" spans="1:36" ht="15.75">
      <c r="A80" s="60"/>
      <c r="B80" s="446"/>
      <c r="C80" s="447"/>
      <c r="D80" s="450" t="s">
        <v>1052</v>
      </c>
      <c r="E80" s="451"/>
      <c r="F80" s="253" t="s">
        <v>518</v>
      </c>
      <c r="G80" s="36">
        <v>10</v>
      </c>
      <c r="H80" s="36"/>
      <c r="I80" s="36"/>
      <c r="J80" s="36"/>
      <c r="K80" s="36"/>
      <c r="L80" s="36"/>
      <c r="M80" s="39">
        <v>2.5</v>
      </c>
      <c r="N80" s="39"/>
      <c r="O80" s="39"/>
      <c r="P80" s="37"/>
      <c r="Q80" s="322">
        <f>G80*M80</f>
        <v>25</v>
      </c>
      <c r="R80" s="57"/>
      <c r="S80" s="62"/>
      <c r="T80" s="57"/>
      <c r="U80" s="63"/>
      <c r="V80" s="64"/>
      <c r="W80" s="65"/>
      <c r="X80" s="57"/>
      <c r="Y80" s="57"/>
      <c r="Z80" s="57"/>
      <c r="AA80" s="62"/>
      <c r="AB80" s="57"/>
      <c r="AC80" s="63"/>
      <c r="AD80" s="64"/>
      <c r="AE80" s="65"/>
      <c r="AF80" s="57"/>
      <c r="AG80" s="57"/>
      <c r="AH80" s="57"/>
      <c r="AI80" s="62"/>
      <c r="AJ80" s="57"/>
    </row>
    <row r="81" spans="1:36" ht="15.75">
      <c r="A81" s="60"/>
      <c r="B81" s="446"/>
      <c r="C81" s="447"/>
      <c r="D81" s="448" t="s">
        <v>1053</v>
      </c>
      <c r="E81" s="452"/>
      <c r="F81" s="448"/>
      <c r="G81" s="452"/>
      <c r="H81" s="255"/>
      <c r="I81" s="254"/>
      <c r="J81" s="36"/>
      <c r="K81" s="36"/>
      <c r="L81" s="36"/>
      <c r="M81" s="39"/>
      <c r="N81" s="39"/>
      <c r="O81" s="39"/>
      <c r="P81" s="37"/>
      <c r="Q81" s="322"/>
      <c r="R81" s="57"/>
      <c r="S81" s="62"/>
      <c r="T81" s="57"/>
      <c r="U81" s="63"/>
      <c r="V81" s="64"/>
      <c r="W81" s="65"/>
      <c r="X81" s="57"/>
      <c r="Y81" s="57"/>
      <c r="Z81" s="57"/>
      <c r="AA81" s="62"/>
      <c r="AB81" s="57"/>
      <c r="AC81" s="63"/>
      <c r="AD81" s="64"/>
      <c r="AE81" s="65"/>
      <c r="AF81" s="57"/>
      <c r="AG81" s="57"/>
      <c r="AH81" s="57"/>
      <c r="AI81" s="62"/>
      <c r="AJ81" s="57"/>
    </row>
    <row r="82" spans="1:36" ht="60" customHeight="1">
      <c r="A82" s="60"/>
      <c r="B82" s="446"/>
      <c r="C82" s="447"/>
      <c r="D82" s="450" t="s">
        <v>1054</v>
      </c>
      <c r="E82" s="451"/>
      <c r="F82" s="253" t="s">
        <v>518</v>
      </c>
      <c r="G82" s="36">
        <v>5</v>
      </c>
      <c r="H82" s="36"/>
      <c r="I82" s="36"/>
      <c r="J82" s="36"/>
      <c r="K82" s="36"/>
      <c r="L82" s="36"/>
      <c r="M82" s="39">
        <v>5</v>
      </c>
      <c r="N82" s="39"/>
      <c r="O82" s="39"/>
      <c r="P82" s="37"/>
      <c r="Q82" s="322">
        <f t="shared" ref="Q82:Q95" si="0">G82*M82</f>
        <v>25</v>
      </c>
      <c r="R82" s="57"/>
      <c r="S82" s="62"/>
      <c r="T82" s="57"/>
      <c r="U82" s="63"/>
      <c r="V82" s="64"/>
      <c r="W82" s="65"/>
      <c r="X82" s="57"/>
      <c r="Y82" s="57"/>
      <c r="Z82" s="57"/>
      <c r="AA82" s="62"/>
      <c r="AB82" s="57"/>
      <c r="AC82" s="63"/>
      <c r="AD82" s="64"/>
      <c r="AE82" s="65"/>
      <c r="AF82" s="57"/>
      <c r="AG82" s="57"/>
      <c r="AH82" s="57"/>
      <c r="AI82" s="62"/>
      <c r="AJ82" s="57"/>
    </row>
    <row r="83" spans="1:36" ht="60" customHeight="1">
      <c r="A83" s="60"/>
      <c r="B83" s="446"/>
      <c r="C83" s="447"/>
      <c r="D83" s="450" t="s">
        <v>1055</v>
      </c>
      <c r="E83" s="451"/>
      <c r="F83" s="253" t="s">
        <v>518</v>
      </c>
      <c r="G83" s="36">
        <v>5</v>
      </c>
      <c r="H83" s="36"/>
      <c r="I83" s="36"/>
      <c r="J83" s="36"/>
      <c r="K83" s="36"/>
      <c r="L83" s="36"/>
      <c r="M83" s="39">
        <v>5</v>
      </c>
      <c r="N83" s="39"/>
      <c r="O83" s="39"/>
      <c r="P83" s="37"/>
      <c r="Q83" s="322">
        <f t="shared" si="0"/>
        <v>25</v>
      </c>
      <c r="R83" s="66"/>
      <c r="S83" s="62"/>
      <c r="T83" s="57"/>
      <c r="U83" s="63"/>
      <c r="V83" s="64"/>
      <c r="W83" s="65"/>
      <c r="X83" s="57"/>
      <c r="Y83" s="57"/>
      <c r="Z83" s="57"/>
      <c r="AA83" s="62"/>
      <c r="AB83" s="57"/>
      <c r="AC83" s="63"/>
      <c r="AD83" s="64"/>
      <c r="AE83" s="65"/>
      <c r="AF83" s="57"/>
      <c r="AG83" s="57"/>
      <c r="AH83" s="57"/>
      <c r="AI83" s="62"/>
      <c r="AJ83" s="57"/>
    </row>
    <row r="84" spans="1:36" ht="60" customHeight="1">
      <c r="A84" s="60"/>
      <c r="B84" s="446"/>
      <c r="C84" s="447"/>
      <c r="D84" s="450" t="s">
        <v>1056</v>
      </c>
      <c r="E84" s="451"/>
      <c r="F84" s="253" t="s">
        <v>518</v>
      </c>
      <c r="G84" s="36">
        <v>3</v>
      </c>
      <c r="H84" s="36"/>
      <c r="I84" s="36"/>
      <c r="J84" s="36"/>
      <c r="K84" s="36"/>
      <c r="L84" s="36"/>
      <c r="M84" s="39">
        <v>5</v>
      </c>
      <c r="N84" s="39"/>
      <c r="O84" s="39"/>
      <c r="P84" s="37"/>
      <c r="Q84" s="322">
        <f t="shared" si="0"/>
        <v>15</v>
      </c>
      <c r="R84" s="61"/>
      <c r="S84" s="60"/>
      <c r="T84" s="60"/>
      <c r="U84" s="60"/>
      <c r="V84" s="60"/>
      <c r="W84" s="60"/>
      <c r="X84" s="60"/>
      <c r="Y84" s="60"/>
      <c r="Z84" s="60"/>
      <c r="AA84" s="60"/>
      <c r="AB84" s="60"/>
      <c r="AC84" s="60"/>
      <c r="AD84" s="60"/>
      <c r="AE84" s="60"/>
      <c r="AF84" s="60"/>
      <c r="AG84" s="60"/>
      <c r="AH84" s="60"/>
      <c r="AI84" s="60"/>
      <c r="AJ84" s="60"/>
    </row>
    <row r="85" spans="1:36" ht="60" customHeight="1">
      <c r="A85" s="60"/>
      <c r="B85" s="446"/>
      <c r="C85" s="447"/>
      <c r="D85" s="450" t="s">
        <v>1057</v>
      </c>
      <c r="E85" s="451"/>
      <c r="F85" s="253" t="s">
        <v>518</v>
      </c>
      <c r="G85" s="36">
        <v>3</v>
      </c>
      <c r="H85" s="36"/>
      <c r="I85" s="36"/>
      <c r="J85" s="36"/>
      <c r="K85" s="36"/>
      <c r="L85" s="36"/>
      <c r="M85" s="39">
        <v>5</v>
      </c>
      <c r="N85" s="39"/>
      <c r="O85" s="39"/>
      <c r="P85" s="37"/>
      <c r="Q85" s="322">
        <f t="shared" si="0"/>
        <v>15</v>
      </c>
      <c r="R85" s="61"/>
      <c r="S85" s="60"/>
      <c r="T85" s="60"/>
      <c r="U85" s="60"/>
      <c r="V85" s="60"/>
      <c r="W85" s="60"/>
      <c r="X85" s="60"/>
      <c r="Y85" s="60"/>
      <c r="Z85" s="60"/>
      <c r="AA85" s="60"/>
      <c r="AB85" s="60"/>
      <c r="AC85" s="60"/>
      <c r="AD85" s="60"/>
      <c r="AE85" s="60"/>
      <c r="AF85" s="60"/>
      <c r="AG85" s="60"/>
      <c r="AH85" s="60"/>
      <c r="AI85" s="60"/>
      <c r="AJ85" s="60"/>
    </row>
    <row r="86" spans="1:36" ht="60" customHeight="1">
      <c r="A86" s="60"/>
      <c r="B86" s="446"/>
      <c r="C86" s="447"/>
      <c r="D86" s="450" t="s">
        <v>1058</v>
      </c>
      <c r="E86" s="451"/>
      <c r="F86" s="253" t="s">
        <v>518</v>
      </c>
      <c r="G86" s="36">
        <v>4</v>
      </c>
      <c r="H86" s="36"/>
      <c r="I86" s="36"/>
      <c r="J86" s="36"/>
      <c r="K86" s="36"/>
      <c r="L86" s="36"/>
      <c r="M86" s="39">
        <v>5</v>
      </c>
      <c r="N86" s="39"/>
      <c r="O86" s="39"/>
      <c r="P86" s="37"/>
      <c r="Q86" s="322">
        <f t="shared" si="0"/>
        <v>20</v>
      </c>
      <c r="R86" s="61"/>
      <c r="S86" s="60"/>
      <c r="T86" s="60"/>
      <c r="U86" s="60"/>
      <c r="V86" s="60"/>
      <c r="W86" s="60"/>
      <c r="X86" s="60"/>
      <c r="Y86" s="60"/>
      <c r="Z86" s="60"/>
      <c r="AA86" s="60"/>
      <c r="AB86" s="60"/>
      <c r="AC86" s="60"/>
      <c r="AD86" s="60"/>
      <c r="AE86" s="60"/>
      <c r="AF86" s="60"/>
      <c r="AG86" s="60"/>
      <c r="AH86" s="60"/>
      <c r="AI86" s="60"/>
      <c r="AJ86" s="60"/>
    </row>
    <row r="87" spans="1:36" ht="60" customHeight="1">
      <c r="A87" s="60"/>
      <c r="B87" s="446"/>
      <c r="C87" s="447"/>
      <c r="D87" s="450" t="s">
        <v>1059</v>
      </c>
      <c r="E87" s="451"/>
      <c r="F87" s="253" t="s">
        <v>518</v>
      </c>
      <c r="G87" s="36">
        <v>3</v>
      </c>
      <c r="H87" s="36"/>
      <c r="I87" s="36"/>
      <c r="J87" s="36"/>
      <c r="K87" s="36"/>
      <c r="L87" s="36"/>
      <c r="M87" s="39">
        <v>5</v>
      </c>
      <c r="N87" s="39"/>
      <c r="O87" s="39"/>
      <c r="P87" s="37"/>
      <c r="Q87" s="322">
        <f t="shared" si="0"/>
        <v>15</v>
      </c>
      <c r="R87" s="61"/>
      <c r="S87" s="60"/>
      <c r="T87" s="60"/>
      <c r="U87" s="60"/>
      <c r="V87" s="60"/>
      <c r="W87" s="60"/>
      <c r="X87" s="60"/>
      <c r="Y87" s="60"/>
      <c r="Z87" s="60"/>
      <c r="AA87" s="60"/>
      <c r="AB87" s="60"/>
      <c r="AC87" s="60"/>
      <c r="AD87" s="60"/>
      <c r="AE87" s="60"/>
      <c r="AF87" s="60"/>
      <c r="AG87" s="60"/>
      <c r="AH87" s="60"/>
      <c r="AI87" s="60"/>
      <c r="AJ87" s="60"/>
    </row>
    <row r="88" spans="1:36" ht="60" customHeight="1">
      <c r="A88" s="60"/>
      <c r="B88" s="446"/>
      <c r="C88" s="447"/>
      <c r="D88" s="450" t="s">
        <v>1060</v>
      </c>
      <c r="E88" s="451"/>
      <c r="F88" s="253" t="s">
        <v>518</v>
      </c>
      <c r="G88" s="36">
        <v>2</v>
      </c>
      <c r="H88" s="36"/>
      <c r="I88" s="36"/>
      <c r="J88" s="36"/>
      <c r="K88" s="36"/>
      <c r="L88" s="36"/>
      <c r="M88" s="39">
        <v>5</v>
      </c>
      <c r="N88" s="39"/>
      <c r="O88" s="39"/>
      <c r="P88" s="37"/>
      <c r="Q88" s="322">
        <f t="shared" si="0"/>
        <v>10</v>
      </c>
      <c r="R88" s="61"/>
      <c r="S88" s="60"/>
      <c r="T88" s="60"/>
      <c r="U88" s="60"/>
      <c r="V88" s="60"/>
      <c r="W88" s="60"/>
      <c r="X88" s="60"/>
      <c r="Y88" s="60"/>
      <c r="Z88" s="60"/>
      <c r="AA88" s="60"/>
      <c r="AB88" s="60"/>
      <c r="AC88" s="60"/>
      <c r="AD88" s="60"/>
      <c r="AE88" s="60"/>
      <c r="AF88" s="60"/>
      <c r="AG88" s="60"/>
      <c r="AH88" s="60"/>
      <c r="AI88" s="60"/>
      <c r="AJ88" s="60"/>
    </row>
    <row r="89" spans="1:36" ht="60" customHeight="1">
      <c r="A89" s="60"/>
      <c r="B89" s="446"/>
      <c r="C89" s="447"/>
      <c r="D89" s="450" t="s">
        <v>1061</v>
      </c>
      <c r="E89" s="451"/>
      <c r="F89" s="253" t="s">
        <v>518</v>
      </c>
      <c r="G89" s="36">
        <v>2</v>
      </c>
      <c r="H89" s="36"/>
      <c r="I89" s="36"/>
      <c r="J89" s="36"/>
      <c r="K89" s="36"/>
      <c r="L89" s="36"/>
      <c r="M89" s="39">
        <v>5</v>
      </c>
      <c r="N89" s="39"/>
      <c r="O89" s="39"/>
      <c r="P89" s="37"/>
      <c r="Q89" s="322">
        <f t="shared" si="0"/>
        <v>10</v>
      </c>
      <c r="R89" s="61"/>
      <c r="S89" s="60"/>
      <c r="T89" s="60"/>
      <c r="U89" s="60"/>
      <c r="V89" s="60"/>
      <c r="W89" s="60"/>
      <c r="X89" s="60"/>
      <c r="Y89" s="60"/>
      <c r="Z89" s="60"/>
      <c r="AA89" s="60"/>
      <c r="AB89" s="60"/>
      <c r="AC89" s="60"/>
      <c r="AD89" s="60"/>
      <c r="AE89" s="60"/>
      <c r="AF89" s="60"/>
      <c r="AG89" s="60"/>
      <c r="AH89" s="60"/>
      <c r="AI89" s="60"/>
      <c r="AJ89" s="60"/>
    </row>
    <row r="90" spans="1:36" ht="60" customHeight="1">
      <c r="A90" s="60"/>
      <c r="B90" s="446"/>
      <c r="C90" s="447"/>
      <c r="D90" s="450" t="s">
        <v>1062</v>
      </c>
      <c r="E90" s="451"/>
      <c r="F90" s="253" t="s">
        <v>518</v>
      </c>
      <c r="G90" s="36">
        <v>3</v>
      </c>
      <c r="H90" s="36"/>
      <c r="I90" s="36"/>
      <c r="J90" s="36"/>
      <c r="K90" s="36"/>
      <c r="L90" s="36"/>
      <c r="M90" s="39">
        <v>5</v>
      </c>
      <c r="N90" s="39"/>
      <c r="O90" s="39"/>
      <c r="P90" s="37"/>
      <c r="Q90" s="322">
        <f t="shared" si="0"/>
        <v>15</v>
      </c>
      <c r="R90" s="61"/>
      <c r="S90" s="60"/>
      <c r="T90" s="60"/>
      <c r="U90" s="60"/>
      <c r="V90" s="60"/>
      <c r="W90" s="60"/>
      <c r="X90" s="60"/>
      <c r="Y90" s="60"/>
      <c r="Z90" s="60"/>
      <c r="AA90" s="60"/>
      <c r="AB90" s="60"/>
      <c r="AC90" s="60"/>
      <c r="AD90" s="60"/>
      <c r="AE90" s="60"/>
      <c r="AF90" s="60"/>
      <c r="AG90" s="60"/>
      <c r="AH90" s="60"/>
      <c r="AI90" s="60"/>
      <c r="AJ90" s="60"/>
    </row>
    <row r="91" spans="1:36" ht="60" customHeight="1">
      <c r="A91" s="60"/>
      <c r="B91" s="446"/>
      <c r="C91" s="447"/>
      <c r="D91" s="450" t="s">
        <v>1063</v>
      </c>
      <c r="E91" s="451"/>
      <c r="F91" s="253" t="s">
        <v>518</v>
      </c>
      <c r="G91" s="36">
        <v>3</v>
      </c>
      <c r="H91" s="36"/>
      <c r="I91" s="36"/>
      <c r="J91" s="36"/>
      <c r="K91" s="36"/>
      <c r="L91" s="36"/>
      <c r="M91" s="39">
        <v>5</v>
      </c>
      <c r="N91" s="39"/>
      <c r="O91" s="39"/>
      <c r="P91" s="37"/>
      <c r="Q91" s="322">
        <f t="shared" si="0"/>
        <v>15</v>
      </c>
      <c r="R91" s="61"/>
      <c r="S91" s="60"/>
      <c r="T91" s="60"/>
      <c r="U91" s="60"/>
      <c r="V91" s="60"/>
      <c r="W91" s="60"/>
      <c r="X91" s="60"/>
      <c r="Y91" s="60"/>
      <c r="Z91" s="60"/>
      <c r="AA91" s="60"/>
      <c r="AB91" s="60"/>
      <c r="AC91" s="60"/>
      <c r="AD91" s="60"/>
      <c r="AE91" s="60"/>
      <c r="AF91" s="60"/>
      <c r="AG91" s="60"/>
      <c r="AH91" s="60"/>
      <c r="AI91" s="60"/>
      <c r="AJ91" s="60"/>
    </row>
    <row r="92" spans="1:36" ht="60" customHeight="1">
      <c r="A92" s="60"/>
      <c r="B92" s="446"/>
      <c r="C92" s="447"/>
      <c r="D92" s="450" t="s">
        <v>1064</v>
      </c>
      <c r="E92" s="451"/>
      <c r="F92" s="253" t="s">
        <v>518</v>
      </c>
      <c r="G92" s="36">
        <v>3</v>
      </c>
      <c r="H92" s="36"/>
      <c r="I92" s="36"/>
      <c r="J92" s="36"/>
      <c r="K92" s="36"/>
      <c r="L92" s="36"/>
      <c r="M92" s="39">
        <v>5</v>
      </c>
      <c r="N92" s="39"/>
      <c r="O92" s="39"/>
      <c r="P92" s="37"/>
      <c r="Q92" s="322">
        <f t="shared" si="0"/>
        <v>15</v>
      </c>
      <c r="R92" s="61"/>
      <c r="S92" s="60"/>
      <c r="T92" s="60"/>
      <c r="U92" s="60"/>
      <c r="V92" s="60"/>
      <c r="W92" s="60"/>
      <c r="X92" s="60"/>
      <c r="Y92" s="60"/>
      <c r="Z92" s="60"/>
      <c r="AA92" s="60"/>
      <c r="AB92" s="60"/>
      <c r="AC92" s="60"/>
      <c r="AD92" s="60"/>
      <c r="AE92" s="60"/>
      <c r="AF92" s="60"/>
      <c r="AG92" s="60"/>
      <c r="AH92" s="60"/>
      <c r="AI92" s="60"/>
      <c r="AJ92" s="60"/>
    </row>
    <row r="93" spans="1:36" ht="60" customHeight="1">
      <c r="A93" s="60"/>
      <c r="B93" s="446"/>
      <c r="C93" s="447"/>
      <c r="D93" s="450" t="s">
        <v>1065</v>
      </c>
      <c r="E93" s="451"/>
      <c r="F93" s="253" t="s">
        <v>518</v>
      </c>
      <c r="G93" s="36">
        <v>3</v>
      </c>
      <c r="H93" s="36"/>
      <c r="I93" s="36"/>
      <c r="J93" s="36"/>
      <c r="K93" s="36"/>
      <c r="L93" s="36"/>
      <c r="M93" s="39">
        <v>5</v>
      </c>
      <c r="N93" s="39"/>
      <c r="O93" s="39"/>
      <c r="P93" s="37"/>
      <c r="Q93" s="322">
        <f t="shared" si="0"/>
        <v>15</v>
      </c>
      <c r="R93" s="61"/>
      <c r="S93" s="60"/>
      <c r="T93" s="60"/>
      <c r="U93" s="60"/>
      <c r="V93" s="60"/>
      <c r="W93" s="60"/>
      <c r="X93" s="60"/>
      <c r="Y93" s="60"/>
      <c r="Z93" s="60"/>
      <c r="AA93" s="60"/>
      <c r="AB93" s="60"/>
      <c r="AC93" s="60"/>
      <c r="AD93" s="60"/>
      <c r="AE93" s="60"/>
      <c r="AF93" s="60"/>
      <c r="AG93" s="60"/>
      <c r="AH93" s="60"/>
      <c r="AI93" s="60"/>
      <c r="AJ93" s="60"/>
    </row>
    <row r="94" spans="1:36" ht="60" customHeight="1">
      <c r="A94" s="60"/>
      <c r="B94" s="446"/>
      <c r="C94" s="447"/>
      <c r="D94" s="450" t="s">
        <v>1066</v>
      </c>
      <c r="E94" s="451"/>
      <c r="F94" s="253" t="s">
        <v>518</v>
      </c>
      <c r="G94" s="36">
        <v>2</v>
      </c>
      <c r="H94" s="36"/>
      <c r="I94" s="36"/>
      <c r="J94" s="36"/>
      <c r="K94" s="36"/>
      <c r="L94" s="36"/>
      <c r="M94" s="39">
        <v>5</v>
      </c>
      <c r="N94" s="39"/>
      <c r="O94" s="39"/>
      <c r="P94" s="37"/>
      <c r="Q94" s="322">
        <f t="shared" si="0"/>
        <v>10</v>
      </c>
      <c r="R94" s="61"/>
      <c r="S94" s="60"/>
      <c r="T94" s="60"/>
      <c r="U94" s="60"/>
      <c r="V94" s="60"/>
      <c r="W94" s="60"/>
      <c r="X94" s="60"/>
      <c r="Y94" s="60"/>
      <c r="Z94" s="60"/>
      <c r="AA94" s="60"/>
      <c r="AB94" s="60"/>
      <c r="AC94" s="60"/>
      <c r="AD94" s="60"/>
      <c r="AE94" s="60"/>
      <c r="AF94" s="60"/>
      <c r="AG94" s="60"/>
      <c r="AH94" s="60"/>
      <c r="AI94" s="60"/>
      <c r="AJ94" s="60"/>
    </row>
    <row r="95" spans="1:36" ht="60" customHeight="1">
      <c r="A95" s="60"/>
      <c r="B95" s="446"/>
      <c r="C95" s="447"/>
      <c r="D95" s="450" t="s">
        <v>1067</v>
      </c>
      <c r="E95" s="451"/>
      <c r="F95" s="253" t="s">
        <v>518</v>
      </c>
      <c r="G95" s="36">
        <v>1</v>
      </c>
      <c r="H95" s="36"/>
      <c r="I95" s="36"/>
      <c r="J95" s="36"/>
      <c r="K95" s="36"/>
      <c r="L95" s="36"/>
      <c r="M95" s="39">
        <v>5</v>
      </c>
      <c r="N95" s="39"/>
      <c r="O95" s="39"/>
      <c r="P95" s="37"/>
      <c r="Q95" s="322">
        <f t="shared" si="0"/>
        <v>5</v>
      </c>
      <c r="R95" s="61"/>
      <c r="S95" s="60"/>
      <c r="T95" s="60"/>
      <c r="U95" s="60"/>
      <c r="V95" s="60"/>
      <c r="W95" s="60"/>
      <c r="X95" s="60"/>
      <c r="Y95" s="60"/>
      <c r="Z95" s="60"/>
      <c r="AA95" s="60"/>
      <c r="AB95" s="60"/>
      <c r="AC95" s="60"/>
      <c r="AD95" s="60"/>
      <c r="AE95" s="60"/>
      <c r="AF95" s="60"/>
      <c r="AG95" s="60"/>
      <c r="AH95" s="60"/>
      <c r="AI95" s="60"/>
      <c r="AJ95" s="60"/>
    </row>
    <row r="96" spans="1:36" ht="60" customHeight="1">
      <c r="A96" s="60"/>
      <c r="B96" s="446"/>
      <c r="C96" s="447"/>
      <c r="D96" s="450" t="s">
        <v>1068</v>
      </c>
      <c r="E96" s="451"/>
      <c r="F96" s="253" t="s">
        <v>518</v>
      </c>
      <c r="G96" s="36">
        <v>1</v>
      </c>
      <c r="H96" s="36"/>
      <c r="I96" s="36"/>
      <c r="J96" s="36"/>
      <c r="K96" s="36"/>
      <c r="L96" s="36"/>
      <c r="M96" s="39">
        <v>5</v>
      </c>
      <c r="N96" s="39"/>
      <c r="O96" s="39"/>
      <c r="P96" s="37"/>
      <c r="Q96" s="322">
        <f t="shared" ref="Q96:Q98" si="1">G96*M96</f>
        <v>5</v>
      </c>
      <c r="R96" s="61"/>
      <c r="S96" s="60"/>
      <c r="T96" s="60"/>
      <c r="U96" s="60"/>
      <c r="V96" s="60"/>
      <c r="W96" s="60"/>
      <c r="X96" s="60"/>
      <c r="Y96" s="60"/>
      <c r="Z96" s="60"/>
      <c r="AA96" s="60"/>
      <c r="AB96" s="60"/>
      <c r="AC96" s="60"/>
      <c r="AD96" s="60"/>
      <c r="AE96" s="60"/>
      <c r="AF96" s="60"/>
      <c r="AG96" s="60"/>
      <c r="AH96" s="60"/>
      <c r="AI96" s="60"/>
      <c r="AJ96" s="60"/>
    </row>
    <row r="97" spans="1:36" ht="60" customHeight="1">
      <c r="A97" s="60"/>
      <c r="B97" s="446"/>
      <c r="C97" s="447"/>
      <c r="D97" s="450" t="s">
        <v>1069</v>
      </c>
      <c r="E97" s="451"/>
      <c r="F97" s="253" t="s">
        <v>518</v>
      </c>
      <c r="G97" s="36">
        <v>1</v>
      </c>
      <c r="H97" s="36"/>
      <c r="I97" s="36"/>
      <c r="J97" s="36"/>
      <c r="K97" s="36"/>
      <c r="L97" s="36"/>
      <c r="M97" s="39">
        <v>5</v>
      </c>
      <c r="N97" s="39"/>
      <c r="O97" s="39"/>
      <c r="P97" s="37"/>
      <c r="Q97" s="322">
        <f t="shared" si="1"/>
        <v>5</v>
      </c>
      <c r="R97" s="60"/>
      <c r="S97" s="60"/>
      <c r="T97" s="60"/>
      <c r="U97" s="60"/>
      <c r="V97" s="60"/>
      <c r="W97" s="60"/>
      <c r="X97" s="60"/>
      <c r="Y97" s="60"/>
      <c r="Z97" s="60"/>
      <c r="AA97" s="60"/>
      <c r="AB97" s="60"/>
      <c r="AC97" s="60"/>
      <c r="AD97" s="60"/>
      <c r="AE97" s="60"/>
      <c r="AF97" s="60"/>
      <c r="AG97" s="60"/>
      <c r="AH97" s="60"/>
      <c r="AI97" s="60"/>
      <c r="AJ97" s="60"/>
    </row>
    <row r="98" spans="1:36" ht="60" customHeight="1">
      <c r="A98" s="60"/>
      <c r="B98" s="446"/>
      <c r="C98" s="447"/>
      <c r="D98" s="450" t="s">
        <v>1070</v>
      </c>
      <c r="E98" s="451"/>
      <c r="F98" s="253" t="s">
        <v>518</v>
      </c>
      <c r="G98" s="36">
        <v>1</v>
      </c>
      <c r="H98" s="36"/>
      <c r="I98" s="36"/>
      <c r="J98" s="36"/>
      <c r="K98" s="36"/>
      <c r="L98" s="36"/>
      <c r="M98" s="39">
        <v>5</v>
      </c>
      <c r="N98" s="39"/>
      <c r="O98" s="39"/>
      <c r="P98" s="37"/>
      <c r="Q98" s="322">
        <f t="shared" si="1"/>
        <v>5</v>
      </c>
      <c r="R98" s="60"/>
      <c r="S98" s="60"/>
      <c r="T98" s="60"/>
      <c r="U98" s="60"/>
      <c r="V98" s="60"/>
      <c r="W98" s="60"/>
      <c r="X98" s="60"/>
      <c r="Y98" s="60"/>
      <c r="Z98" s="60"/>
      <c r="AA98" s="60"/>
      <c r="AB98" s="60"/>
      <c r="AC98" s="60"/>
      <c r="AD98" s="60"/>
      <c r="AE98" s="60"/>
      <c r="AF98" s="60"/>
      <c r="AG98" s="60"/>
      <c r="AH98" s="60"/>
      <c r="AI98" s="60"/>
      <c r="AJ98" s="60"/>
    </row>
    <row r="99" spans="1:36" ht="60" customHeight="1">
      <c r="A99" s="60"/>
      <c r="B99" s="446"/>
      <c r="C99" s="447"/>
      <c r="D99" s="450" t="s">
        <v>1071</v>
      </c>
      <c r="E99" s="451"/>
      <c r="F99" s="253" t="s">
        <v>518</v>
      </c>
      <c r="G99" s="36">
        <v>3</v>
      </c>
      <c r="H99" s="36"/>
      <c r="I99" s="36"/>
      <c r="J99" s="36"/>
      <c r="K99" s="36"/>
      <c r="L99" s="36"/>
      <c r="M99" s="39">
        <v>5</v>
      </c>
      <c r="N99" s="39"/>
      <c r="O99" s="39"/>
      <c r="P99" s="37"/>
      <c r="Q99" s="322">
        <f>G99*M99</f>
        <v>15</v>
      </c>
      <c r="R99" s="60"/>
      <c r="S99" s="60"/>
      <c r="T99" s="60"/>
      <c r="U99" s="60"/>
      <c r="V99" s="60"/>
      <c r="W99" s="60"/>
      <c r="X99" s="60"/>
      <c r="Y99" s="60"/>
      <c r="Z99" s="60"/>
      <c r="AA99" s="60"/>
      <c r="AB99" s="60"/>
      <c r="AC99" s="60"/>
      <c r="AD99" s="60"/>
      <c r="AE99" s="60"/>
      <c r="AF99" s="60"/>
      <c r="AG99" s="60"/>
      <c r="AH99" s="60"/>
      <c r="AI99" s="60"/>
      <c r="AJ99" s="60"/>
    </row>
    <row r="100" spans="1:36" ht="60" customHeight="1">
      <c r="A100" s="60"/>
      <c r="B100" s="446"/>
      <c r="C100" s="447"/>
      <c r="D100" s="450" t="s">
        <v>1072</v>
      </c>
      <c r="E100" s="451"/>
      <c r="F100" s="253" t="s">
        <v>518</v>
      </c>
      <c r="G100" s="36">
        <v>3</v>
      </c>
      <c r="H100" s="36"/>
      <c r="I100" s="36"/>
      <c r="J100" s="36"/>
      <c r="K100" s="36"/>
      <c r="L100" s="36"/>
      <c r="M100" s="39">
        <v>5</v>
      </c>
      <c r="N100" s="39"/>
      <c r="O100" s="39"/>
      <c r="P100" s="37"/>
      <c r="Q100" s="322">
        <f t="shared" ref="Q100:Q102" si="2">G100*M100</f>
        <v>15</v>
      </c>
      <c r="R100" s="60"/>
      <c r="S100" s="60"/>
      <c r="T100" s="60"/>
      <c r="U100" s="60"/>
      <c r="V100" s="60"/>
      <c r="W100" s="60"/>
      <c r="X100" s="60"/>
      <c r="Y100" s="60"/>
      <c r="Z100" s="60"/>
      <c r="AA100" s="60"/>
      <c r="AB100" s="60"/>
      <c r="AC100" s="60"/>
      <c r="AD100" s="60"/>
      <c r="AE100" s="60"/>
      <c r="AF100" s="60"/>
      <c r="AG100" s="60"/>
      <c r="AH100" s="60"/>
      <c r="AI100" s="60"/>
      <c r="AJ100" s="60"/>
    </row>
    <row r="101" spans="1:36" ht="60" customHeight="1">
      <c r="A101" s="60"/>
      <c r="B101" s="446"/>
      <c r="C101" s="447"/>
      <c r="D101" s="450" t="s">
        <v>1073</v>
      </c>
      <c r="E101" s="451"/>
      <c r="F101" s="253" t="s">
        <v>518</v>
      </c>
      <c r="G101" s="36">
        <v>3</v>
      </c>
      <c r="H101" s="36"/>
      <c r="I101" s="36"/>
      <c r="J101" s="36"/>
      <c r="K101" s="36"/>
      <c r="L101" s="36"/>
      <c r="M101" s="39">
        <v>5</v>
      </c>
      <c r="N101" s="39"/>
      <c r="O101" s="39"/>
      <c r="P101" s="37"/>
      <c r="Q101" s="322">
        <f t="shared" si="2"/>
        <v>15</v>
      </c>
      <c r="R101" s="60"/>
      <c r="S101" s="60"/>
      <c r="T101" s="60"/>
      <c r="U101" s="60"/>
      <c r="V101" s="60"/>
      <c r="W101" s="60"/>
      <c r="X101" s="60"/>
      <c r="Y101" s="60"/>
      <c r="Z101" s="60"/>
      <c r="AA101" s="60"/>
      <c r="AB101" s="60"/>
      <c r="AC101" s="60"/>
      <c r="AD101" s="60"/>
      <c r="AE101" s="60"/>
      <c r="AF101" s="60"/>
      <c r="AG101" s="60"/>
      <c r="AH101" s="60"/>
      <c r="AI101" s="60"/>
      <c r="AJ101" s="60"/>
    </row>
    <row r="102" spans="1:36" ht="60" customHeight="1">
      <c r="A102" s="60"/>
      <c r="B102" s="446"/>
      <c r="C102" s="447"/>
      <c r="D102" s="450" t="s">
        <v>1074</v>
      </c>
      <c r="E102" s="451"/>
      <c r="F102" s="253" t="s">
        <v>518</v>
      </c>
      <c r="G102" s="36">
        <v>3</v>
      </c>
      <c r="H102" s="36"/>
      <c r="I102" s="36"/>
      <c r="J102" s="36"/>
      <c r="K102" s="36"/>
      <c r="L102" s="36"/>
      <c r="M102" s="39">
        <v>5</v>
      </c>
      <c r="N102" s="39"/>
      <c r="O102" s="39"/>
      <c r="P102" s="37"/>
      <c r="Q102" s="322">
        <f t="shared" si="2"/>
        <v>15</v>
      </c>
      <c r="R102" s="60"/>
      <c r="S102" s="60"/>
      <c r="T102" s="60"/>
      <c r="U102" s="60"/>
      <c r="V102" s="60"/>
      <c r="W102" s="60"/>
      <c r="X102" s="60"/>
      <c r="Y102" s="60"/>
      <c r="Z102" s="60"/>
      <c r="AA102" s="60"/>
      <c r="AB102" s="60"/>
      <c r="AC102" s="60"/>
      <c r="AD102" s="60"/>
      <c r="AE102" s="60"/>
      <c r="AF102" s="60"/>
      <c r="AG102" s="60"/>
      <c r="AH102" s="60"/>
      <c r="AI102" s="60"/>
      <c r="AJ102" s="60"/>
    </row>
    <row r="103" spans="1:36" ht="60" customHeight="1">
      <c r="B103" s="446"/>
      <c r="C103" s="447"/>
      <c r="D103" s="450" t="s">
        <v>1075</v>
      </c>
      <c r="E103" s="451"/>
      <c r="F103" s="253" t="s">
        <v>518</v>
      </c>
      <c r="G103" s="36">
        <v>3</v>
      </c>
      <c r="H103" s="36"/>
      <c r="I103" s="36"/>
      <c r="J103" s="36"/>
      <c r="K103" s="36"/>
      <c r="L103" s="36"/>
      <c r="M103" s="39">
        <v>5</v>
      </c>
      <c r="N103" s="39"/>
      <c r="O103" s="39"/>
      <c r="P103" s="37"/>
      <c r="Q103" s="322">
        <f t="shared" ref="Q103:Q114" si="3">G103*M103</f>
        <v>15</v>
      </c>
    </row>
    <row r="104" spans="1:36" ht="60" customHeight="1">
      <c r="B104" s="446"/>
      <c r="C104" s="447"/>
      <c r="D104" s="450" t="s">
        <v>859</v>
      </c>
      <c r="E104" s="451"/>
      <c r="F104" s="253" t="s">
        <v>518</v>
      </c>
      <c r="G104" s="36">
        <v>4</v>
      </c>
      <c r="H104" s="36"/>
      <c r="I104" s="36"/>
      <c r="J104" s="36"/>
      <c r="K104" s="36"/>
      <c r="L104" s="36"/>
      <c r="M104" s="39">
        <v>4</v>
      </c>
      <c r="N104" s="39"/>
      <c r="O104" s="39"/>
      <c r="P104" s="37"/>
      <c r="Q104" s="322">
        <f t="shared" si="3"/>
        <v>16</v>
      </c>
    </row>
    <row r="105" spans="1:36" ht="60" customHeight="1">
      <c r="B105" s="446"/>
      <c r="C105" s="447"/>
      <c r="D105" s="450" t="s">
        <v>860</v>
      </c>
      <c r="E105" s="451"/>
      <c r="F105" s="253" t="s">
        <v>518</v>
      </c>
      <c r="G105" s="36">
        <v>3</v>
      </c>
      <c r="H105" s="36"/>
      <c r="I105" s="36"/>
      <c r="J105" s="36"/>
      <c r="K105" s="36"/>
      <c r="L105" s="36"/>
      <c r="M105" s="39">
        <v>5</v>
      </c>
      <c r="N105" s="39"/>
      <c r="O105" s="39"/>
      <c r="P105" s="37"/>
      <c r="Q105" s="322">
        <f t="shared" si="3"/>
        <v>15</v>
      </c>
    </row>
    <row r="106" spans="1:36" ht="60" customHeight="1">
      <c r="B106" s="446"/>
      <c r="C106" s="447"/>
      <c r="D106" s="450" t="s">
        <v>1076</v>
      </c>
      <c r="E106" s="451"/>
      <c r="F106" s="253" t="s">
        <v>518</v>
      </c>
      <c r="G106" s="36">
        <v>3</v>
      </c>
      <c r="H106" s="36"/>
      <c r="I106" s="36"/>
      <c r="J106" s="36"/>
      <c r="K106" s="36"/>
      <c r="L106" s="36"/>
      <c r="M106" s="39">
        <v>5</v>
      </c>
      <c r="N106" s="39"/>
      <c r="O106" s="39"/>
      <c r="P106" s="37"/>
      <c r="Q106" s="322">
        <f t="shared" si="3"/>
        <v>15</v>
      </c>
    </row>
    <row r="107" spans="1:36" ht="60" customHeight="1">
      <c r="B107" s="446"/>
      <c r="C107" s="447"/>
      <c r="D107" s="450" t="s">
        <v>539</v>
      </c>
      <c r="E107" s="451"/>
      <c r="F107" s="253" t="s">
        <v>518</v>
      </c>
      <c r="G107" s="36">
        <v>3</v>
      </c>
      <c r="H107" s="36"/>
      <c r="I107" s="36"/>
      <c r="J107" s="36"/>
      <c r="K107" s="36"/>
      <c r="L107" s="36"/>
      <c r="M107" s="39">
        <v>5</v>
      </c>
      <c r="N107" s="39"/>
      <c r="O107" s="39"/>
      <c r="P107" s="37"/>
      <c r="Q107" s="322">
        <f t="shared" si="3"/>
        <v>15</v>
      </c>
    </row>
    <row r="108" spans="1:36" ht="60" customHeight="1">
      <c r="B108" s="446"/>
      <c r="C108" s="447"/>
      <c r="D108" s="450" t="s">
        <v>537</v>
      </c>
      <c r="E108" s="451"/>
      <c r="F108" s="253" t="s">
        <v>518</v>
      </c>
      <c r="G108" s="36">
        <v>3</v>
      </c>
      <c r="H108" s="36"/>
      <c r="I108" s="36"/>
      <c r="J108" s="36"/>
      <c r="K108" s="36"/>
      <c r="L108" s="36"/>
      <c r="M108" s="39">
        <v>5</v>
      </c>
      <c r="N108" s="39"/>
      <c r="O108" s="39"/>
      <c r="P108" s="37"/>
      <c r="Q108" s="322">
        <f t="shared" si="3"/>
        <v>15</v>
      </c>
    </row>
    <row r="109" spans="1:36" ht="60" customHeight="1">
      <c r="B109" s="446"/>
      <c r="C109" s="447"/>
      <c r="D109" s="450" t="s">
        <v>1077</v>
      </c>
      <c r="E109" s="451"/>
      <c r="F109" s="253" t="s">
        <v>518</v>
      </c>
      <c r="G109" s="36">
        <v>3</v>
      </c>
      <c r="H109" s="36"/>
      <c r="I109" s="36"/>
      <c r="J109" s="36"/>
      <c r="K109" s="36"/>
      <c r="L109" s="36"/>
      <c r="M109" s="39">
        <v>5</v>
      </c>
      <c r="N109" s="39"/>
      <c r="O109" s="39"/>
      <c r="P109" s="37"/>
      <c r="Q109" s="322">
        <f t="shared" si="3"/>
        <v>15</v>
      </c>
    </row>
    <row r="110" spans="1:36" ht="60" customHeight="1">
      <c r="B110" s="446"/>
      <c r="C110" s="447"/>
      <c r="D110" s="450" t="s">
        <v>1078</v>
      </c>
      <c r="E110" s="451"/>
      <c r="F110" s="253" t="s">
        <v>518</v>
      </c>
      <c r="G110" s="36">
        <v>3</v>
      </c>
      <c r="H110" s="36"/>
      <c r="I110" s="36"/>
      <c r="J110" s="36"/>
      <c r="K110" s="36"/>
      <c r="L110" s="36"/>
      <c r="M110" s="39">
        <v>5</v>
      </c>
      <c r="N110" s="39"/>
      <c r="O110" s="39"/>
      <c r="P110" s="37"/>
      <c r="Q110" s="322">
        <f t="shared" si="3"/>
        <v>15</v>
      </c>
    </row>
    <row r="111" spans="1:36" ht="60" customHeight="1">
      <c r="B111" s="446"/>
      <c r="C111" s="447"/>
      <c r="D111" s="450" t="s">
        <v>1079</v>
      </c>
      <c r="E111" s="451"/>
      <c r="F111" s="253" t="s">
        <v>518</v>
      </c>
      <c r="G111" s="36">
        <v>3</v>
      </c>
      <c r="H111" s="36"/>
      <c r="I111" s="36"/>
      <c r="J111" s="36"/>
      <c r="K111" s="36"/>
      <c r="L111" s="36"/>
      <c r="M111" s="39">
        <v>5</v>
      </c>
      <c r="N111" s="39"/>
      <c r="O111" s="39"/>
      <c r="P111" s="37"/>
      <c r="Q111" s="322">
        <f t="shared" si="3"/>
        <v>15</v>
      </c>
    </row>
    <row r="112" spans="1:36" ht="60" customHeight="1">
      <c r="B112" s="446"/>
      <c r="C112" s="447"/>
      <c r="D112" s="450" t="s">
        <v>1080</v>
      </c>
      <c r="E112" s="451"/>
      <c r="F112" s="253" t="s">
        <v>518</v>
      </c>
      <c r="G112" s="36">
        <v>3</v>
      </c>
      <c r="H112" s="36"/>
      <c r="I112" s="36"/>
      <c r="J112" s="36"/>
      <c r="K112" s="36"/>
      <c r="L112" s="36"/>
      <c r="M112" s="39">
        <v>5</v>
      </c>
      <c r="N112" s="39"/>
      <c r="O112" s="39"/>
      <c r="P112" s="37"/>
      <c r="Q112" s="322">
        <f t="shared" si="3"/>
        <v>15</v>
      </c>
    </row>
    <row r="113" spans="2:17" ht="60" customHeight="1">
      <c r="B113" s="446"/>
      <c r="C113" s="447"/>
      <c r="D113" s="450" t="s">
        <v>1081</v>
      </c>
      <c r="E113" s="451"/>
      <c r="F113" s="253" t="s">
        <v>518</v>
      </c>
      <c r="G113" s="36">
        <v>3</v>
      </c>
      <c r="H113" s="36"/>
      <c r="I113" s="36"/>
      <c r="J113" s="36"/>
      <c r="K113" s="36"/>
      <c r="L113" s="36"/>
      <c r="M113" s="39">
        <v>5</v>
      </c>
      <c r="N113" s="39"/>
      <c r="O113" s="39"/>
      <c r="P113" s="37"/>
      <c r="Q113" s="322">
        <f t="shared" si="3"/>
        <v>15</v>
      </c>
    </row>
    <row r="114" spans="2:17" ht="60" customHeight="1">
      <c r="B114" s="446"/>
      <c r="C114" s="447"/>
      <c r="D114" s="450" t="s">
        <v>1082</v>
      </c>
      <c r="E114" s="451"/>
      <c r="F114" s="253" t="s">
        <v>518</v>
      </c>
      <c r="G114" s="36">
        <v>3</v>
      </c>
      <c r="H114" s="36"/>
      <c r="I114" s="36"/>
      <c r="J114" s="36"/>
      <c r="K114" s="36"/>
      <c r="L114" s="36"/>
      <c r="M114" s="39">
        <v>5</v>
      </c>
      <c r="N114" s="39"/>
      <c r="O114" s="39"/>
      <c r="P114" s="37"/>
      <c r="Q114" s="322">
        <f t="shared" si="3"/>
        <v>15</v>
      </c>
    </row>
    <row r="115" spans="2:17" ht="60" customHeight="1">
      <c r="B115" s="446"/>
      <c r="C115" s="447"/>
      <c r="D115" s="450" t="s">
        <v>538</v>
      </c>
      <c r="E115" s="451"/>
      <c r="F115" s="253" t="s">
        <v>518</v>
      </c>
      <c r="G115" s="36">
        <v>4</v>
      </c>
      <c r="H115" s="36"/>
      <c r="I115" s="36"/>
      <c r="J115" s="36"/>
      <c r="K115" s="36"/>
      <c r="L115" s="36"/>
      <c r="M115" s="39">
        <v>5</v>
      </c>
      <c r="N115" s="39"/>
      <c r="O115" s="39"/>
      <c r="P115" s="37"/>
      <c r="Q115" s="322">
        <f t="shared" ref="Q115" si="4">G115*M115</f>
        <v>20</v>
      </c>
    </row>
    <row r="116" spans="2:17" ht="60" customHeight="1">
      <c r="B116" s="446"/>
      <c r="C116" s="447"/>
      <c r="D116" s="450" t="s">
        <v>536</v>
      </c>
      <c r="E116" s="451"/>
      <c r="F116" s="253" t="s">
        <v>518</v>
      </c>
      <c r="G116" s="36">
        <v>4</v>
      </c>
      <c r="H116" s="36"/>
      <c r="I116" s="36"/>
      <c r="J116" s="36"/>
      <c r="K116" s="36"/>
      <c r="L116" s="36"/>
      <c r="M116" s="39">
        <v>5</v>
      </c>
      <c r="N116" s="39"/>
      <c r="O116" s="39"/>
      <c r="P116" s="37"/>
      <c r="Q116" s="322">
        <f t="shared" ref="Q116:Q118" si="5">G116*M116</f>
        <v>20</v>
      </c>
    </row>
    <row r="117" spans="2:17" ht="60" customHeight="1">
      <c r="B117" s="446"/>
      <c r="C117" s="447"/>
      <c r="D117" s="450" t="s">
        <v>861</v>
      </c>
      <c r="E117" s="451"/>
      <c r="F117" s="253" t="s">
        <v>518</v>
      </c>
      <c r="G117" s="36">
        <v>4</v>
      </c>
      <c r="H117" s="36"/>
      <c r="I117" s="36"/>
      <c r="J117" s="36"/>
      <c r="K117" s="36"/>
      <c r="L117" s="36"/>
      <c r="M117" s="39">
        <v>5</v>
      </c>
      <c r="N117" s="39"/>
      <c r="O117" s="39"/>
      <c r="P117" s="37"/>
      <c r="Q117" s="322">
        <f t="shared" si="5"/>
        <v>20</v>
      </c>
    </row>
    <row r="118" spans="2:17" ht="60" customHeight="1">
      <c r="B118" s="446"/>
      <c r="C118" s="447"/>
      <c r="D118" s="450" t="s">
        <v>1083</v>
      </c>
      <c r="E118" s="451"/>
      <c r="F118" s="253" t="s">
        <v>518</v>
      </c>
      <c r="G118" s="36">
        <v>4</v>
      </c>
      <c r="H118" s="36"/>
      <c r="I118" s="36"/>
      <c r="J118" s="36"/>
      <c r="K118" s="36"/>
      <c r="L118" s="36"/>
      <c r="M118" s="39">
        <v>5</v>
      </c>
      <c r="N118" s="39"/>
      <c r="O118" s="39"/>
      <c r="P118" s="37"/>
      <c r="Q118" s="322">
        <f t="shared" si="5"/>
        <v>20</v>
      </c>
    </row>
    <row r="119" spans="2:17" ht="60" customHeight="1">
      <c r="B119" s="446"/>
      <c r="C119" s="447"/>
      <c r="D119" s="450" t="s">
        <v>1084</v>
      </c>
      <c r="E119" s="451"/>
      <c r="F119" s="253" t="s">
        <v>518</v>
      </c>
      <c r="G119" s="36">
        <v>3</v>
      </c>
      <c r="H119" s="36"/>
      <c r="I119" s="36"/>
      <c r="J119" s="36"/>
      <c r="K119" s="36"/>
      <c r="L119" s="36"/>
      <c r="M119" s="39">
        <v>5</v>
      </c>
      <c r="N119" s="39"/>
      <c r="O119" s="39"/>
      <c r="P119" s="37"/>
      <c r="Q119" s="322">
        <f t="shared" ref="Q119" si="6">G119*M119</f>
        <v>15</v>
      </c>
    </row>
    <row r="120" spans="2:17" ht="60" customHeight="1">
      <c r="B120" s="446"/>
      <c r="C120" s="447"/>
      <c r="D120" s="450" t="s">
        <v>540</v>
      </c>
      <c r="E120" s="451"/>
      <c r="F120" s="253" t="s">
        <v>518</v>
      </c>
      <c r="G120" s="36">
        <v>3</v>
      </c>
      <c r="H120" s="36"/>
      <c r="I120" s="36"/>
      <c r="J120" s="36"/>
      <c r="K120" s="36"/>
      <c r="L120" s="36"/>
      <c r="M120" s="39">
        <v>5</v>
      </c>
      <c r="N120" s="39"/>
      <c r="O120" s="39"/>
      <c r="P120" s="37"/>
      <c r="Q120" s="322">
        <f t="shared" ref="Q120:Q143" si="7">G120*M120</f>
        <v>15</v>
      </c>
    </row>
    <row r="121" spans="2:17" ht="60" customHeight="1">
      <c r="B121" s="446"/>
      <c r="C121" s="447"/>
      <c r="D121" s="450" t="s">
        <v>864</v>
      </c>
      <c r="E121" s="451"/>
      <c r="F121" s="253" t="s">
        <v>518</v>
      </c>
      <c r="G121" s="36">
        <v>3</v>
      </c>
      <c r="H121" s="36"/>
      <c r="I121" s="36"/>
      <c r="J121" s="36"/>
      <c r="K121" s="36"/>
      <c r="L121" s="36"/>
      <c r="M121" s="39">
        <v>5</v>
      </c>
      <c r="N121" s="39"/>
      <c r="O121" s="39"/>
      <c r="P121" s="37"/>
      <c r="Q121" s="322">
        <f t="shared" si="7"/>
        <v>15</v>
      </c>
    </row>
    <row r="122" spans="2:17" ht="60" customHeight="1">
      <c r="B122" s="446"/>
      <c r="C122" s="447"/>
      <c r="D122" s="450" t="s">
        <v>1085</v>
      </c>
      <c r="E122" s="451"/>
      <c r="F122" s="253" t="s">
        <v>518</v>
      </c>
      <c r="G122" s="36">
        <v>3</v>
      </c>
      <c r="H122" s="36"/>
      <c r="I122" s="36"/>
      <c r="J122" s="36"/>
      <c r="K122" s="36"/>
      <c r="L122" s="36"/>
      <c r="M122" s="39">
        <v>5</v>
      </c>
      <c r="N122" s="39"/>
      <c r="O122" s="39"/>
      <c r="P122" s="37"/>
      <c r="Q122" s="322">
        <f t="shared" si="7"/>
        <v>15</v>
      </c>
    </row>
    <row r="123" spans="2:17" ht="60" customHeight="1">
      <c r="B123" s="446"/>
      <c r="C123" s="447"/>
      <c r="D123" s="450" t="s">
        <v>865</v>
      </c>
      <c r="E123" s="451"/>
      <c r="F123" s="253" t="s">
        <v>518</v>
      </c>
      <c r="G123" s="36">
        <v>3</v>
      </c>
      <c r="H123" s="36"/>
      <c r="I123" s="36"/>
      <c r="J123" s="36"/>
      <c r="K123" s="36"/>
      <c r="L123" s="36"/>
      <c r="M123" s="39">
        <v>5</v>
      </c>
      <c r="N123" s="39"/>
      <c r="O123" s="39"/>
      <c r="P123" s="37"/>
      <c r="Q123" s="322">
        <f t="shared" si="7"/>
        <v>15</v>
      </c>
    </row>
    <row r="124" spans="2:17" ht="60" customHeight="1">
      <c r="B124" s="446"/>
      <c r="C124" s="447"/>
      <c r="D124" s="450" t="s">
        <v>1086</v>
      </c>
      <c r="E124" s="451"/>
      <c r="F124" s="253" t="s">
        <v>518</v>
      </c>
      <c r="G124" s="36">
        <v>3</v>
      </c>
      <c r="H124" s="36"/>
      <c r="I124" s="36"/>
      <c r="J124" s="36"/>
      <c r="K124" s="36"/>
      <c r="L124" s="36"/>
      <c r="M124" s="39">
        <v>5</v>
      </c>
      <c r="N124" s="39"/>
      <c r="O124" s="39"/>
      <c r="P124" s="37"/>
      <c r="Q124" s="322">
        <f t="shared" si="7"/>
        <v>15</v>
      </c>
    </row>
    <row r="125" spans="2:17" ht="60" customHeight="1">
      <c r="B125" s="446"/>
      <c r="C125" s="447"/>
      <c r="D125" s="450" t="s">
        <v>1087</v>
      </c>
      <c r="E125" s="451"/>
      <c r="F125" s="253" t="s">
        <v>518</v>
      </c>
      <c r="G125" s="36">
        <v>3</v>
      </c>
      <c r="H125" s="36"/>
      <c r="I125" s="36"/>
      <c r="J125" s="36"/>
      <c r="K125" s="36"/>
      <c r="L125" s="36"/>
      <c r="M125" s="39">
        <v>5</v>
      </c>
      <c r="N125" s="39"/>
      <c r="O125" s="39"/>
      <c r="P125" s="37"/>
      <c r="Q125" s="322">
        <f t="shared" si="7"/>
        <v>15</v>
      </c>
    </row>
    <row r="126" spans="2:17" ht="60" customHeight="1">
      <c r="B126" s="446"/>
      <c r="C126" s="447"/>
      <c r="D126" s="450" t="s">
        <v>1088</v>
      </c>
      <c r="E126" s="451"/>
      <c r="F126" s="253" t="s">
        <v>518</v>
      </c>
      <c r="G126" s="36">
        <v>3</v>
      </c>
      <c r="H126" s="36"/>
      <c r="I126" s="36"/>
      <c r="J126" s="36"/>
      <c r="K126" s="36"/>
      <c r="L126" s="36"/>
      <c r="M126" s="39">
        <v>5</v>
      </c>
      <c r="N126" s="39"/>
      <c r="O126" s="39"/>
      <c r="P126" s="37"/>
      <c r="Q126" s="322">
        <f t="shared" si="7"/>
        <v>15</v>
      </c>
    </row>
    <row r="127" spans="2:17" ht="60" customHeight="1">
      <c r="B127" s="446"/>
      <c r="C127" s="447"/>
      <c r="D127" s="450" t="s">
        <v>1089</v>
      </c>
      <c r="E127" s="451"/>
      <c r="F127" s="253" t="s">
        <v>518</v>
      </c>
      <c r="G127" s="36">
        <v>3</v>
      </c>
      <c r="H127" s="36"/>
      <c r="I127" s="36"/>
      <c r="J127" s="36"/>
      <c r="K127" s="36"/>
      <c r="L127" s="36"/>
      <c r="M127" s="39">
        <v>5</v>
      </c>
      <c r="N127" s="39"/>
      <c r="O127" s="39"/>
      <c r="P127" s="37"/>
      <c r="Q127" s="322">
        <f t="shared" si="7"/>
        <v>15</v>
      </c>
    </row>
    <row r="128" spans="2:17" ht="60" customHeight="1">
      <c r="B128" s="446"/>
      <c r="C128" s="447"/>
      <c r="D128" s="450" t="s">
        <v>1090</v>
      </c>
      <c r="E128" s="451"/>
      <c r="F128" s="253" t="s">
        <v>518</v>
      </c>
      <c r="G128" s="36">
        <v>3</v>
      </c>
      <c r="H128" s="36"/>
      <c r="I128" s="36"/>
      <c r="J128" s="36"/>
      <c r="K128" s="36"/>
      <c r="L128" s="36"/>
      <c r="M128" s="39">
        <v>5</v>
      </c>
      <c r="N128" s="39"/>
      <c r="O128" s="39"/>
      <c r="P128" s="37"/>
      <c r="Q128" s="322">
        <f t="shared" si="7"/>
        <v>15</v>
      </c>
    </row>
    <row r="129" spans="2:17" ht="60" customHeight="1">
      <c r="B129" s="446"/>
      <c r="C129" s="447"/>
      <c r="D129" s="450" t="s">
        <v>1091</v>
      </c>
      <c r="E129" s="451"/>
      <c r="F129" s="253" t="s">
        <v>518</v>
      </c>
      <c r="G129" s="36">
        <v>3</v>
      </c>
      <c r="H129" s="36"/>
      <c r="I129" s="36"/>
      <c r="J129" s="36"/>
      <c r="K129" s="36"/>
      <c r="L129" s="36"/>
      <c r="M129" s="39">
        <v>5</v>
      </c>
      <c r="N129" s="39"/>
      <c r="O129" s="39"/>
      <c r="P129" s="37"/>
      <c r="Q129" s="322">
        <f t="shared" si="7"/>
        <v>15</v>
      </c>
    </row>
    <row r="130" spans="2:17" ht="60" customHeight="1">
      <c r="B130" s="446"/>
      <c r="C130" s="447"/>
      <c r="D130" s="450" t="s">
        <v>1092</v>
      </c>
      <c r="E130" s="451"/>
      <c r="F130" s="253" t="s">
        <v>518</v>
      </c>
      <c r="G130" s="36">
        <v>3</v>
      </c>
      <c r="H130" s="36"/>
      <c r="I130" s="36"/>
      <c r="J130" s="36"/>
      <c r="K130" s="36"/>
      <c r="L130" s="36"/>
      <c r="M130" s="39">
        <v>5</v>
      </c>
      <c r="N130" s="39"/>
      <c r="O130" s="39"/>
      <c r="P130" s="37"/>
      <c r="Q130" s="322">
        <f t="shared" si="7"/>
        <v>15</v>
      </c>
    </row>
    <row r="131" spans="2:17" ht="60" customHeight="1">
      <c r="B131" s="446"/>
      <c r="C131" s="447"/>
      <c r="D131" s="450" t="s">
        <v>862</v>
      </c>
      <c r="E131" s="451"/>
      <c r="F131" s="253" t="s">
        <v>518</v>
      </c>
      <c r="G131" s="36">
        <v>3</v>
      </c>
      <c r="H131" s="36"/>
      <c r="I131" s="36"/>
      <c r="J131" s="36"/>
      <c r="K131" s="36"/>
      <c r="L131" s="36"/>
      <c r="M131" s="39">
        <v>5</v>
      </c>
      <c r="N131" s="39"/>
      <c r="O131" s="39"/>
      <c r="P131" s="37"/>
      <c r="Q131" s="322">
        <f t="shared" si="7"/>
        <v>15</v>
      </c>
    </row>
    <row r="132" spans="2:17" ht="60" customHeight="1">
      <c r="B132" s="446"/>
      <c r="C132" s="447"/>
      <c r="D132" s="450" t="s">
        <v>1093</v>
      </c>
      <c r="E132" s="451"/>
      <c r="F132" s="253" t="s">
        <v>518</v>
      </c>
      <c r="G132" s="36">
        <v>3</v>
      </c>
      <c r="H132" s="36"/>
      <c r="I132" s="36"/>
      <c r="J132" s="36"/>
      <c r="K132" s="36"/>
      <c r="L132" s="36"/>
      <c r="M132" s="39">
        <v>5</v>
      </c>
      <c r="N132" s="39"/>
      <c r="O132" s="39"/>
      <c r="P132" s="37"/>
      <c r="Q132" s="322">
        <f t="shared" si="7"/>
        <v>15</v>
      </c>
    </row>
    <row r="133" spans="2:17" ht="60" customHeight="1">
      <c r="B133" s="446"/>
      <c r="C133" s="447"/>
      <c r="D133" s="450" t="s">
        <v>1094</v>
      </c>
      <c r="E133" s="451"/>
      <c r="F133" s="253" t="s">
        <v>518</v>
      </c>
      <c r="G133" s="36">
        <v>3</v>
      </c>
      <c r="H133" s="36"/>
      <c r="I133" s="36"/>
      <c r="J133" s="36"/>
      <c r="K133" s="36"/>
      <c r="L133" s="36"/>
      <c r="M133" s="39">
        <v>5</v>
      </c>
      <c r="N133" s="39"/>
      <c r="O133" s="39"/>
      <c r="P133" s="37"/>
      <c r="Q133" s="322">
        <f t="shared" si="7"/>
        <v>15</v>
      </c>
    </row>
    <row r="134" spans="2:17" ht="60" customHeight="1">
      <c r="B134" s="446"/>
      <c r="C134" s="447"/>
      <c r="D134" s="450" t="s">
        <v>1095</v>
      </c>
      <c r="E134" s="451"/>
      <c r="F134" s="253" t="s">
        <v>518</v>
      </c>
      <c r="G134" s="36">
        <v>3</v>
      </c>
      <c r="H134" s="36"/>
      <c r="I134" s="36"/>
      <c r="J134" s="36"/>
      <c r="K134" s="36"/>
      <c r="L134" s="36"/>
      <c r="M134" s="39">
        <v>5</v>
      </c>
      <c r="N134" s="39"/>
      <c r="O134" s="39"/>
      <c r="P134" s="37"/>
      <c r="Q134" s="322">
        <f t="shared" si="7"/>
        <v>15</v>
      </c>
    </row>
    <row r="135" spans="2:17" ht="60" customHeight="1">
      <c r="B135" s="446"/>
      <c r="C135" s="447"/>
      <c r="D135" s="450" t="s">
        <v>1096</v>
      </c>
      <c r="E135" s="451"/>
      <c r="F135" s="253" t="s">
        <v>518</v>
      </c>
      <c r="G135" s="36">
        <v>3</v>
      </c>
      <c r="H135" s="36"/>
      <c r="I135" s="36"/>
      <c r="J135" s="36"/>
      <c r="K135" s="36"/>
      <c r="L135" s="36"/>
      <c r="M135" s="39">
        <v>5</v>
      </c>
      <c r="N135" s="39"/>
      <c r="O135" s="39"/>
      <c r="P135" s="37"/>
      <c r="Q135" s="322">
        <f t="shared" si="7"/>
        <v>15</v>
      </c>
    </row>
    <row r="136" spans="2:17" ht="60" customHeight="1">
      <c r="B136" s="446"/>
      <c r="C136" s="447"/>
      <c r="D136" s="450" t="s">
        <v>1097</v>
      </c>
      <c r="E136" s="451"/>
      <c r="F136" s="253" t="s">
        <v>518</v>
      </c>
      <c r="G136" s="36">
        <v>3</v>
      </c>
      <c r="H136" s="36"/>
      <c r="I136" s="36"/>
      <c r="J136" s="36"/>
      <c r="K136" s="36"/>
      <c r="L136" s="36"/>
      <c r="M136" s="39">
        <v>5</v>
      </c>
      <c r="N136" s="39"/>
      <c r="O136" s="39"/>
      <c r="P136" s="37"/>
      <c r="Q136" s="322">
        <f t="shared" si="7"/>
        <v>15</v>
      </c>
    </row>
    <row r="137" spans="2:17" ht="60" customHeight="1">
      <c r="B137" s="446"/>
      <c r="C137" s="447"/>
      <c r="D137" s="450" t="s">
        <v>1098</v>
      </c>
      <c r="E137" s="451"/>
      <c r="F137" s="253" t="s">
        <v>518</v>
      </c>
      <c r="G137" s="36">
        <v>3</v>
      </c>
      <c r="H137" s="36"/>
      <c r="I137" s="36"/>
      <c r="J137" s="36"/>
      <c r="K137" s="36"/>
      <c r="L137" s="36"/>
      <c r="M137" s="39">
        <v>5</v>
      </c>
      <c r="N137" s="39"/>
      <c r="O137" s="39"/>
      <c r="P137" s="37"/>
      <c r="Q137" s="322">
        <f t="shared" si="7"/>
        <v>15</v>
      </c>
    </row>
    <row r="138" spans="2:17" ht="60" customHeight="1">
      <c r="B138" s="446"/>
      <c r="C138" s="447"/>
      <c r="D138" s="450" t="s">
        <v>1099</v>
      </c>
      <c r="E138" s="451"/>
      <c r="F138" s="253" t="s">
        <v>518</v>
      </c>
      <c r="G138" s="36">
        <v>3</v>
      </c>
      <c r="H138" s="36"/>
      <c r="I138" s="36"/>
      <c r="J138" s="36"/>
      <c r="K138" s="36"/>
      <c r="L138" s="36"/>
      <c r="M138" s="39">
        <v>5</v>
      </c>
      <c r="N138" s="39"/>
      <c r="O138" s="39"/>
      <c r="P138" s="37"/>
      <c r="Q138" s="322">
        <f t="shared" si="7"/>
        <v>15</v>
      </c>
    </row>
    <row r="139" spans="2:17" ht="60" customHeight="1">
      <c r="B139" s="446"/>
      <c r="C139" s="447"/>
      <c r="D139" s="450" t="s">
        <v>1100</v>
      </c>
      <c r="E139" s="451"/>
      <c r="F139" s="253" t="s">
        <v>518</v>
      </c>
      <c r="G139" s="36">
        <v>3</v>
      </c>
      <c r="H139" s="36"/>
      <c r="I139" s="36"/>
      <c r="J139" s="36"/>
      <c r="K139" s="36"/>
      <c r="L139" s="36"/>
      <c r="M139" s="39">
        <v>5</v>
      </c>
      <c r="N139" s="39"/>
      <c r="O139" s="39"/>
      <c r="P139" s="37"/>
      <c r="Q139" s="322">
        <f t="shared" si="7"/>
        <v>15</v>
      </c>
    </row>
    <row r="140" spans="2:17" ht="60" customHeight="1">
      <c r="B140" s="446"/>
      <c r="C140" s="447"/>
      <c r="D140" s="450" t="s">
        <v>1101</v>
      </c>
      <c r="E140" s="451"/>
      <c r="F140" s="253" t="s">
        <v>518</v>
      </c>
      <c r="G140" s="36">
        <v>3</v>
      </c>
      <c r="H140" s="36"/>
      <c r="I140" s="36"/>
      <c r="J140" s="36"/>
      <c r="K140" s="36"/>
      <c r="L140" s="36"/>
      <c r="M140" s="39">
        <v>5</v>
      </c>
      <c r="N140" s="39"/>
      <c r="O140" s="39"/>
      <c r="P140" s="37"/>
      <c r="Q140" s="322">
        <f t="shared" si="7"/>
        <v>15</v>
      </c>
    </row>
    <row r="141" spans="2:17" ht="60" customHeight="1">
      <c r="B141" s="446"/>
      <c r="C141" s="447"/>
      <c r="D141" s="450" t="s">
        <v>1102</v>
      </c>
      <c r="E141" s="451"/>
      <c r="F141" s="253" t="s">
        <v>518</v>
      </c>
      <c r="G141" s="36">
        <v>3</v>
      </c>
      <c r="H141" s="36"/>
      <c r="I141" s="36"/>
      <c r="J141" s="36"/>
      <c r="K141" s="36"/>
      <c r="L141" s="36"/>
      <c r="M141" s="39">
        <v>5</v>
      </c>
      <c r="N141" s="39"/>
      <c r="O141" s="39"/>
      <c r="P141" s="37"/>
      <c r="Q141" s="322">
        <f t="shared" si="7"/>
        <v>15</v>
      </c>
    </row>
    <row r="142" spans="2:17" ht="60" customHeight="1">
      <c r="B142" s="446"/>
      <c r="C142" s="447"/>
      <c r="D142" s="450" t="s">
        <v>1103</v>
      </c>
      <c r="E142" s="451"/>
      <c r="F142" s="253" t="s">
        <v>518</v>
      </c>
      <c r="G142" s="36">
        <v>3</v>
      </c>
      <c r="H142" s="36"/>
      <c r="I142" s="36"/>
      <c r="J142" s="36"/>
      <c r="K142" s="36"/>
      <c r="L142" s="36"/>
      <c r="M142" s="39">
        <v>5</v>
      </c>
      <c r="N142" s="39"/>
      <c r="O142" s="39"/>
      <c r="P142" s="37"/>
      <c r="Q142" s="322">
        <f t="shared" si="7"/>
        <v>15</v>
      </c>
    </row>
    <row r="143" spans="2:17" ht="60" customHeight="1">
      <c r="B143" s="446"/>
      <c r="C143" s="447"/>
      <c r="D143" s="450" t="s">
        <v>1104</v>
      </c>
      <c r="E143" s="451"/>
      <c r="F143" s="253" t="s">
        <v>518</v>
      </c>
      <c r="G143" s="36">
        <v>3</v>
      </c>
      <c r="H143" s="36"/>
      <c r="I143" s="36"/>
      <c r="J143" s="36"/>
      <c r="K143" s="36"/>
      <c r="L143" s="36"/>
      <c r="M143" s="39">
        <v>5</v>
      </c>
      <c r="N143" s="39"/>
      <c r="O143" s="39"/>
      <c r="P143" s="37"/>
      <c r="Q143" s="322">
        <f t="shared" si="7"/>
        <v>15</v>
      </c>
    </row>
    <row r="144" spans="2:17" ht="60" customHeight="1">
      <c r="B144" s="446"/>
      <c r="C144" s="447"/>
      <c r="D144" s="450" t="s">
        <v>1107</v>
      </c>
      <c r="E144" s="451"/>
      <c r="F144" s="253" t="s">
        <v>518</v>
      </c>
      <c r="G144" s="36">
        <v>2</v>
      </c>
      <c r="H144" s="36"/>
      <c r="I144" s="36"/>
      <c r="J144" s="36"/>
      <c r="K144" s="36"/>
      <c r="L144" s="36"/>
      <c r="M144" s="39">
        <v>5</v>
      </c>
      <c r="N144" s="39"/>
      <c r="O144" s="39"/>
      <c r="P144" s="37"/>
      <c r="Q144" s="322">
        <f t="shared" ref="Q144" si="8">G144*M144</f>
        <v>10</v>
      </c>
    </row>
    <row r="145" spans="2:17" ht="60" customHeight="1">
      <c r="B145" s="446"/>
      <c r="C145" s="447"/>
      <c r="D145" s="450" t="s">
        <v>1108</v>
      </c>
      <c r="E145" s="451"/>
      <c r="F145" s="253" t="s">
        <v>518</v>
      </c>
      <c r="G145" s="36">
        <v>2</v>
      </c>
      <c r="H145" s="36"/>
      <c r="I145" s="36"/>
      <c r="J145" s="36"/>
      <c r="K145" s="36"/>
      <c r="L145" s="36"/>
      <c r="M145" s="39">
        <v>5</v>
      </c>
      <c r="N145" s="39"/>
      <c r="O145" s="39"/>
      <c r="P145" s="37"/>
      <c r="Q145" s="322">
        <f t="shared" ref="Q145:Q149" si="9">G145*M145</f>
        <v>10</v>
      </c>
    </row>
    <row r="146" spans="2:17" ht="60" customHeight="1">
      <c r="B146" s="446"/>
      <c r="C146" s="447"/>
      <c r="D146" s="450" t="s">
        <v>1109</v>
      </c>
      <c r="E146" s="451"/>
      <c r="F146" s="253" t="s">
        <v>518</v>
      </c>
      <c r="G146" s="36">
        <v>2</v>
      </c>
      <c r="H146" s="36"/>
      <c r="I146" s="36"/>
      <c r="J146" s="36"/>
      <c r="K146" s="36"/>
      <c r="L146" s="36"/>
      <c r="M146" s="39">
        <v>5</v>
      </c>
      <c r="N146" s="39"/>
      <c r="O146" s="39"/>
      <c r="P146" s="37"/>
      <c r="Q146" s="322">
        <f t="shared" si="9"/>
        <v>10</v>
      </c>
    </row>
    <row r="147" spans="2:17" ht="60" customHeight="1">
      <c r="B147" s="446"/>
      <c r="C147" s="447"/>
      <c r="D147" s="450" t="s">
        <v>1110</v>
      </c>
      <c r="E147" s="451"/>
      <c r="F147" s="253" t="s">
        <v>518</v>
      </c>
      <c r="G147" s="36">
        <v>2</v>
      </c>
      <c r="H147" s="36"/>
      <c r="I147" s="36"/>
      <c r="J147" s="36"/>
      <c r="K147" s="36"/>
      <c r="L147" s="36"/>
      <c r="M147" s="39">
        <v>5</v>
      </c>
      <c r="N147" s="39"/>
      <c r="O147" s="39"/>
      <c r="P147" s="37"/>
      <c r="Q147" s="322">
        <f t="shared" si="9"/>
        <v>10</v>
      </c>
    </row>
    <row r="148" spans="2:17" ht="60" customHeight="1">
      <c r="B148" s="446"/>
      <c r="C148" s="447"/>
      <c r="D148" s="450" t="s">
        <v>1111</v>
      </c>
      <c r="E148" s="451"/>
      <c r="F148" s="253" t="s">
        <v>518</v>
      </c>
      <c r="G148" s="36">
        <v>2</v>
      </c>
      <c r="H148" s="36"/>
      <c r="I148" s="36"/>
      <c r="J148" s="36"/>
      <c r="K148" s="36"/>
      <c r="L148" s="36"/>
      <c r="M148" s="39">
        <v>5</v>
      </c>
      <c r="N148" s="39"/>
      <c r="O148" s="39"/>
      <c r="P148" s="37"/>
      <c r="Q148" s="322">
        <f t="shared" si="9"/>
        <v>10</v>
      </c>
    </row>
    <row r="149" spans="2:17" ht="60" customHeight="1">
      <c r="B149" s="446"/>
      <c r="C149" s="447"/>
      <c r="D149" s="450" t="s">
        <v>1112</v>
      </c>
      <c r="E149" s="451"/>
      <c r="F149" s="253" t="s">
        <v>489</v>
      </c>
      <c r="G149" s="39">
        <v>90</v>
      </c>
      <c r="H149" s="39"/>
      <c r="I149" s="39"/>
      <c r="J149" s="39"/>
      <c r="K149" s="39"/>
      <c r="L149" s="39"/>
      <c r="M149" s="39">
        <v>1</v>
      </c>
      <c r="N149" s="39"/>
      <c r="O149" s="39"/>
      <c r="P149" s="273"/>
      <c r="Q149" s="322">
        <f t="shared" si="9"/>
        <v>90</v>
      </c>
    </row>
    <row r="150" spans="2:17" ht="60" customHeight="1">
      <c r="B150" s="446"/>
      <c r="C150" s="447"/>
      <c r="D150" s="450" t="s">
        <v>1113</v>
      </c>
      <c r="E150" s="451"/>
      <c r="F150" s="253" t="s">
        <v>489</v>
      </c>
      <c r="G150" s="39">
        <v>90</v>
      </c>
      <c r="H150" s="39"/>
      <c r="I150" s="39"/>
      <c r="J150" s="39"/>
      <c r="K150" s="39"/>
      <c r="L150" s="39"/>
      <c r="M150" s="39">
        <v>1</v>
      </c>
      <c r="N150" s="39"/>
      <c r="O150" s="39"/>
      <c r="P150" s="273"/>
      <c r="Q150" s="322">
        <f t="shared" ref="Q150" si="10">G150*M150</f>
        <v>90</v>
      </c>
    </row>
    <row r="151" spans="2:17" ht="60" customHeight="1">
      <c r="B151" s="446"/>
      <c r="C151" s="447"/>
      <c r="D151" s="450" t="s">
        <v>1114</v>
      </c>
      <c r="E151" s="451"/>
      <c r="F151" s="253" t="s">
        <v>489</v>
      </c>
      <c r="G151" s="39">
        <v>72</v>
      </c>
      <c r="H151" s="39"/>
      <c r="I151" s="39"/>
      <c r="J151" s="39"/>
      <c r="K151" s="39"/>
      <c r="L151" s="39"/>
      <c r="M151" s="39">
        <v>1</v>
      </c>
      <c r="N151" s="39"/>
      <c r="O151" s="39"/>
      <c r="P151" s="273"/>
      <c r="Q151" s="322">
        <f t="shared" ref="Q151:Q152" si="11">G151*M151</f>
        <v>72</v>
      </c>
    </row>
    <row r="152" spans="2:17" ht="60" customHeight="1">
      <c r="B152" s="446"/>
      <c r="C152" s="447"/>
      <c r="D152" s="450" t="s">
        <v>1115</v>
      </c>
      <c r="E152" s="451"/>
      <c r="F152" s="253" t="s">
        <v>489</v>
      </c>
      <c r="G152" s="39">
        <v>90</v>
      </c>
      <c r="H152" s="39"/>
      <c r="I152" s="39"/>
      <c r="J152" s="39"/>
      <c r="K152" s="39"/>
      <c r="L152" s="39"/>
      <c r="M152" s="39">
        <v>1</v>
      </c>
      <c r="N152" s="39"/>
      <c r="O152" s="39"/>
      <c r="P152" s="273"/>
      <c r="Q152" s="322">
        <f t="shared" si="11"/>
        <v>90</v>
      </c>
    </row>
    <row r="153" spans="2:17" ht="60" customHeight="1">
      <c r="B153" s="446"/>
      <c r="C153" s="447"/>
      <c r="D153" s="450" t="s">
        <v>1116</v>
      </c>
      <c r="E153" s="451"/>
      <c r="F153" s="253" t="s">
        <v>489</v>
      </c>
      <c r="G153" s="39">
        <v>90</v>
      </c>
      <c r="H153" s="39"/>
      <c r="I153" s="39"/>
      <c r="J153" s="39"/>
      <c r="K153" s="39"/>
      <c r="L153" s="39"/>
      <c r="M153" s="39">
        <v>1</v>
      </c>
      <c r="N153" s="39"/>
      <c r="O153" s="39"/>
      <c r="P153" s="273"/>
      <c r="Q153" s="322">
        <f t="shared" ref="Q153:Q154" si="12">G153*M153</f>
        <v>90</v>
      </c>
    </row>
    <row r="154" spans="2:17" ht="60" customHeight="1">
      <c r="B154" s="446"/>
      <c r="C154" s="447"/>
      <c r="D154" s="450" t="s">
        <v>1117</v>
      </c>
      <c r="E154" s="451"/>
      <c r="F154" s="253" t="s">
        <v>489</v>
      </c>
      <c r="G154" s="39">
        <v>72</v>
      </c>
      <c r="H154" s="39"/>
      <c r="I154" s="39"/>
      <c r="J154" s="39"/>
      <c r="K154" s="39"/>
      <c r="L154" s="39"/>
      <c r="M154" s="39">
        <v>1</v>
      </c>
      <c r="N154" s="39"/>
      <c r="O154" s="39"/>
      <c r="P154" s="273"/>
      <c r="Q154" s="322">
        <f t="shared" si="12"/>
        <v>72</v>
      </c>
    </row>
    <row r="155" spans="2:17" ht="60" customHeight="1">
      <c r="B155" s="446"/>
      <c r="C155" s="447"/>
      <c r="D155" s="450" t="s">
        <v>1118</v>
      </c>
      <c r="E155" s="451"/>
      <c r="F155" s="253" t="s">
        <v>489</v>
      </c>
      <c r="G155" s="39">
        <v>60</v>
      </c>
      <c r="H155" s="39"/>
      <c r="I155" s="39"/>
      <c r="J155" s="39"/>
      <c r="K155" s="39"/>
      <c r="L155" s="39"/>
      <c r="M155" s="39">
        <v>1</v>
      </c>
      <c r="N155" s="39"/>
      <c r="O155" s="39"/>
      <c r="P155" s="273"/>
      <c r="Q155" s="322">
        <f t="shared" ref="Q155:Q157" si="13">G155*M155</f>
        <v>60</v>
      </c>
    </row>
    <row r="156" spans="2:17" ht="60" customHeight="1">
      <c r="B156" s="446"/>
      <c r="C156" s="447"/>
      <c r="D156" s="450" t="s">
        <v>1119</v>
      </c>
      <c r="E156" s="451"/>
      <c r="F156" s="253" t="s">
        <v>489</v>
      </c>
      <c r="G156" s="39">
        <v>72</v>
      </c>
      <c r="H156" s="39"/>
      <c r="I156" s="39"/>
      <c r="J156" s="39"/>
      <c r="K156" s="39"/>
      <c r="L156" s="39"/>
      <c r="M156" s="39">
        <v>1</v>
      </c>
      <c r="N156" s="39"/>
      <c r="O156" s="39"/>
      <c r="P156" s="273"/>
      <c r="Q156" s="322">
        <f t="shared" si="13"/>
        <v>72</v>
      </c>
    </row>
    <row r="157" spans="2:17" ht="60" customHeight="1">
      <c r="B157" s="446"/>
      <c r="C157" s="447"/>
      <c r="D157" s="450" t="s">
        <v>1120</v>
      </c>
      <c r="E157" s="451"/>
      <c r="F157" s="253" t="s">
        <v>489</v>
      </c>
      <c r="G157" s="39">
        <v>60</v>
      </c>
      <c r="H157" s="39"/>
      <c r="I157" s="39"/>
      <c r="J157" s="39"/>
      <c r="K157" s="39"/>
      <c r="L157" s="39"/>
      <c r="M157" s="39">
        <v>1</v>
      </c>
      <c r="N157" s="39"/>
      <c r="O157" s="39"/>
      <c r="P157" s="273"/>
      <c r="Q157" s="322">
        <f t="shared" si="13"/>
        <v>60</v>
      </c>
    </row>
    <row r="158" spans="2:17" ht="60" customHeight="1">
      <c r="B158" s="446"/>
      <c r="C158" s="447"/>
      <c r="D158" s="450" t="s">
        <v>868</v>
      </c>
      <c r="E158" s="451"/>
      <c r="F158" s="253" t="s">
        <v>489</v>
      </c>
      <c r="G158" s="39">
        <v>60</v>
      </c>
      <c r="H158" s="39"/>
      <c r="I158" s="39"/>
      <c r="J158" s="39"/>
      <c r="K158" s="39"/>
      <c r="L158" s="39"/>
      <c r="M158" s="39">
        <v>1</v>
      </c>
      <c r="N158" s="39"/>
      <c r="O158" s="39"/>
      <c r="P158" s="273"/>
      <c r="Q158" s="322">
        <f t="shared" ref="Q158:Q161" si="14">G158*M158</f>
        <v>60</v>
      </c>
    </row>
    <row r="159" spans="2:17" ht="60" customHeight="1">
      <c r="B159" s="446"/>
      <c r="C159" s="447"/>
      <c r="D159" s="450" t="s">
        <v>867</v>
      </c>
      <c r="E159" s="451"/>
      <c r="F159" s="253" t="s">
        <v>489</v>
      </c>
      <c r="G159" s="39">
        <v>60</v>
      </c>
      <c r="H159" s="39"/>
      <c r="I159" s="39"/>
      <c r="J159" s="39"/>
      <c r="K159" s="39"/>
      <c r="L159" s="39"/>
      <c r="M159" s="39">
        <v>1</v>
      </c>
      <c r="N159" s="39"/>
      <c r="O159" s="39"/>
      <c r="P159" s="273"/>
      <c r="Q159" s="322">
        <f t="shared" si="14"/>
        <v>60</v>
      </c>
    </row>
    <row r="160" spans="2:17" ht="60" customHeight="1">
      <c r="B160" s="446"/>
      <c r="C160" s="447"/>
      <c r="D160" s="450" t="s">
        <v>1121</v>
      </c>
      <c r="E160" s="451"/>
      <c r="F160" s="253" t="s">
        <v>489</v>
      </c>
      <c r="G160" s="39">
        <v>72</v>
      </c>
      <c r="H160" s="39"/>
      <c r="I160" s="39"/>
      <c r="J160" s="39"/>
      <c r="K160" s="39"/>
      <c r="L160" s="39"/>
      <c r="M160" s="39">
        <v>1</v>
      </c>
      <c r="N160" s="39"/>
      <c r="O160" s="39"/>
      <c r="P160" s="273"/>
      <c r="Q160" s="322">
        <f t="shared" si="14"/>
        <v>72</v>
      </c>
    </row>
    <row r="161" spans="2:17" ht="60" customHeight="1">
      <c r="B161" s="446"/>
      <c r="C161" s="447"/>
      <c r="D161" s="450" t="s">
        <v>866</v>
      </c>
      <c r="E161" s="451"/>
      <c r="F161" s="253" t="s">
        <v>489</v>
      </c>
      <c r="G161" s="39">
        <v>72</v>
      </c>
      <c r="H161" s="39"/>
      <c r="I161" s="39"/>
      <c r="J161" s="39"/>
      <c r="K161" s="39"/>
      <c r="L161" s="39"/>
      <c r="M161" s="39">
        <v>1</v>
      </c>
      <c r="N161" s="39"/>
      <c r="O161" s="39"/>
      <c r="P161" s="273"/>
      <c r="Q161" s="322">
        <f t="shared" si="14"/>
        <v>72</v>
      </c>
    </row>
    <row r="162" spans="2:17" ht="60" customHeight="1">
      <c r="B162" s="446"/>
      <c r="C162" s="447"/>
      <c r="D162" s="450" t="s">
        <v>1122</v>
      </c>
      <c r="E162" s="451"/>
      <c r="F162" s="253" t="s">
        <v>489</v>
      </c>
      <c r="G162" s="39">
        <v>36</v>
      </c>
      <c r="H162" s="39"/>
      <c r="I162" s="39"/>
      <c r="J162" s="39"/>
      <c r="K162" s="39"/>
      <c r="L162" s="39"/>
      <c r="M162" s="39">
        <v>1</v>
      </c>
      <c r="N162" s="39"/>
      <c r="O162" s="39"/>
      <c r="P162" s="273"/>
      <c r="Q162" s="322">
        <f t="shared" ref="Q162" si="15">G162*M162</f>
        <v>36</v>
      </c>
    </row>
    <row r="163" spans="2:17" ht="60" customHeight="1">
      <c r="B163" s="446"/>
      <c r="C163" s="447"/>
      <c r="D163" s="450" t="s">
        <v>1123</v>
      </c>
      <c r="E163" s="451"/>
      <c r="F163" s="253" t="s">
        <v>489</v>
      </c>
      <c r="G163" s="39">
        <v>36</v>
      </c>
      <c r="H163" s="39"/>
      <c r="I163" s="39"/>
      <c r="J163" s="39"/>
      <c r="K163" s="39"/>
      <c r="L163" s="39"/>
      <c r="M163" s="39">
        <v>1</v>
      </c>
      <c r="N163" s="39"/>
      <c r="O163" s="39"/>
      <c r="P163" s="273"/>
      <c r="Q163" s="322">
        <f t="shared" ref="Q163:Q164" si="16">G163*M163</f>
        <v>36</v>
      </c>
    </row>
    <row r="164" spans="2:17" ht="60" customHeight="1">
      <c r="B164" s="446"/>
      <c r="C164" s="447"/>
      <c r="D164" s="450" t="s">
        <v>1124</v>
      </c>
      <c r="E164" s="451"/>
      <c r="F164" s="253" t="s">
        <v>489</v>
      </c>
      <c r="G164" s="39">
        <v>54</v>
      </c>
      <c r="H164" s="39"/>
      <c r="I164" s="39"/>
      <c r="J164" s="39"/>
      <c r="K164" s="39"/>
      <c r="L164" s="39"/>
      <c r="M164" s="39">
        <v>1</v>
      </c>
      <c r="N164" s="39"/>
      <c r="O164" s="39"/>
      <c r="P164" s="273"/>
      <c r="Q164" s="322">
        <f t="shared" si="16"/>
        <v>54</v>
      </c>
    </row>
    <row r="165" spans="2:17" ht="60" customHeight="1">
      <c r="B165" s="446"/>
      <c r="C165" s="447"/>
      <c r="D165" s="450" t="s">
        <v>1125</v>
      </c>
      <c r="E165" s="451"/>
      <c r="F165" s="253" t="s">
        <v>518</v>
      </c>
      <c r="G165" s="39">
        <v>20</v>
      </c>
      <c r="H165" s="39"/>
      <c r="I165" s="39"/>
      <c r="J165" s="39"/>
      <c r="K165" s="39"/>
      <c r="L165" s="39"/>
      <c r="M165" s="39">
        <v>1</v>
      </c>
      <c r="N165" s="39"/>
      <c r="O165" s="39"/>
      <c r="P165" s="273"/>
      <c r="Q165" s="322">
        <f t="shared" ref="Q165" si="17">G165*M165</f>
        <v>20</v>
      </c>
    </row>
    <row r="166" spans="2:17" ht="60" customHeight="1">
      <c r="B166" s="446"/>
      <c r="C166" s="447"/>
      <c r="D166" s="450" t="s">
        <v>1126</v>
      </c>
      <c r="E166" s="451"/>
      <c r="F166" s="253" t="s">
        <v>518</v>
      </c>
      <c r="G166" s="39">
        <v>20</v>
      </c>
      <c r="H166" s="39"/>
      <c r="I166" s="39"/>
      <c r="J166" s="39"/>
      <c r="K166" s="39"/>
      <c r="L166" s="39"/>
      <c r="M166" s="39">
        <v>1</v>
      </c>
      <c r="N166" s="39"/>
      <c r="O166" s="39"/>
      <c r="P166" s="273"/>
      <c r="Q166" s="322">
        <f t="shared" ref="Q166" si="18">G166*M166</f>
        <v>20</v>
      </c>
    </row>
    <row r="167" spans="2:17" ht="60" customHeight="1">
      <c r="B167" s="446"/>
      <c r="C167" s="447"/>
      <c r="D167" s="450" t="s">
        <v>1127</v>
      </c>
      <c r="E167" s="451"/>
      <c r="F167" s="253" t="s">
        <v>518</v>
      </c>
      <c r="G167" s="39">
        <v>15</v>
      </c>
      <c r="H167" s="39"/>
      <c r="I167" s="39"/>
      <c r="J167" s="39"/>
      <c r="K167" s="39"/>
      <c r="L167" s="39"/>
      <c r="M167" s="39">
        <v>1</v>
      </c>
      <c r="N167" s="39"/>
      <c r="O167" s="39"/>
      <c r="P167" s="273"/>
      <c r="Q167" s="322">
        <f t="shared" ref="Q167:Q168" si="19">G167*M167</f>
        <v>15</v>
      </c>
    </row>
    <row r="168" spans="2:17" ht="60" customHeight="1">
      <c r="B168" s="446"/>
      <c r="C168" s="447"/>
      <c r="D168" s="450" t="s">
        <v>1128</v>
      </c>
      <c r="E168" s="451"/>
      <c r="F168" s="253" t="s">
        <v>518</v>
      </c>
      <c r="G168" s="39">
        <v>20</v>
      </c>
      <c r="H168" s="39"/>
      <c r="I168" s="39"/>
      <c r="J168" s="39"/>
      <c r="K168" s="39"/>
      <c r="L168" s="39"/>
      <c r="M168" s="39">
        <v>1</v>
      </c>
      <c r="N168" s="39"/>
      <c r="O168" s="39"/>
      <c r="P168" s="273"/>
      <c r="Q168" s="322">
        <f t="shared" si="19"/>
        <v>20</v>
      </c>
    </row>
    <row r="169" spans="2:17" ht="60" customHeight="1">
      <c r="B169" s="446"/>
      <c r="C169" s="447"/>
      <c r="D169" s="450" t="s">
        <v>1129</v>
      </c>
      <c r="E169" s="451"/>
      <c r="F169" s="253" t="s">
        <v>518</v>
      </c>
      <c r="G169" s="39">
        <v>20</v>
      </c>
      <c r="H169" s="39"/>
      <c r="I169" s="39"/>
      <c r="J169" s="39"/>
      <c r="K169" s="39"/>
      <c r="L169" s="39"/>
      <c r="M169" s="39">
        <v>1</v>
      </c>
      <c r="N169" s="39"/>
      <c r="O169" s="39"/>
      <c r="P169" s="273"/>
      <c r="Q169" s="322">
        <f t="shared" ref="Q169:Q170" si="20">G169*M169</f>
        <v>20</v>
      </c>
    </row>
    <row r="170" spans="2:17" ht="60" customHeight="1">
      <c r="B170" s="446"/>
      <c r="C170" s="447"/>
      <c r="D170" s="450" t="s">
        <v>1130</v>
      </c>
      <c r="E170" s="451"/>
      <c r="F170" s="253" t="s">
        <v>518</v>
      </c>
      <c r="G170" s="39">
        <v>25</v>
      </c>
      <c r="H170" s="39"/>
      <c r="I170" s="39"/>
      <c r="J170" s="39"/>
      <c r="K170" s="39"/>
      <c r="L170" s="39"/>
      <c r="M170" s="39">
        <v>1</v>
      </c>
      <c r="N170" s="39"/>
      <c r="O170" s="39"/>
      <c r="P170" s="273"/>
      <c r="Q170" s="322">
        <f t="shared" si="20"/>
        <v>25</v>
      </c>
    </row>
    <row r="171" spans="2:17" ht="60" customHeight="1">
      <c r="B171" s="446"/>
      <c r="C171" s="447"/>
      <c r="D171" s="450" t="s">
        <v>1131</v>
      </c>
      <c r="E171" s="451"/>
      <c r="F171" s="253" t="s">
        <v>518</v>
      </c>
      <c r="G171" s="39">
        <v>20</v>
      </c>
      <c r="H171" s="39"/>
      <c r="I171" s="39"/>
      <c r="J171" s="39"/>
      <c r="K171" s="39"/>
      <c r="L171" s="39"/>
      <c r="M171" s="39">
        <v>1</v>
      </c>
      <c r="N171" s="39"/>
      <c r="O171" s="39"/>
      <c r="P171" s="273"/>
      <c r="Q171" s="322">
        <f t="shared" ref="Q171:Q172" si="21">G171*M171</f>
        <v>20</v>
      </c>
    </row>
    <row r="172" spans="2:17" ht="30" customHeight="1">
      <c r="B172" s="446"/>
      <c r="C172" s="447"/>
      <c r="D172" s="450" t="s">
        <v>1132</v>
      </c>
      <c r="E172" s="451"/>
      <c r="F172" s="253" t="s">
        <v>518</v>
      </c>
      <c r="G172" s="39">
        <v>10</v>
      </c>
      <c r="H172" s="39"/>
      <c r="I172" s="39"/>
      <c r="J172" s="39"/>
      <c r="K172" s="39"/>
      <c r="L172" s="39"/>
      <c r="M172" s="39">
        <v>1</v>
      </c>
      <c r="N172" s="39"/>
      <c r="O172" s="39"/>
      <c r="P172" s="273"/>
      <c r="Q172" s="322">
        <f t="shared" si="21"/>
        <v>10</v>
      </c>
    </row>
    <row r="173" spans="2:17" ht="30" customHeight="1">
      <c r="B173" s="446"/>
      <c r="C173" s="447"/>
      <c r="D173" s="450" t="s">
        <v>1133</v>
      </c>
      <c r="E173" s="451"/>
      <c r="F173" s="253" t="s">
        <v>518</v>
      </c>
      <c r="G173" s="39">
        <v>10</v>
      </c>
      <c r="H173" s="39"/>
      <c r="I173" s="39"/>
      <c r="J173" s="39"/>
      <c r="K173" s="39"/>
      <c r="L173" s="39"/>
      <c r="M173" s="39">
        <v>1</v>
      </c>
      <c r="N173" s="39"/>
      <c r="O173" s="39"/>
      <c r="P173" s="273"/>
      <c r="Q173" s="322">
        <f t="shared" ref="Q173:Q175" si="22">G173*M173</f>
        <v>10</v>
      </c>
    </row>
    <row r="174" spans="2:17" ht="15.75">
      <c r="B174" s="446"/>
      <c r="C174" s="447"/>
      <c r="D174" s="448" t="s">
        <v>1134</v>
      </c>
      <c r="E174" s="449"/>
      <c r="F174" s="253"/>
      <c r="G174" s="39"/>
      <c r="H174" s="39"/>
      <c r="I174" s="39"/>
      <c r="J174" s="39"/>
      <c r="K174" s="39"/>
      <c r="L174" s="39"/>
      <c r="M174" s="39"/>
      <c r="N174" s="39"/>
      <c r="O174" s="39"/>
      <c r="P174" s="273"/>
      <c r="Q174" s="335"/>
    </row>
    <row r="175" spans="2:17" ht="60" customHeight="1">
      <c r="B175" s="446"/>
      <c r="C175" s="447"/>
      <c r="D175" s="450" t="s">
        <v>1135</v>
      </c>
      <c r="E175" s="451"/>
      <c r="F175" s="253" t="s">
        <v>489</v>
      </c>
      <c r="G175" s="39">
        <v>24</v>
      </c>
      <c r="H175" s="39"/>
      <c r="I175" s="39"/>
      <c r="J175" s="39"/>
      <c r="K175" s="39"/>
      <c r="L175" s="39"/>
      <c r="M175" s="39">
        <v>5</v>
      </c>
      <c r="N175" s="39"/>
      <c r="O175" s="39"/>
      <c r="P175" s="273"/>
      <c r="Q175" s="322">
        <f t="shared" si="22"/>
        <v>120</v>
      </c>
    </row>
    <row r="176" spans="2:17" ht="60" customHeight="1">
      <c r="B176" s="446"/>
      <c r="C176" s="447"/>
      <c r="D176" s="450" t="s">
        <v>1977</v>
      </c>
      <c r="E176" s="451"/>
      <c r="F176" s="253" t="s">
        <v>491</v>
      </c>
      <c r="G176" s="39"/>
      <c r="H176" s="39"/>
      <c r="I176" s="39"/>
      <c r="J176" s="39"/>
      <c r="K176" s="39"/>
      <c r="L176" s="39"/>
      <c r="M176" s="39">
        <v>20</v>
      </c>
      <c r="N176" s="39">
        <v>10</v>
      </c>
      <c r="O176" s="39"/>
      <c r="P176" s="273"/>
      <c r="Q176" s="322">
        <f>M176*N176</f>
        <v>200</v>
      </c>
    </row>
    <row r="177" spans="2:17" ht="15.75">
      <c r="B177" s="446"/>
      <c r="C177" s="447"/>
      <c r="D177" s="448" t="s">
        <v>1136</v>
      </c>
      <c r="E177" s="449"/>
      <c r="F177" s="253"/>
      <c r="G177" s="39"/>
      <c r="H177" s="39"/>
      <c r="I177" s="39"/>
      <c r="J177" s="39"/>
      <c r="K177" s="39"/>
      <c r="L177" s="39"/>
      <c r="M177" s="39"/>
      <c r="N177" s="39"/>
      <c r="O177" s="39"/>
      <c r="P177" s="273"/>
      <c r="Q177" s="335"/>
    </row>
    <row r="178" spans="2:17" ht="60" customHeight="1">
      <c r="B178" s="446"/>
      <c r="C178" s="447"/>
      <c r="D178" s="450" t="s">
        <v>787</v>
      </c>
      <c r="E178" s="451"/>
      <c r="F178" s="253" t="s">
        <v>505</v>
      </c>
      <c r="G178" s="39">
        <v>100</v>
      </c>
      <c r="H178" s="39"/>
      <c r="I178" s="39"/>
      <c r="J178" s="39"/>
      <c r="K178" s="39"/>
      <c r="L178" s="39">
        <v>0.16</v>
      </c>
      <c r="M178" s="39">
        <v>25</v>
      </c>
      <c r="N178" s="39"/>
      <c r="O178" s="39"/>
      <c r="P178" s="273"/>
      <c r="Q178" s="322">
        <f>G178*L178*M178</f>
        <v>400</v>
      </c>
    </row>
    <row r="179" spans="2:17" ht="60" customHeight="1">
      <c r="B179" s="446"/>
      <c r="C179" s="447"/>
      <c r="D179" s="450" t="s">
        <v>1137</v>
      </c>
      <c r="E179" s="451"/>
      <c r="F179" s="253" t="s">
        <v>505</v>
      </c>
      <c r="G179" s="39">
        <v>150</v>
      </c>
      <c r="H179" s="39"/>
      <c r="I179" s="39"/>
      <c r="J179" s="39"/>
      <c r="K179" s="39"/>
      <c r="L179" s="39">
        <v>0.16</v>
      </c>
      <c r="M179" s="39">
        <v>25</v>
      </c>
      <c r="N179" s="39"/>
      <c r="O179" s="39"/>
      <c r="P179" s="273"/>
      <c r="Q179" s="322">
        <f>G179*L179*M179</f>
        <v>600</v>
      </c>
    </row>
    <row r="180" spans="2:17" ht="60" customHeight="1">
      <c r="B180" s="446"/>
      <c r="C180" s="447"/>
      <c r="D180" s="450" t="s">
        <v>620</v>
      </c>
      <c r="E180" s="451"/>
      <c r="F180" s="253" t="s">
        <v>505</v>
      </c>
      <c r="G180" s="39">
        <v>175</v>
      </c>
      <c r="H180" s="39"/>
      <c r="I180" s="39"/>
      <c r="J180" s="39"/>
      <c r="K180" s="39"/>
      <c r="L180" s="39">
        <v>0.16</v>
      </c>
      <c r="M180" s="39">
        <v>25</v>
      </c>
      <c r="N180" s="39"/>
      <c r="O180" s="39"/>
      <c r="P180" s="273"/>
      <c r="Q180" s="322">
        <f>G180*L180*M180</f>
        <v>700</v>
      </c>
    </row>
    <row r="181" spans="2:17" ht="60" customHeight="1">
      <c r="B181" s="446"/>
      <c r="C181" s="447"/>
      <c r="D181" s="450" t="s">
        <v>788</v>
      </c>
      <c r="E181" s="451"/>
      <c r="F181" s="253" t="s">
        <v>505</v>
      </c>
      <c r="G181" s="39">
        <v>150</v>
      </c>
      <c r="H181" s="39"/>
      <c r="I181" s="39"/>
      <c r="J181" s="39"/>
      <c r="K181" s="39"/>
      <c r="L181" s="39">
        <v>0.16</v>
      </c>
      <c r="M181" s="39">
        <v>25</v>
      </c>
      <c r="N181" s="39"/>
      <c r="O181" s="39"/>
      <c r="P181" s="273"/>
      <c r="Q181" s="322">
        <f t="shared" ref="Q181:Q182" si="23">G181*L181*M181</f>
        <v>600</v>
      </c>
    </row>
    <row r="182" spans="2:17" ht="60" customHeight="1">
      <c r="B182" s="446"/>
      <c r="C182" s="447"/>
      <c r="D182" s="450" t="s">
        <v>610</v>
      </c>
      <c r="E182" s="451"/>
      <c r="F182" s="253" t="s">
        <v>505</v>
      </c>
      <c r="G182" s="39">
        <v>150</v>
      </c>
      <c r="H182" s="39"/>
      <c r="I182" s="39"/>
      <c r="J182" s="39"/>
      <c r="K182" s="39"/>
      <c r="L182" s="39">
        <v>0.16</v>
      </c>
      <c r="M182" s="39">
        <v>25</v>
      </c>
      <c r="N182" s="39"/>
      <c r="O182" s="39"/>
      <c r="P182" s="273"/>
      <c r="Q182" s="322">
        <f t="shared" si="23"/>
        <v>600</v>
      </c>
    </row>
    <row r="183" spans="2:17" ht="30" customHeight="1">
      <c r="B183" s="446"/>
      <c r="C183" s="447"/>
      <c r="D183" s="450" t="s">
        <v>1138</v>
      </c>
      <c r="E183" s="451"/>
      <c r="F183" s="253" t="s">
        <v>505</v>
      </c>
      <c r="G183" s="39">
        <v>150</v>
      </c>
      <c r="H183" s="39"/>
      <c r="I183" s="39"/>
      <c r="J183" s="39"/>
      <c r="K183" s="39"/>
      <c r="L183" s="39">
        <v>0.16</v>
      </c>
      <c r="M183" s="39">
        <v>25</v>
      </c>
      <c r="N183" s="39"/>
      <c r="O183" s="39"/>
      <c r="P183" s="273"/>
      <c r="Q183" s="322">
        <f t="shared" ref="Q183" si="24">G183*L183*M183</f>
        <v>600</v>
      </c>
    </row>
    <row r="184" spans="2:17" ht="30" customHeight="1">
      <c r="B184" s="446"/>
      <c r="C184" s="447"/>
      <c r="D184" s="450" t="s">
        <v>1139</v>
      </c>
      <c r="E184" s="451"/>
      <c r="F184" s="253" t="s">
        <v>505</v>
      </c>
      <c r="G184" s="39">
        <v>175</v>
      </c>
      <c r="H184" s="39"/>
      <c r="I184" s="39"/>
      <c r="J184" s="39"/>
      <c r="K184" s="39"/>
      <c r="L184" s="39">
        <v>0.16</v>
      </c>
      <c r="M184" s="39">
        <v>25</v>
      </c>
      <c r="N184" s="39"/>
      <c r="O184" s="39"/>
      <c r="P184" s="273"/>
      <c r="Q184" s="322">
        <f>G184*L184*M184</f>
        <v>700</v>
      </c>
    </row>
    <row r="185" spans="2:17" ht="30" customHeight="1">
      <c r="B185" s="446"/>
      <c r="C185" s="447"/>
      <c r="D185" s="450" t="s">
        <v>1140</v>
      </c>
      <c r="E185" s="451"/>
      <c r="F185" s="253" t="s">
        <v>505</v>
      </c>
      <c r="G185" s="39">
        <v>150</v>
      </c>
      <c r="H185" s="39"/>
      <c r="I185" s="39"/>
      <c r="J185" s="39"/>
      <c r="K185" s="39"/>
      <c r="L185" s="39">
        <v>0.16</v>
      </c>
      <c r="M185" s="39">
        <v>25</v>
      </c>
      <c r="N185" s="39"/>
      <c r="O185" s="39"/>
      <c r="P185" s="273"/>
      <c r="Q185" s="322">
        <f t="shared" ref="Q185:Q186" si="25">G185*L185*M185</f>
        <v>600</v>
      </c>
    </row>
    <row r="186" spans="2:17" ht="30" customHeight="1">
      <c r="B186" s="446"/>
      <c r="C186" s="447"/>
      <c r="D186" s="450" t="s">
        <v>1141</v>
      </c>
      <c r="E186" s="451"/>
      <c r="F186" s="253" t="s">
        <v>505</v>
      </c>
      <c r="G186" s="39">
        <v>150</v>
      </c>
      <c r="H186" s="39"/>
      <c r="I186" s="39"/>
      <c r="J186" s="39"/>
      <c r="K186" s="39"/>
      <c r="L186" s="39">
        <v>0.16</v>
      </c>
      <c r="M186" s="39">
        <v>25</v>
      </c>
      <c r="N186" s="39"/>
      <c r="O186" s="39"/>
      <c r="P186" s="273"/>
      <c r="Q186" s="322">
        <f t="shared" si="25"/>
        <v>600</v>
      </c>
    </row>
    <row r="187" spans="2:17" ht="60" customHeight="1">
      <c r="B187" s="446"/>
      <c r="C187" s="447"/>
      <c r="D187" s="450" t="s">
        <v>1142</v>
      </c>
      <c r="E187" s="451"/>
      <c r="F187" s="253" t="s">
        <v>515</v>
      </c>
      <c r="G187" s="39"/>
      <c r="H187" s="39">
        <v>10</v>
      </c>
      <c r="I187" s="39"/>
      <c r="J187" s="39"/>
      <c r="K187" s="39"/>
      <c r="L187" s="39"/>
      <c r="M187" s="39"/>
      <c r="N187" s="39"/>
      <c r="O187" s="39"/>
      <c r="P187" s="273"/>
      <c r="Q187" s="322">
        <f>H187</f>
        <v>10</v>
      </c>
    </row>
    <row r="188" spans="2:17" ht="60" customHeight="1">
      <c r="B188" s="446"/>
      <c r="C188" s="447"/>
      <c r="D188" s="450" t="s">
        <v>1143</v>
      </c>
      <c r="E188" s="451"/>
      <c r="F188" s="253" t="s">
        <v>515</v>
      </c>
      <c r="G188" s="39"/>
      <c r="H188" s="39">
        <v>10</v>
      </c>
      <c r="I188" s="39"/>
      <c r="J188" s="39"/>
      <c r="K188" s="39"/>
      <c r="L188" s="39"/>
      <c r="M188" s="39"/>
      <c r="N188" s="39"/>
      <c r="O188" s="39"/>
      <c r="P188" s="273"/>
      <c r="Q188" s="322">
        <f t="shared" ref="Q188:Q190" si="26">H188</f>
        <v>10</v>
      </c>
    </row>
    <row r="189" spans="2:17" ht="60" customHeight="1">
      <c r="B189" s="446"/>
      <c r="C189" s="447"/>
      <c r="D189" s="450" t="s">
        <v>1144</v>
      </c>
      <c r="E189" s="451"/>
      <c r="F189" s="253" t="s">
        <v>515</v>
      </c>
      <c r="G189" s="39"/>
      <c r="H189" s="39">
        <v>10</v>
      </c>
      <c r="I189" s="39"/>
      <c r="J189" s="39"/>
      <c r="K189" s="39"/>
      <c r="L189" s="39"/>
      <c r="M189" s="39"/>
      <c r="N189" s="39"/>
      <c r="O189" s="39"/>
      <c r="P189" s="273"/>
      <c r="Q189" s="322">
        <f t="shared" si="26"/>
        <v>10</v>
      </c>
    </row>
    <row r="190" spans="2:17" ht="60" customHeight="1">
      <c r="B190" s="446"/>
      <c r="C190" s="447"/>
      <c r="D190" s="450" t="s">
        <v>1145</v>
      </c>
      <c r="E190" s="451"/>
      <c r="F190" s="253" t="s">
        <v>515</v>
      </c>
      <c r="G190" s="39"/>
      <c r="H190" s="39">
        <v>10</v>
      </c>
      <c r="I190" s="39"/>
      <c r="J190" s="39"/>
      <c r="K190" s="39"/>
      <c r="L190" s="39"/>
      <c r="M190" s="39"/>
      <c r="N190" s="39"/>
      <c r="O190" s="39"/>
      <c r="P190" s="273"/>
      <c r="Q190" s="322">
        <f t="shared" si="26"/>
        <v>10</v>
      </c>
    </row>
    <row r="191" spans="2:17" ht="60" customHeight="1">
      <c r="B191" s="446"/>
      <c r="C191" s="447"/>
      <c r="D191" s="450" t="s">
        <v>789</v>
      </c>
      <c r="E191" s="451"/>
      <c r="F191" s="253" t="s">
        <v>491</v>
      </c>
      <c r="G191" s="39"/>
      <c r="H191" s="39"/>
      <c r="I191" s="39"/>
      <c r="J191" s="39"/>
      <c r="K191" s="39"/>
      <c r="L191" s="39"/>
      <c r="M191" s="39"/>
      <c r="N191" s="39"/>
      <c r="O191" s="39"/>
      <c r="P191" s="273">
        <v>60</v>
      </c>
      <c r="Q191" s="322">
        <f>P191</f>
        <v>60</v>
      </c>
    </row>
    <row r="192" spans="2:17" ht="60" customHeight="1">
      <c r="B192" s="446"/>
      <c r="C192" s="447"/>
      <c r="D192" s="450" t="s">
        <v>1146</v>
      </c>
      <c r="E192" s="451"/>
      <c r="F192" s="253" t="s">
        <v>491</v>
      </c>
      <c r="G192" s="39"/>
      <c r="H192" s="39"/>
      <c r="I192" s="39"/>
      <c r="J192" s="39"/>
      <c r="K192" s="39"/>
      <c r="L192" s="39"/>
      <c r="M192" s="39"/>
      <c r="N192" s="39"/>
      <c r="O192" s="39"/>
      <c r="P192" s="273">
        <v>80</v>
      </c>
      <c r="Q192" s="322">
        <f>P192</f>
        <v>80</v>
      </c>
    </row>
    <row r="193" spans="2:17" ht="60" customHeight="1">
      <c r="B193" s="446"/>
      <c r="C193" s="447"/>
      <c r="D193" s="450" t="s">
        <v>1147</v>
      </c>
      <c r="E193" s="451"/>
      <c r="F193" s="253" t="s">
        <v>491</v>
      </c>
      <c r="G193" s="39"/>
      <c r="H193" s="39"/>
      <c r="I193" s="39"/>
      <c r="J193" s="39"/>
      <c r="K193" s="39"/>
      <c r="L193" s="39"/>
      <c r="M193" s="39"/>
      <c r="N193" s="39"/>
      <c r="O193" s="39"/>
      <c r="P193" s="273">
        <v>60</v>
      </c>
      <c r="Q193" s="322">
        <f t="shared" ref="Q193:Q194" si="27">P193</f>
        <v>60</v>
      </c>
    </row>
    <row r="194" spans="2:17" ht="60" customHeight="1">
      <c r="B194" s="446"/>
      <c r="C194" s="447"/>
      <c r="D194" s="450" t="s">
        <v>1148</v>
      </c>
      <c r="E194" s="451"/>
      <c r="F194" s="253" t="s">
        <v>491</v>
      </c>
      <c r="G194" s="39"/>
      <c r="H194" s="39"/>
      <c r="I194" s="39"/>
      <c r="J194" s="39"/>
      <c r="K194" s="39"/>
      <c r="L194" s="39"/>
      <c r="M194" s="39"/>
      <c r="N194" s="39"/>
      <c r="O194" s="39"/>
      <c r="P194" s="273">
        <v>70</v>
      </c>
      <c r="Q194" s="322">
        <f t="shared" si="27"/>
        <v>70</v>
      </c>
    </row>
    <row r="195" spans="2:17" ht="30" customHeight="1">
      <c r="B195" s="446"/>
      <c r="C195" s="447"/>
      <c r="D195" s="450" t="s">
        <v>1149</v>
      </c>
      <c r="E195" s="451"/>
      <c r="F195" s="253" t="s">
        <v>505</v>
      </c>
      <c r="G195" s="39">
        <v>5</v>
      </c>
      <c r="H195" s="39"/>
      <c r="I195" s="39"/>
      <c r="J195" s="39"/>
      <c r="K195" s="39"/>
      <c r="L195" s="39">
        <v>1.83</v>
      </c>
      <c r="M195" s="39"/>
      <c r="N195" s="39"/>
      <c r="O195" s="39"/>
      <c r="P195" s="273">
        <v>8.74</v>
      </c>
      <c r="Q195" s="322">
        <f>ROUND(G195*L195*P195,2)</f>
        <v>79.97</v>
      </c>
    </row>
    <row r="196" spans="2:17" ht="30" customHeight="1">
      <c r="B196" s="446"/>
      <c r="C196" s="447"/>
      <c r="D196" s="450" t="s">
        <v>1150</v>
      </c>
      <c r="E196" s="451"/>
      <c r="F196" s="253" t="s">
        <v>491</v>
      </c>
      <c r="G196" s="39">
        <v>30</v>
      </c>
      <c r="H196" s="39"/>
      <c r="I196" s="39"/>
      <c r="J196" s="39"/>
      <c r="K196" s="39"/>
      <c r="L196" s="39">
        <v>1.83</v>
      </c>
      <c r="M196" s="39"/>
      <c r="N196" s="39"/>
      <c r="O196" s="39"/>
      <c r="P196" s="273">
        <v>9.11</v>
      </c>
      <c r="Q196" s="322">
        <f>ROUND(G196*L196*P196,2)</f>
        <v>500.14</v>
      </c>
    </row>
    <row r="197" spans="2:17" ht="15.75">
      <c r="B197" s="446"/>
      <c r="C197" s="447"/>
      <c r="D197" s="448" t="s">
        <v>1151</v>
      </c>
      <c r="E197" s="449"/>
      <c r="F197" s="253"/>
      <c r="G197" s="39"/>
      <c r="H197" s="39"/>
      <c r="I197" s="39"/>
      <c r="J197" s="39"/>
      <c r="K197" s="39"/>
      <c r="L197" s="39"/>
      <c r="M197" s="39"/>
      <c r="N197" s="39"/>
      <c r="O197" s="39"/>
      <c r="P197" s="273"/>
      <c r="Q197" s="335"/>
    </row>
    <row r="198" spans="2:17" ht="60" customHeight="1">
      <c r="B198" s="446"/>
      <c r="C198" s="447"/>
      <c r="D198" s="450" t="s">
        <v>1152</v>
      </c>
      <c r="E198" s="451"/>
      <c r="F198" s="253" t="s">
        <v>491</v>
      </c>
      <c r="G198" s="39">
        <v>70</v>
      </c>
      <c r="H198" s="39"/>
      <c r="I198" s="39"/>
      <c r="J198" s="39"/>
      <c r="K198" s="39"/>
      <c r="L198" s="39">
        <v>0.4</v>
      </c>
      <c r="M198" s="39"/>
      <c r="N198" s="39"/>
      <c r="O198" s="39"/>
      <c r="P198" s="273">
        <v>15</v>
      </c>
      <c r="Q198" s="322">
        <f t="shared" ref="Q198:Q207" si="28">G198*L198*P198</f>
        <v>420</v>
      </c>
    </row>
    <row r="199" spans="2:17" ht="60" customHeight="1">
      <c r="B199" s="446"/>
      <c r="C199" s="447"/>
      <c r="D199" s="450" t="s">
        <v>1153</v>
      </c>
      <c r="E199" s="451"/>
      <c r="F199" s="253" t="s">
        <v>491</v>
      </c>
      <c r="G199" s="39">
        <v>80</v>
      </c>
      <c r="H199" s="39"/>
      <c r="I199" s="39"/>
      <c r="J199" s="39"/>
      <c r="K199" s="39"/>
      <c r="L199" s="39">
        <v>0.4</v>
      </c>
      <c r="M199" s="39"/>
      <c r="N199" s="39"/>
      <c r="O199" s="39"/>
      <c r="P199" s="273">
        <v>14.0625</v>
      </c>
      <c r="Q199" s="322">
        <f t="shared" si="28"/>
        <v>450</v>
      </c>
    </row>
    <row r="200" spans="2:17" ht="60" customHeight="1">
      <c r="B200" s="446"/>
      <c r="C200" s="447"/>
      <c r="D200" s="450" t="s">
        <v>1154</v>
      </c>
      <c r="E200" s="451"/>
      <c r="F200" s="253" t="s">
        <v>491</v>
      </c>
      <c r="G200" s="39">
        <v>100</v>
      </c>
      <c r="H200" s="39"/>
      <c r="I200" s="39"/>
      <c r="J200" s="39"/>
      <c r="K200" s="39"/>
      <c r="L200" s="39">
        <v>0.2</v>
      </c>
      <c r="M200" s="39"/>
      <c r="N200" s="39"/>
      <c r="O200" s="39"/>
      <c r="P200" s="273">
        <v>7.5</v>
      </c>
      <c r="Q200" s="322">
        <f t="shared" si="28"/>
        <v>150</v>
      </c>
    </row>
    <row r="201" spans="2:17" ht="60" customHeight="1">
      <c r="B201" s="446"/>
      <c r="C201" s="447"/>
      <c r="D201" s="450" t="s">
        <v>1155</v>
      </c>
      <c r="E201" s="451"/>
      <c r="F201" s="253" t="s">
        <v>491</v>
      </c>
      <c r="G201" s="39">
        <v>100</v>
      </c>
      <c r="H201" s="39"/>
      <c r="I201" s="39"/>
      <c r="J201" s="39"/>
      <c r="K201" s="39"/>
      <c r="L201" s="39">
        <v>0.5</v>
      </c>
      <c r="M201" s="39"/>
      <c r="N201" s="39"/>
      <c r="O201" s="39"/>
      <c r="P201" s="273">
        <v>7</v>
      </c>
      <c r="Q201" s="322">
        <f t="shared" si="28"/>
        <v>350</v>
      </c>
    </row>
    <row r="202" spans="2:17" ht="60" customHeight="1">
      <c r="B202" s="446"/>
      <c r="C202" s="447"/>
      <c r="D202" s="450" t="s">
        <v>1156</v>
      </c>
      <c r="E202" s="451"/>
      <c r="F202" s="253" t="s">
        <v>491</v>
      </c>
      <c r="G202" s="39">
        <v>100</v>
      </c>
      <c r="H202" s="39"/>
      <c r="I202" s="39"/>
      <c r="J202" s="39"/>
      <c r="K202" s="39"/>
      <c r="L202" s="39">
        <v>0.5</v>
      </c>
      <c r="M202" s="39"/>
      <c r="N202" s="39"/>
      <c r="O202" s="39"/>
      <c r="P202" s="273">
        <v>5</v>
      </c>
      <c r="Q202" s="322">
        <f t="shared" si="28"/>
        <v>250</v>
      </c>
    </row>
    <row r="203" spans="2:17" ht="60" customHeight="1">
      <c r="B203" s="446"/>
      <c r="C203" s="447"/>
      <c r="D203" s="450" t="s">
        <v>1157</v>
      </c>
      <c r="E203" s="451"/>
      <c r="F203" s="253" t="s">
        <v>491</v>
      </c>
      <c r="G203" s="39">
        <v>100</v>
      </c>
      <c r="H203" s="39"/>
      <c r="I203" s="39"/>
      <c r="J203" s="39"/>
      <c r="K203" s="39"/>
      <c r="L203" s="39">
        <v>0.5</v>
      </c>
      <c r="M203" s="39"/>
      <c r="N203" s="39"/>
      <c r="O203" s="39"/>
      <c r="P203" s="273">
        <v>3.6</v>
      </c>
      <c r="Q203" s="322">
        <f t="shared" si="28"/>
        <v>180</v>
      </c>
    </row>
    <row r="204" spans="2:17" ht="60" customHeight="1">
      <c r="B204" s="446"/>
      <c r="C204" s="447"/>
      <c r="D204" s="450" t="s">
        <v>1158</v>
      </c>
      <c r="E204" s="451"/>
      <c r="F204" s="253" t="s">
        <v>491</v>
      </c>
      <c r="G204" s="39">
        <v>40</v>
      </c>
      <c r="H204" s="39"/>
      <c r="I204" s="39"/>
      <c r="J204" s="39"/>
      <c r="K204" s="39"/>
      <c r="L204" s="39">
        <v>0.5</v>
      </c>
      <c r="M204" s="39"/>
      <c r="N204" s="39"/>
      <c r="O204" s="39"/>
      <c r="P204" s="273">
        <v>4</v>
      </c>
      <c r="Q204" s="322">
        <f t="shared" si="28"/>
        <v>80</v>
      </c>
    </row>
    <row r="205" spans="2:17" ht="60" customHeight="1">
      <c r="B205" s="446"/>
      <c r="C205" s="447"/>
      <c r="D205" s="450" t="s">
        <v>1159</v>
      </c>
      <c r="E205" s="451"/>
      <c r="F205" s="253" t="s">
        <v>491</v>
      </c>
      <c r="G205" s="39">
        <v>100</v>
      </c>
      <c r="H205" s="39"/>
      <c r="I205" s="39"/>
      <c r="J205" s="39"/>
      <c r="K205" s="39"/>
      <c r="L205" s="39">
        <v>0.5</v>
      </c>
      <c r="M205" s="39"/>
      <c r="N205" s="39"/>
      <c r="O205" s="39"/>
      <c r="P205" s="273">
        <v>7.2</v>
      </c>
      <c r="Q205" s="322">
        <f t="shared" si="28"/>
        <v>360</v>
      </c>
    </row>
    <row r="206" spans="2:17" ht="60" customHeight="1">
      <c r="B206" s="446"/>
      <c r="C206" s="447"/>
      <c r="D206" s="450" t="s">
        <v>1160</v>
      </c>
      <c r="E206" s="451"/>
      <c r="F206" s="253" t="s">
        <v>491</v>
      </c>
      <c r="G206" s="39">
        <v>100</v>
      </c>
      <c r="H206" s="39"/>
      <c r="I206" s="39"/>
      <c r="J206" s="39"/>
      <c r="K206" s="39"/>
      <c r="L206" s="39">
        <v>0.5</v>
      </c>
      <c r="M206" s="39"/>
      <c r="N206" s="39"/>
      <c r="O206" s="39"/>
      <c r="P206" s="273">
        <v>7.4</v>
      </c>
      <c r="Q206" s="322">
        <f t="shared" si="28"/>
        <v>370</v>
      </c>
    </row>
    <row r="207" spans="2:17" ht="60" customHeight="1">
      <c r="B207" s="446"/>
      <c r="C207" s="447"/>
      <c r="D207" s="450" t="s">
        <v>1161</v>
      </c>
      <c r="E207" s="451"/>
      <c r="F207" s="253" t="s">
        <v>491</v>
      </c>
      <c r="G207" s="39">
        <v>44</v>
      </c>
      <c r="H207" s="39"/>
      <c r="I207" s="39"/>
      <c r="J207" s="39"/>
      <c r="K207" s="39"/>
      <c r="L207" s="39">
        <v>0.5</v>
      </c>
      <c r="M207" s="39"/>
      <c r="N207" s="39"/>
      <c r="O207" s="39"/>
      <c r="P207" s="273">
        <v>5</v>
      </c>
      <c r="Q207" s="322">
        <f t="shared" si="28"/>
        <v>110</v>
      </c>
    </row>
    <row r="208" spans="2:17" ht="15.75">
      <c r="B208" s="446"/>
      <c r="C208" s="447"/>
      <c r="D208" s="448" t="s">
        <v>1162</v>
      </c>
      <c r="E208" s="449"/>
      <c r="F208" s="253"/>
      <c r="G208" s="39"/>
      <c r="H208" s="39"/>
      <c r="I208" s="39"/>
      <c r="J208" s="39"/>
      <c r="K208" s="39"/>
      <c r="L208" s="39"/>
      <c r="M208" s="39"/>
      <c r="N208" s="39"/>
      <c r="O208" s="39"/>
      <c r="P208" s="273"/>
      <c r="Q208" s="335"/>
    </row>
    <row r="209" spans="2:17" ht="60" customHeight="1">
      <c r="B209" s="446"/>
      <c r="C209" s="447"/>
      <c r="D209" s="450" t="s">
        <v>1163</v>
      </c>
      <c r="E209" s="451"/>
      <c r="F209" s="253" t="s">
        <v>491</v>
      </c>
      <c r="G209" s="39">
        <v>70</v>
      </c>
      <c r="H209" s="39"/>
      <c r="I209" s="39"/>
      <c r="J209" s="39"/>
      <c r="K209" s="39"/>
      <c r="L209" s="39">
        <v>0.5</v>
      </c>
      <c r="M209" s="39"/>
      <c r="N209" s="39"/>
      <c r="O209" s="39"/>
      <c r="P209" s="273">
        <v>10</v>
      </c>
      <c r="Q209" s="322">
        <f t="shared" ref="Q209:Q223" si="29">G209*L209*P209</f>
        <v>350</v>
      </c>
    </row>
    <row r="210" spans="2:17" ht="60" customHeight="1">
      <c r="B210" s="446"/>
      <c r="C210" s="447"/>
      <c r="D210" s="450" t="s">
        <v>1164</v>
      </c>
      <c r="E210" s="451"/>
      <c r="F210" s="253" t="s">
        <v>491</v>
      </c>
      <c r="G210" s="39">
        <v>88</v>
      </c>
      <c r="H210" s="39"/>
      <c r="I210" s="39"/>
      <c r="J210" s="39"/>
      <c r="K210" s="39"/>
      <c r="L210" s="39">
        <v>0.5</v>
      </c>
      <c r="M210" s="39"/>
      <c r="N210" s="39"/>
      <c r="O210" s="39"/>
      <c r="P210" s="273">
        <v>10</v>
      </c>
      <c r="Q210" s="322">
        <f t="shared" si="29"/>
        <v>440</v>
      </c>
    </row>
    <row r="211" spans="2:17" ht="60" customHeight="1">
      <c r="B211" s="446"/>
      <c r="C211" s="447"/>
      <c r="D211" s="450" t="s">
        <v>1165</v>
      </c>
      <c r="E211" s="451"/>
      <c r="F211" s="253" t="s">
        <v>491</v>
      </c>
      <c r="G211" s="39">
        <v>46</v>
      </c>
      <c r="H211" s="39"/>
      <c r="I211" s="39"/>
      <c r="J211" s="39"/>
      <c r="K211" s="39"/>
      <c r="L211" s="39">
        <v>0.5</v>
      </c>
      <c r="M211" s="39"/>
      <c r="N211" s="39"/>
      <c r="O211" s="39"/>
      <c r="P211" s="273">
        <v>10</v>
      </c>
      <c r="Q211" s="322">
        <f t="shared" si="29"/>
        <v>230</v>
      </c>
    </row>
    <row r="212" spans="2:17" ht="60" customHeight="1">
      <c r="B212" s="446"/>
      <c r="C212" s="447"/>
      <c r="D212" s="450" t="s">
        <v>1166</v>
      </c>
      <c r="E212" s="451"/>
      <c r="F212" s="253" t="s">
        <v>491</v>
      </c>
      <c r="G212" s="39">
        <v>70</v>
      </c>
      <c r="H212" s="39"/>
      <c r="I212" s="39"/>
      <c r="J212" s="39"/>
      <c r="K212" s="39"/>
      <c r="L212" s="39">
        <v>0.5</v>
      </c>
      <c r="M212" s="39"/>
      <c r="N212" s="39"/>
      <c r="O212" s="39"/>
      <c r="P212" s="273">
        <v>10</v>
      </c>
      <c r="Q212" s="322">
        <f t="shared" si="29"/>
        <v>350</v>
      </c>
    </row>
    <row r="213" spans="2:17" ht="15.75">
      <c r="B213" s="446"/>
      <c r="C213" s="447"/>
      <c r="D213" s="450" t="s">
        <v>1167</v>
      </c>
      <c r="E213" s="451"/>
      <c r="F213" s="253" t="s">
        <v>491</v>
      </c>
      <c r="G213" s="39">
        <v>11</v>
      </c>
      <c r="H213" s="39"/>
      <c r="I213" s="39"/>
      <c r="J213" s="39"/>
      <c r="K213" s="39"/>
      <c r="L213" s="39">
        <v>0.5</v>
      </c>
      <c r="M213" s="39"/>
      <c r="N213" s="39"/>
      <c r="O213" s="39"/>
      <c r="P213" s="273">
        <v>10</v>
      </c>
      <c r="Q213" s="322">
        <f t="shared" si="29"/>
        <v>55</v>
      </c>
    </row>
    <row r="214" spans="2:17" s="130" customFormat="1" ht="60" customHeight="1">
      <c r="B214" s="277"/>
      <c r="C214" s="278"/>
      <c r="D214" s="450" t="s">
        <v>1168</v>
      </c>
      <c r="E214" s="451"/>
      <c r="F214" s="253" t="s">
        <v>489</v>
      </c>
      <c r="G214" s="39">
        <v>70</v>
      </c>
      <c r="H214" s="39"/>
      <c r="I214" s="39"/>
      <c r="J214" s="39"/>
      <c r="K214" s="39"/>
      <c r="L214" s="39">
        <v>0.5</v>
      </c>
      <c r="M214" s="39"/>
      <c r="N214" s="39"/>
      <c r="O214" s="39"/>
      <c r="P214" s="273">
        <v>10</v>
      </c>
      <c r="Q214" s="322">
        <f t="shared" si="29"/>
        <v>350</v>
      </c>
    </row>
    <row r="215" spans="2:17" s="130" customFormat="1" ht="60" customHeight="1">
      <c r="B215" s="277"/>
      <c r="C215" s="278"/>
      <c r="D215" s="450" t="s">
        <v>1169</v>
      </c>
      <c r="E215" s="451"/>
      <c r="F215" s="253" t="s">
        <v>489</v>
      </c>
      <c r="G215" s="39">
        <v>48</v>
      </c>
      <c r="H215" s="39"/>
      <c r="I215" s="39"/>
      <c r="J215" s="39"/>
      <c r="K215" s="39"/>
      <c r="L215" s="39">
        <v>0.5</v>
      </c>
      <c r="M215" s="39"/>
      <c r="N215" s="39"/>
      <c r="O215" s="39"/>
      <c r="P215" s="273">
        <v>10</v>
      </c>
      <c r="Q215" s="322">
        <f t="shared" si="29"/>
        <v>240</v>
      </c>
    </row>
    <row r="216" spans="2:17" s="130" customFormat="1" ht="15.75">
      <c r="B216" s="277"/>
      <c r="C216" s="278"/>
      <c r="D216" s="450" t="s">
        <v>1170</v>
      </c>
      <c r="E216" s="451"/>
      <c r="F216" s="253" t="s">
        <v>489</v>
      </c>
      <c r="G216" s="39">
        <v>20</v>
      </c>
      <c r="H216" s="39"/>
      <c r="I216" s="39"/>
      <c r="J216" s="39"/>
      <c r="K216" s="39"/>
      <c r="L216" s="39">
        <v>0.5</v>
      </c>
      <c r="M216" s="39"/>
      <c r="N216" s="39"/>
      <c r="O216" s="39"/>
      <c r="P216" s="273">
        <v>10</v>
      </c>
      <c r="Q216" s="322">
        <f t="shared" si="29"/>
        <v>100</v>
      </c>
    </row>
    <row r="217" spans="2:17" ht="30" customHeight="1">
      <c r="B217" s="446"/>
      <c r="C217" s="447"/>
      <c r="D217" s="450" t="s">
        <v>1171</v>
      </c>
      <c r="E217" s="451"/>
      <c r="F217" s="253" t="s">
        <v>491</v>
      </c>
      <c r="G217" s="39">
        <v>36</v>
      </c>
      <c r="H217" s="39"/>
      <c r="I217" s="39"/>
      <c r="J217" s="39"/>
      <c r="K217" s="39"/>
      <c r="L217" s="39">
        <v>0.5</v>
      </c>
      <c r="M217" s="39"/>
      <c r="N217" s="39"/>
      <c r="O217" s="39"/>
      <c r="P217" s="273">
        <v>10</v>
      </c>
      <c r="Q217" s="322">
        <f t="shared" si="29"/>
        <v>180</v>
      </c>
    </row>
    <row r="218" spans="2:17" ht="60" customHeight="1">
      <c r="B218" s="446"/>
      <c r="C218" s="447"/>
      <c r="D218" s="450" t="s">
        <v>1172</v>
      </c>
      <c r="E218" s="451"/>
      <c r="F218" s="253" t="s">
        <v>491</v>
      </c>
      <c r="G218" s="39">
        <v>130</v>
      </c>
      <c r="H218" s="39"/>
      <c r="I218" s="39"/>
      <c r="J218" s="39"/>
      <c r="K218" s="39"/>
      <c r="L218" s="39">
        <v>0.5</v>
      </c>
      <c r="M218" s="39"/>
      <c r="N218" s="39"/>
      <c r="O218" s="39"/>
      <c r="P218" s="273">
        <v>10</v>
      </c>
      <c r="Q218" s="322">
        <f t="shared" si="29"/>
        <v>650</v>
      </c>
    </row>
    <row r="219" spans="2:17" ht="60" customHeight="1">
      <c r="B219" s="446"/>
      <c r="C219" s="447"/>
      <c r="D219" s="450" t="s">
        <v>1173</v>
      </c>
      <c r="E219" s="451"/>
      <c r="F219" s="253" t="s">
        <v>491</v>
      </c>
      <c r="G219" s="39">
        <v>70</v>
      </c>
      <c r="H219" s="39"/>
      <c r="I219" s="39"/>
      <c r="J219" s="39"/>
      <c r="K219" s="39"/>
      <c r="L219" s="39">
        <v>0.5</v>
      </c>
      <c r="M219" s="39"/>
      <c r="N219" s="39"/>
      <c r="O219" s="39"/>
      <c r="P219" s="273">
        <v>10</v>
      </c>
      <c r="Q219" s="322">
        <f t="shared" si="29"/>
        <v>350</v>
      </c>
    </row>
    <row r="220" spans="2:17" ht="30" customHeight="1">
      <c r="B220" s="446"/>
      <c r="C220" s="447"/>
      <c r="D220" s="450" t="s">
        <v>1174</v>
      </c>
      <c r="E220" s="451"/>
      <c r="F220" s="253" t="s">
        <v>491</v>
      </c>
      <c r="G220" s="39">
        <v>46</v>
      </c>
      <c r="H220" s="39"/>
      <c r="I220" s="39"/>
      <c r="J220" s="39"/>
      <c r="K220" s="39"/>
      <c r="L220" s="39">
        <v>0.5</v>
      </c>
      <c r="M220" s="39"/>
      <c r="N220" s="39"/>
      <c r="O220" s="39"/>
      <c r="P220" s="273">
        <v>10</v>
      </c>
      <c r="Q220" s="322">
        <f t="shared" si="29"/>
        <v>230</v>
      </c>
    </row>
    <row r="221" spans="2:17" ht="60" customHeight="1">
      <c r="B221" s="446"/>
      <c r="C221" s="447"/>
      <c r="D221" s="450" t="s">
        <v>1175</v>
      </c>
      <c r="E221" s="451"/>
      <c r="F221" s="253" t="s">
        <v>491</v>
      </c>
      <c r="G221" s="39">
        <v>460</v>
      </c>
      <c r="H221" s="39"/>
      <c r="I221" s="39"/>
      <c r="J221" s="39"/>
      <c r="K221" s="39"/>
      <c r="L221" s="39">
        <v>0.5</v>
      </c>
      <c r="M221" s="39"/>
      <c r="N221" s="39"/>
      <c r="O221" s="39"/>
      <c r="P221" s="273">
        <v>5</v>
      </c>
      <c r="Q221" s="322">
        <f t="shared" si="29"/>
        <v>1150</v>
      </c>
    </row>
    <row r="222" spans="2:17" ht="60" customHeight="1">
      <c r="B222" s="446"/>
      <c r="C222" s="447"/>
      <c r="D222" s="450" t="s">
        <v>1176</v>
      </c>
      <c r="E222" s="451"/>
      <c r="F222" s="253" t="s">
        <v>491</v>
      </c>
      <c r="G222" s="39">
        <v>380</v>
      </c>
      <c r="H222" s="39"/>
      <c r="I222" s="39"/>
      <c r="J222" s="39"/>
      <c r="K222" s="39"/>
      <c r="L222" s="39">
        <v>0.5</v>
      </c>
      <c r="M222" s="39"/>
      <c r="N222" s="39"/>
      <c r="O222" s="39"/>
      <c r="P222" s="273">
        <v>5</v>
      </c>
      <c r="Q222" s="322">
        <f t="shared" si="29"/>
        <v>950</v>
      </c>
    </row>
    <row r="223" spans="2:17" ht="15.75">
      <c r="B223" s="446"/>
      <c r="C223" s="447"/>
      <c r="D223" s="450" t="s">
        <v>1177</v>
      </c>
      <c r="E223" s="451"/>
      <c r="F223" s="253" t="s">
        <v>491</v>
      </c>
      <c r="G223" s="39">
        <v>284</v>
      </c>
      <c r="H223" s="39"/>
      <c r="I223" s="39"/>
      <c r="J223" s="39"/>
      <c r="K223" s="39"/>
      <c r="L223" s="39">
        <v>0.5</v>
      </c>
      <c r="M223" s="39"/>
      <c r="N223" s="39"/>
      <c r="O223" s="39"/>
      <c r="P223" s="273">
        <v>10</v>
      </c>
      <c r="Q223" s="322">
        <f t="shared" si="29"/>
        <v>1420</v>
      </c>
    </row>
    <row r="224" spans="2:17" ht="15.75">
      <c r="B224" s="446"/>
      <c r="C224" s="447"/>
      <c r="D224" s="450" t="s">
        <v>1178</v>
      </c>
      <c r="E224" s="451"/>
      <c r="F224" s="253" t="s">
        <v>491</v>
      </c>
      <c r="G224" s="39">
        <v>230</v>
      </c>
      <c r="H224" s="39"/>
      <c r="I224" s="39"/>
      <c r="J224" s="39"/>
      <c r="K224" s="39"/>
      <c r="L224" s="39"/>
      <c r="M224" s="39"/>
      <c r="N224" s="39"/>
      <c r="O224" s="39"/>
      <c r="P224" s="273">
        <v>5</v>
      </c>
      <c r="Q224" s="322">
        <f t="shared" ref="Q224:Q235" si="30">G224*P224</f>
        <v>1150</v>
      </c>
    </row>
    <row r="225" spans="2:17" ht="60" customHeight="1">
      <c r="B225" s="446"/>
      <c r="C225" s="447"/>
      <c r="D225" s="450" t="s">
        <v>1179</v>
      </c>
      <c r="E225" s="451"/>
      <c r="F225" s="253" t="s">
        <v>491</v>
      </c>
      <c r="G225" s="39">
        <v>83</v>
      </c>
      <c r="H225" s="39"/>
      <c r="I225" s="39"/>
      <c r="J225" s="39"/>
      <c r="K225" s="39"/>
      <c r="L225" s="39"/>
      <c r="M225" s="39"/>
      <c r="N225" s="39"/>
      <c r="O225" s="39"/>
      <c r="P225" s="273">
        <v>8.0723000000000003</v>
      </c>
      <c r="Q225" s="322">
        <f t="shared" si="30"/>
        <v>670.0009</v>
      </c>
    </row>
    <row r="226" spans="2:17" ht="30" customHeight="1">
      <c r="B226" s="446"/>
      <c r="C226" s="447"/>
      <c r="D226" s="450" t="s">
        <v>1180</v>
      </c>
      <c r="E226" s="451"/>
      <c r="F226" s="253" t="s">
        <v>491</v>
      </c>
      <c r="G226" s="39">
        <v>40</v>
      </c>
      <c r="H226" s="39"/>
      <c r="I226" s="39"/>
      <c r="J226" s="39"/>
      <c r="K226" s="39"/>
      <c r="L226" s="39"/>
      <c r="M226" s="39"/>
      <c r="N226" s="39"/>
      <c r="O226" s="39"/>
      <c r="P226" s="273">
        <v>4.5</v>
      </c>
      <c r="Q226" s="322">
        <f t="shared" si="30"/>
        <v>180</v>
      </c>
    </row>
    <row r="227" spans="2:17" ht="30" customHeight="1">
      <c r="B227" s="446"/>
      <c r="C227" s="447"/>
      <c r="D227" s="450" t="s">
        <v>1181</v>
      </c>
      <c r="E227" s="451"/>
      <c r="F227" s="253" t="s">
        <v>491</v>
      </c>
      <c r="G227" s="39">
        <v>112</v>
      </c>
      <c r="H227" s="39"/>
      <c r="I227" s="39"/>
      <c r="J227" s="39"/>
      <c r="K227" s="39"/>
      <c r="L227" s="39"/>
      <c r="M227" s="39"/>
      <c r="N227" s="39"/>
      <c r="O227" s="39"/>
      <c r="P227" s="273">
        <v>4.0199999999999996</v>
      </c>
      <c r="Q227" s="322">
        <f t="shared" si="30"/>
        <v>450.23999999999995</v>
      </c>
    </row>
    <row r="228" spans="2:17" ht="30" customHeight="1">
      <c r="B228" s="446"/>
      <c r="C228" s="447"/>
      <c r="D228" s="450" t="s">
        <v>1182</v>
      </c>
      <c r="E228" s="451"/>
      <c r="F228" s="253" t="s">
        <v>489</v>
      </c>
      <c r="G228" s="39">
        <v>106</v>
      </c>
      <c r="H228" s="39"/>
      <c r="I228" s="39"/>
      <c r="J228" s="39"/>
      <c r="K228" s="39"/>
      <c r="L228" s="39"/>
      <c r="M228" s="39"/>
      <c r="N228" s="39"/>
      <c r="O228" s="39"/>
      <c r="P228" s="273">
        <v>8.01</v>
      </c>
      <c r="Q228" s="322">
        <f t="shared" si="30"/>
        <v>849.06</v>
      </c>
    </row>
    <row r="229" spans="2:17" ht="30" customHeight="1">
      <c r="B229" s="446"/>
      <c r="C229" s="447"/>
      <c r="D229" s="450" t="s">
        <v>1183</v>
      </c>
      <c r="E229" s="451"/>
      <c r="F229" s="253" t="s">
        <v>491</v>
      </c>
      <c r="G229" s="39">
        <v>65</v>
      </c>
      <c r="H229" s="39"/>
      <c r="I229" s="39"/>
      <c r="J229" s="39"/>
      <c r="K229" s="39"/>
      <c r="L229" s="39"/>
      <c r="M229" s="39"/>
      <c r="N229" s="39"/>
      <c r="O229" s="39"/>
      <c r="P229" s="273">
        <v>10</v>
      </c>
      <c r="Q229" s="322">
        <f t="shared" si="30"/>
        <v>650</v>
      </c>
    </row>
    <row r="230" spans="2:17" ht="60" customHeight="1">
      <c r="B230" s="446"/>
      <c r="C230" s="447"/>
      <c r="D230" s="450" t="s">
        <v>1184</v>
      </c>
      <c r="E230" s="451"/>
      <c r="F230" s="253" t="s">
        <v>489</v>
      </c>
      <c r="G230" s="39">
        <v>6</v>
      </c>
      <c r="H230" s="39"/>
      <c r="I230" s="39"/>
      <c r="J230" s="39"/>
      <c r="K230" s="39"/>
      <c r="L230" s="39"/>
      <c r="M230" s="39"/>
      <c r="N230" s="39"/>
      <c r="O230" s="39"/>
      <c r="P230" s="273">
        <v>4.33</v>
      </c>
      <c r="Q230" s="322">
        <f t="shared" si="30"/>
        <v>25.98</v>
      </c>
    </row>
    <row r="231" spans="2:17" ht="34.9" customHeight="1">
      <c r="B231" s="446"/>
      <c r="C231" s="447"/>
      <c r="D231" s="450" t="s">
        <v>1185</v>
      </c>
      <c r="E231" s="451"/>
      <c r="F231" s="253" t="s">
        <v>489</v>
      </c>
      <c r="G231" s="39">
        <v>6</v>
      </c>
      <c r="H231" s="39"/>
      <c r="I231" s="39"/>
      <c r="J231" s="39"/>
      <c r="K231" s="39"/>
      <c r="L231" s="39"/>
      <c r="M231" s="39"/>
      <c r="N231" s="39"/>
      <c r="O231" s="39"/>
      <c r="P231" s="273">
        <v>4.33</v>
      </c>
      <c r="Q231" s="322">
        <f t="shared" si="30"/>
        <v>25.98</v>
      </c>
    </row>
    <row r="232" spans="2:17" ht="60" customHeight="1">
      <c r="B232" s="446"/>
      <c r="C232" s="447"/>
      <c r="D232" s="450" t="s">
        <v>1186</v>
      </c>
      <c r="E232" s="451"/>
      <c r="F232" s="253" t="s">
        <v>489</v>
      </c>
      <c r="G232" s="39">
        <v>40</v>
      </c>
      <c r="H232" s="39"/>
      <c r="I232" s="39"/>
      <c r="J232" s="39"/>
      <c r="K232" s="39"/>
      <c r="L232" s="39"/>
      <c r="M232" s="39"/>
      <c r="N232" s="39"/>
      <c r="O232" s="39"/>
      <c r="P232" s="273">
        <v>8.75</v>
      </c>
      <c r="Q232" s="322">
        <f t="shared" si="30"/>
        <v>350</v>
      </c>
    </row>
    <row r="233" spans="2:17" ht="60" customHeight="1">
      <c r="B233" s="446"/>
      <c r="C233" s="447"/>
      <c r="D233" s="450" t="s">
        <v>1187</v>
      </c>
      <c r="E233" s="451"/>
      <c r="F233" s="253" t="s">
        <v>489</v>
      </c>
      <c r="G233" s="39">
        <v>45</v>
      </c>
      <c r="H233" s="39"/>
      <c r="I233" s="39"/>
      <c r="J233" s="39"/>
      <c r="K233" s="39"/>
      <c r="L233" s="39"/>
      <c r="M233" s="39"/>
      <c r="N233" s="39"/>
      <c r="O233" s="39"/>
      <c r="P233" s="273">
        <v>8</v>
      </c>
      <c r="Q233" s="322">
        <f t="shared" si="30"/>
        <v>360</v>
      </c>
    </row>
    <row r="234" spans="2:17" ht="60" customHeight="1">
      <c r="B234" s="446"/>
      <c r="C234" s="447"/>
      <c r="D234" s="450" t="s">
        <v>1188</v>
      </c>
      <c r="E234" s="451"/>
      <c r="F234" s="253" t="s">
        <v>489</v>
      </c>
      <c r="G234" s="39">
        <v>10</v>
      </c>
      <c r="H234" s="39"/>
      <c r="I234" s="39"/>
      <c r="J234" s="39"/>
      <c r="K234" s="39"/>
      <c r="L234" s="39"/>
      <c r="M234" s="39"/>
      <c r="N234" s="39"/>
      <c r="O234" s="39"/>
      <c r="P234" s="273">
        <v>8</v>
      </c>
      <c r="Q234" s="322">
        <f t="shared" si="30"/>
        <v>80</v>
      </c>
    </row>
    <row r="235" spans="2:17" ht="30" customHeight="1">
      <c r="B235" s="446"/>
      <c r="C235" s="447"/>
      <c r="D235" s="450" t="s">
        <v>1189</v>
      </c>
      <c r="E235" s="451"/>
      <c r="F235" s="253" t="s">
        <v>489</v>
      </c>
      <c r="G235" s="39">
        <v>35</v>
      </c>
      <c r="H235" s="39"/>
      <c r="I235" s="39"/>
      <c r="J235" s="39"/>
      <c r="K235" s="39"/>
      <c r="L235" s="39"/>
      <c r="M235" s="39"/>
      <c r="N235" s="39"/>
      <c r="O235" s="39"/>
      <c r="P235" s="273">
        <v>10</v>
      </c>
      <c r="Q235" s="322">
        <f t="shared" si="30"/>
        <v>350</v>
      </c>
    </row>
    <row r="236" spans="2:17" ht="15.75">
      <c r="B236" s="446"/>
      <c r="C236" s="447"/>
      <c r="D236" s="448" t="s">
        <v>1190</v>
      </c>
      <c r="E236" s="449"/>
      <c r="F236" s="253"/>
      <c r="G236" s="39"/>
      <c r="H236" s="39"/>
      <c r="I236" s="39"/>
      <c r="J236" s="39"/>
      <c r="K236" s="39"/>
      <c r="L236" s="39"/>
      <c r="M236" s="39"/>
      <c r="N236" s="39"/>
      <c r="O236" s="39"/>
      <c r="P236" s="273"/>
      <c r="Q236" s="335"/>
    </row>
    <row r="237" spans="2:17" ht="60" customHeight="1">
      <c r="B237" s="446"/>
      <c r="C237" s="447"/>
      <c r="D237" s="450" t="s">
        <v>1200</v>
      </c>
      <c r="E237" s="451"/>
      <c r="F237" s="253" t="s">
        <v>518</v>
      </c>
      <c r="G237" s="39">
        <v>10</v>
      </c>
      <c r="H237" s="39"/>
      <c r="I237" s="39"/>
      <c r="J237" s="39"/>
      <c r="K237" s="39"/>
      <c r="L237" s="39"/>
      <c r="M237" s="39">
        <v>1</v>
      </c>
      <c r="N237" s="39"/>
      <c r="O237" s="39"/>
      <c r="P237" s="273"/>
      <c r="Q237" s="322">
        <f>G237*M237</f>
        <v>10</v>
      </c>
    </row>
    <row r="238" spans="2:17" ht="60" customHeight="1">
      <c r="B238" s="446"/>
      <c r="C238" s="447"/>
      <c r="D238" s="450" t="s">
        <v>1201</v>
      </c>
      <c r="E238" s="451"/>
      <c r="F238" s="253" t="s">
        <v>518</v>
      </c>
      <c r="G238" s="39">
        <v>2</v>
      </c>
      <c r="H238" s="39"/>
      <c r="I238" s="39"/>
      <c r="J238" s="39"/>
      <c r="K238" s="39"/>
      <c r="L238" s="39"/>
      <c r="M238" s="39">
        <v>1</v>
      </c>
      <c r="N238" s="39"/>
      <c r="O238" s="39"/>
      <c r="P238" s="273"/>
      <c r="Q238" s="322">
        <f>G238*M238</f>
        <v>2</v>
      </c>
    </row>
    <row r="239" spans="2:17" ht="60" customHeight="1">
      <c r="B239" s="446"/>
      <c r="C239" s="447"/>
      <c r="D239" s="450" t="s">
        <v>1202</v>
      </c>
      <c r="E239" s="451"/>
      <c r="F239" s="253" t="s">
        <v>518</v>
      </c>
      <c r="G239" s="39">
        <v>30</v>
      </c>
      <c r="H239" s="39"/>
      <c r="I239" s="39"/>
      <c r="J239" s="39"/>
      <c r="K239" s="39"/>
      <c r="L239" s="39">
        <v>0.5</v>
      </c>
      <c r="M239" s="39"/>
      <c r="N239" s="39"/>
      <c r="O239" s="39"/>
      <c r="P239" s="273"/>
      <c r="Q239" s="322">
        <f t="shared" ref="Q239:Q246" si="31">G239*L239</f>
        <v>15</v>
      </c>
    </row>
    <row r="240" spans="2:17" ht="60" customHeight="1">
      <c r="B240" s="446"/>
      <c r="C240" s="447"/>
      <c r="D240" s="450" t="s">
        <v>1203</v>
      </c>
      <c r="E240" s="451"/>
      <c r="F240" s="253" t="s">
        <v>518</v>
      </c>
      <c r="G240" s="39">
        <v>40</v>
      </c>
      <c r="H240" s="39"/>
      <c r="I240" s="39"/>
      <c r="J240" s="39"/>
      <c r="K240" s="39"/>
      <c r="L240" s="39">
        <v>0.5</v>
      </c>
      <c r="M240" s="39"/>
      <c r="N240" s="39"/>
      <c r="O240" s="39"/>
      <c r="P240" s="273"/>
      <c r="Q240" s="322">
        <f t="shared" si="31"/>
        <v>20</v>
      </c>
    </row>
    <row r="241" spans="2:17" ht="60" customHeight="1">
      <c r="B241" s="446"/>
      <c r="C241" s="447"/>
      <c r="D241" s="450" t="s">
        <v>1204</v>
      </c>
      <c r="E241" s="451"/>
      <c r="F241" s="253" t="s">
        <v>518</v>
      </c>
      <c r="G241" s="39">
        <v>40</v>
      </c>
      <c r="H241" s="39"/>
      <c r="I241" s="39"/>
      <c r="J241" s="39"/>
      <c r="K241" s="39"/>
      <c r="L241" s="39">
        <v>0.5</v>
      </c>
      <c r="M241" s="39"/>
      <c r="N241" s="39"/>
      <c r="O241" s="39"/>
      <c r="P241" s="273"/>
      <c r="Q241" s="322">
        <f t="shared" si="31"/>
        <v>20</v>
      </c>
    </row>
    <row r="242" spans="2:17" ht="60" customHeight="1">
      <c r="B242" s="446"/>
      <c r="C242" s="447"/>
      <c r="D242" s="450" t="s">
        <v>1205</v>
      </c>
      <c r="E242" s="451"/>
      <c r="F242" s="253" t="s">
        <v>518</v>
      </c>
      <c r="G242" s="39">
        <v>20</v>
      </c>
      <c r="H242" s="39"/>
      <c r="I242" s="39"/>
      <c r="J242" s="39"/>
      <c r="K242" s="39"/>
      <c r="L242" s="39">
        <v>0.5</v>
      </c>
      <c r="M242" s="39"/>
      <c r="N242" s="39"/>
      <c r="O242" s="39"/>
      <c r="P242" s="273"/>
      <c r="Q242" s="322">
        <f t="shared" si="31"/>
        <v>10</v>
      </c>
    </row>
    <row r="243" spans="2:17" ht="60" customHeight="1">
      <c r="B243" s="446"/>
      <c r="C243" s="447"/>
      <c r="D243" s="450" t="s">
        <v>1206</v>
      </c>
      <c r="E243" s="451"/>
      <c r="F243" s="253" t="s">
        <v>518</v>
      </c>
      <c r="G243" s="39">
        <v>30</v>
      </c>
      <c r="H243" s="39"/>
      <c r="I243" s="39"/>
      <c r="J243" s="39"/>
      <c r="K243" s="39"/>
      <c r="L243" s="39">
        <v>0.5</v>
      </c>
      <c r="M243" s="39"/>
      <c r="N243" s="39"/>
      <c r="O243" s="39"/>
      <c r="P243" s="273"/>
      <c r="Q243" s="322">
        <f t="shared" si="31"/>
        <v>15</v>
      </c>
    </row>
    <row r="244" spans="2:17" ht="60" customHeight="1">
      <c r="B244" s="446"/>
      <c r="C244" s="447"/>
      <c r="D244" s="450" t="s">
        <v>1207</v>
      </c>
      <c r="E244" s="451"/>
      <c r="F244" s="253" t="s">
        <v>518</v>
      </c>
      <c r="G244" s="39">
        <v>40</v>
      </c>
      <c r="H244" s="39"/>
      <c r="I244" s="39"/>
      <c r="J244" s="39"/>
      <c r="K244" s="39"/>
      <c r="L244" s="39">
        <v>0.5</v>
      </c>
      <c r="M244" s="39"/>
      <c r="N244" s="39"/>
      <c r="O244" s="39"/>
      <c r="P244" s="273"/>
      <c r="Q244" s="322">
        <f t="shared" si="31"/>
        <v>20</v>
      </c>
    </row>
    <row r="245" spans="2:17" ht="60" customHeight="1">
      <c r="B245" s="446"/>
      <c r="C245" s="447"/>
      <c r="D245" s="450" t="s">
        <v>1208</v>
      </c>
      <c r="E245" s="451"/>
      <c r="F245" s="253" t="s">
        <v>518</v>
      </c>
      <c r="G245" s="39">
        <v>40</v>
      </c>
      <c r="H245" s="39"/>
      <c r="I245" s="39"/>
      <c r="J245" s="39"/>
      <c r="K245" s="39"/>
      <c r="L245" s="39">
        <v>0.5</v>
      </c>
      <c r="M245" s="39"/>
      <c r="N245" s="39"/>
      <c r="O245" s="39"/>
      <c r="P245" s="273"/>
      <c r="Q245" s="322">
        <f t="shared" si="31"/>
        <v>20</v>
      </c>
    </row>
    <row r="246" spans="2:17" ht="60" customHeight="1">
      <c r="B246" s="446"/>
      <c r="C246" s="447"/>
      <c r="D246" s="450" t="s">
        <v>1209</v>
      </c>
      <c r="E246" s="451"/>
      <c r="F246" s="253" t="s">
        <v>518</v>
      </c>
      <c r="G246" s="39">
        <v>20</v>
      </c>
      <c r="H246" s="39"/>
      <c r="I246" s="39"/>
      <c r="J246" s="39"/>
      <c r="K246" s="39"/>
      <c r="L246" s="39">
        <v>0.5</v>
      </c>
      <c r="M246" s="39"/>
      <c r="N246" s="39"/>
      <c r="O246" s="39"/>
      <c r="P246" s="273"/>
      <c r="Q246" s="322">
        <f t="shared" si="31"/>
        <v>10</v>
      </c>
    </row>
    <row r="247" spans="2:17" ht="60" customHeight="1">
      <c r="B247" s="446"/>
      <c r="C247" s="447"/>
      <c r="D247" s="450" t="s">
        <v>1210</v>
      </c>
      <c r="E247" s="451"/>
      <c r="F247" s="253" t="s">
        <v>518</v>
      </c>
      <c r="G247" s="39">
        <v>15</v>
      </c>
      <c r="H247" s="39"/>
      <c r="I247" s="39"/>
      <c r="J247" s="39"/>
      <c r="K247" s="39"/>
      <c r="L247" s="39"/>
      <c r="M247" s="39">
        <v>1</v>
      </c>
      <c r="N247" s="39"/>
      <c r="O247" s="39"/>
      <c r="P247" s="273"/>
      <c r="Q247" s="322">
        <f t="shared" ref="Q247:Q263" si="32">G247*M247</f>
        <v>15</v>
      </c>
    </row>
    <row r="248" spans="2:17" ht="60" customHeight="1">
      <c r="B248" s="446"/>
      <c r="C248" s="447"/>
      <c r="D248" s="450" t="s">
        <v>1211</v>
      </c>
      <c r="E248" s="451"/>
      <c r="F248" s="253" t="s">
        <v>518</v>
      </c>
      <c r="G248" s="39">
        <v>30</v>
      </c>
      <c r="H248" s="39"/>
      <c r="I248" s="39"/>
      <c r="J248" s="39"/>
      <c r="K248" s="39"/>
      <c r="L248" s="39"/>
      <c r="M248" s="39">
        <v>1</v>
      </c>
      <c r="N248" s="39"/>
      <c r="O248" s="39"/>
      <c r="P248" s="273"/>
      <c r="Q248" s="322">
        <f t="shared" si="32"/>
        <v>30</v>
      </c>
    </row>
    <row r="249" spans="2:17" ht="60" customHeight="1">
      <c r="B249" s="446"/>
      <c r="C249" s="447"/>
      <c r="D249" s="450" t="s">
        <v>1212</v>
      </c>
      <c r="E249" s="451"/>
      <c r="F249" s="253" t="s">
        <v>518</v>
      </c>
      <c r="G249" s="39">
        <v>30</v>
      </c>
      <c r="H249" s="39"/>
      <c r="I249" s="39"/>
      <c r="J249" s="39"/>
      <c r="K249" s="39"/>
      <c r="L249" s="39"/>
      <c r="M249" s="39">
        <v>1</v>
      </c>
      <c r="N249" s="39"/>
      <c r="O249" s="39"/>
      <c r="P249" s="273"/>
      <c r="Q249" s="322">
        <f t="shared" si="32"/>
        <v>30</v>
      </c>
    </row>
    <row r="250" spans="2:17" ht="60" customHeight="1">
      <c r="B250" s="446"/>
      <c r="C250" s="447"/>
      <c r="D250" s="450" t="s">
        <v>1213</v>
      </c>
      <c r="E250" s="451"/>
      <c r="F250" s="253" t="s">
        <v>518</v>
      </c>
      <c r="G250" s="39">
        <v>30</v>
      </c>
      <c r="H250" s="39"/>
      <c r="I250" s="39"/>
      <c r="J250" s="39"/>
      <c r="K250" s="39"/>
      <c r="L250" s="39"/>
      <c r="M250" s="39">
        <v>1</v>
      </c>
      <c r="N250" s="39"/>
      <c r="O250" s="39"/>
      <c r="P250" s="273"/>
      <c r="Q250" s="322">
        <f t="shared" si="32"/>
        <v>30</v>
      </c>
    </row>
    <row r="251" spans="2:17" ht="60" customHeight="1">
      <c r="B251" s="446"/>
      <c r="C251" s="447"/>
      <c r="D251" s="450" t="s">
        <v>1214</v>
      </c>
      <c r="E251" s="451"/>
      <c r="F251" s="253" t="s">
        <v>518</v>
      </c>
      <c r="G251" s="39">
        <v>15</v>
      </c>
      <c r="H251" s="39"/>
      <c r="I251" s="39"/>
      <c r="J251" s="39"/>
      <c r="K251" s="39"/>
      <c r="L251" s="39"/>
      <c r="M251" s="39">
        <v>1</v>
      </c>
      <c r="N251" s="39"/>
      <c r="O251" s="39"/>
      <c r="P251" s="273"/>
      <c r="Q251" s="322">
        <f t="shared" si="32"/>
        <v>15</v>
      </c>
    </row>
    <row r="252" spans="2:17" ht="60" customHeight="1">
      <c r="B252" s="446"/>
      <c r="C252" s="447"/>
      <c r="D252" s="450" t="s">
        <v>1215</v>
      </c>
      <c r="E252" s="451"/>
      <c r="F252" s="253" t="s">
        <v>518</v>
      </c>
      <c r="G252" s="39">
        <v>20</v>
      </c>
      <c r="H252" s="39"/>
      <c r="I252" s="39"/>
      <c r="J252" s="39"/>
      <c r="K252" s="39"/>
      <c r="L252" s="39"/>
      <c r="M252" s="39">
        <v>1</v>
      </c>
      <c r="N252" s="39"/>
      <c r="O252" s="39"/>
      <c r="P252" s="273"/>
      <c r="Q252" s="322">
        <f t="shared" si="32"/>
        <v>20</v>
      </c>
    </row>
    <row r="253" spans="2:17" ht="60" customHeight="1">
      <c r="B253" s="446"/>
      <c r="C253" s="447"/>
      <c r="D253" s="450" t="s">
        <v>1216</v>
      </c>
      <c r="E253" s="451"/>
      <c r="F253" s="253" t="s">
        <v>518</v>
      </c>
      <c r="G253" s="39">
        <v>20</v>
      </c>
      <c r="H253" s="39"/>
      <c r="I253" s="39"/>
      <c r="J253" s="39"/>
      <c r="K253" s="39"/>
      <c r="L253" s="39"/>
      <c r="M253" s="39">
        <v>1</v>
      </c>
      <c r="N253" s="39"/>
      <c r="O253" s="39"/>
      <c r="P253" s="273"/>
      <c r="Q253" s="322">
        <f t="shared" si="32"/>
        <v>20</v>
      </c>
    </row>
    <row r="254" spans="2:17" ht="60" customHeight="1">
      <c r="B254" s="446"/>
      <c r="C254" s="447"/>
      <c r="D254" s="450" t="s">
        <v>1217</v>
      </c>
      <c r="E254" s="451"/>
      <c r="F254" s="253" t="s">
        <v>518</v>
      </c>
      <c r="G254" s="39">
        <v>10</v>
      </c>
      <c r="H254" s="39"/>
      <c r="I254" s="39"/>
      <c r="J254" s="39"/>
      <c r="K254" s="39"/>
      <c r="L254" s="39"/>
      <c r="M254" s="39">
        <v>1</v>
      </c>
      <c r="N254" s="39"/>
      <c r="O254" s="39"/>
      <c r="P254" s="273"/>
      <c r="Q254" s="322">
        <f t="shared" si="32"/>
        <v>10</v>
      </c>
    </row>
    <row r="255" spans="2:17" ht="60" customHeight="1">
      <c r="B255" s="446"/>
      <c r="C255" s="447"/>
      <c r="D255" s="450" t="s">
        <v>1218</v>
      </c>
      <c r="E255" s="451"/>
      <c r="F255" s="253" t="s">
        <v>518</v>
      </c>
      <c r="G255" s="39">
        <v>50</v>
      </c>
      <c r="H255" s="39"/>
      <c r="I255" s="39"/>
      <c r="J255" s="39"/>
      <c r="K255" s="39"/>
      <c r="L255" s="39"/>
      <c r="M255" s="39">
        <v>1</v>
      </c>
      <c r="N255" s="39"/>
      <c r="O255" s="39"/>
      <c r="P255" s="273"/>
      <c r="Q255" s="322">
        <f t="shared" si="32"/>
        <v>50</v>
      </c>
    </row>
    <row r="256" spans="2:17" ht="60" customHeight="1">
      <c r="B256" s="446"/>
      <c r="C256" s="447"/>
      <c r="D256" s="450" t="s">
        <v>1219</v>
      </c>
      <c r="E256" s="451"/>
      <c r="F256" s="253" t="s">
        <v>518</v>
      </c>
      <c r="G256" s="39">
        <v>15</v>
      </c>
      <c r="H256" s="39"/>
      <c r="I256" s="39"/>
      <c r="J256" s="39"/>
      <c r="K256" s="39"/>
      <c r="L256" s="39"/>
      <c r="M256" s="39">
        <v>1</v>
      </c>
      <c r="N256" s="39"/>
      <c r="O256" s="39"/>
      <c r="P256" s="273"/>
      <c r="Q256" s="322">
        <f t="shared" si="32"/>
        <v>15</v>
      </c>
    </row>
    <row r="257" spans="2:17" ht="60" customHeight="1">
      <c r="B257" s="446"/>
      <c r="C257" s="447"/>
      <c r="D257" s="450" t="s">
        <v>1220</v>
      </c>
      <c r="E257" s="451"/>
      <c r="F257" s="253" t="s">
        <v>518</v>
      </c>
      <c r="G257" s="39">
        <v>8</v>
      </c>
      <c r="H257" s="39"/>
      <c r="I257" s="39"/>
      <c r="J257" s="39"/>
      <c r="K257" s="39"/>
      <c r="L257" s="39"/>
      <c r="M257" s="39">
        <v>1</v>
      </c>
      <c r="N257" s="39"/>
      <c r="O257" s="39"/>
      <c r="P257" s="273"/>
      <c r="Q257" s="322">
        <f t="shared" si="32"/>
        <v>8</v>
      </c>
    </row>
    <row r="258" spans="2:17" ht="60" customHeight="1">
      <c r="B258" s="446"/>
      <c r="C258" s="447"/>
      <c r="D258" s="450" t="s">
        <v>1221</v>
      </c>
      <c r="E258" s="451"/>
      <c r="F258" s="253" t="s">
        <v>518</v>
      </c>
      <c r="G258" s="39">
        <v>15</v>
      </c>
      <c r="H258" s="39"/>
      <c r="I258" s="39"/>
      <c r="J258" s="39"/>
      <c r="K258" s="39"/>
      <c r="L258" s="39"/>
      <c r="M258" s="39">
        <v>1</v>
      </c>
      <c r="N258" s="39"/>
      <c r="O258" s="39"/>
      <c r="P258" s="273"/>
      <c r="Q258" s="322">
        <f t="shared" si="32"/>
        <v>15</v>
      </c>
    </row>
    <row r="259" spans="2:17" ht="60" customHeight="1">
      <c r="B259" s="446"/>
      <c r="C259" s="447"/>
      <c r="D259" s="450" t="s">
        <v>1222</v>
      </c>
      <c r="E259" s="451"/>
      <c r="F259" s="253" t="s">
        <v>518</v>
      </c>
      <c r="G259" s="39">
        <v>15</v>
      </c>
      <c r="H259" s="39"/>
      <c r="I259" s="39"/>
      <c r="J259" s="39"/>
      <c r="K259" s="39"/>
      <c r="L259" s="39"/>
      <c r="M259" s="39">
        <v>1</v>
      </c>
      <c r="N259" s="39"/>
      <c r="O259" s="39"/>
      <c r="P259" s="273"/>
      <c r="Q259" s="322">
        <f t="shared" si="32"/>
        <v>15</v>
      </c>
    </row>
    <row r="260" spans="2:17" ht="60" customHeight="1">
      <c r="B260" s="446"/>
      <c r="C260" s="447"/>
      <c r="D260" s="450" t="s">
        <v>1223</v>
      </c>
      <c r="E260" s="451"/>
      <c r="F260" s="253" t="s">
        <v>518</v>
      </c>
      <c r="G260" s="39">
        <v>5</v>
      </c>
      <c r="H260" s="39"/>
      <c r="I260" s="39"/>
      <c r="J260" s="39"/>
      <c r="K260" s="39"/>
      <c r="L260" s="39"/>
      <c r="M260" s="39">
        <v>1</v>
      </c>
      <c r="N260" s="39"/>
      <c r="O260" s="39"/>
      <c r="P260" s="273"/>
      <c r="Q260" s="322">
        <f t="shared" si="32"/>
        <v>5</v>
      </c>
    </row>
    <row r="261" spans="2:17" ht="60" customHeight="1">
      <c r="B261" s="446"/>
      <c r="C261" s="447"/>
      <c r="D261" s="450" t="s">
        <v>1224</v>
      </c>
      <c r="E261" s="451"/>
      <c r="F261" s="253" t="s">
        <v>518</v>
      </c>
      <c r="G261" s="39">
        <v>15</v>
      </c>
      <c r="H261" s="39"/>
      <c r="I261" s="39"/>
      <c r="J261" s="39"/>
      <c r="K261" s="39"/>
      <c r="L261" s="39"/>
      <c r="M261" s="39">
        <v>1</v>
      </c>
      <c r="N261" s="39"/>
      <c r="O261" s="39"/>
      <c r="P261" s="273"/>
      <c r="Q261" s="322">
        <f t="shared" si="32"/>
        <v>15</v>
      </c>
    </row>
    <row r="262" spans="2:17" ht="60" customHeight="1">
      <c r="B262" s="446"/>
      <c r="C262" s="447"/>
      <c r="D262" s="450" t="s">
        <v>1225</v>
      </c>
      <c r="E262" s="451"/>
      <c r="F262" s="253" t="s">
        <v>518</v>
      </c>
      <c r="G262" s="39">
        <v>20</v>
      </c>
      <c r="H262" s="39"/>
      <c r="I262" s="39"/>
      <c r="J262" s="39"/>
      <c r="K262" s="39"/>
      <c r="L262" s="39"/>
      <c r="M262" s="39">
        <v>1</v>
      </c>
      <c r="N262" s="39"/>
      <c r="O262" s="39"/>
      <c r="P262" s="273"/>
      <c r="Q262" s="322">
        <f t="shared" si="32"/>
        <v>20</v>
      </c>
    </row>
    <row r="263" spans="2:17" ht="60" customHeight="1">
      <c r="B263" s="446"/>
      <c r="C263" s="447"/>
      <c r="D263" s="450" t="s">
        <v>1226</v>
      </c>
      <c r="E263" s="451"/>
      <c r="F263" s="253" t="s">
        <v>518</v>
      </c>
      <c r="G263" s="39">
        <v>20</v>
      </c>
      <c r="H263" s="39"/>
      <c r="I263" s="39"/>
      <c r="J263" s="39"/>
      <c r="K263" s="39"/>
      <c r="L263" s="39"/>
      <c r="M263" s="39">
        <v>1</v>
      </c>
      <c r="N263" s="39"/>
      <c r="O263" s="39"/>
      <c r="P263" s="273"/>
      <c r="Q263" s="322">
        <f t="shared" si="32"/>
        <v>20</v>
      </c>
    </row>
    <row r="264" spans="2:17" ht="60" customHeight="1">
      <c r="B264" s="446"/>
      <c r="C264" s="447"/>
      <c r="D264" s="450" t="s">
        <v>1227</v>
      </c>
      <c r="E264" s="451"/>
      <c r="F264" s="253" t="s">
        <v>518</v>
      </c>
      <c r="G264" s="39">
        <v>10</v>
      </c>
      <c r="H264" s="39"/>
      <c r="I264" s="39"/>
      <c r="J264" s="39"/>
      <c r="K264" s="39"/>
      <c r="L264" s="39"/>
      <c r="M264" s="39">
        <v>1</v>
      </c>
      <c r="N264" s="39"/>
      <c r="O264" s="39"/>
      <c r="P264" s="273"/>
      <c r="Q264" s="322">
        <f t="shared" ref="Q264:Q266" si="33">G264*M264</f>
        <v>10</v>
      </c>
    </row>
    <row r="265" spans="2:17" ht="60" customHeight="1">
      <c r="B265" s="446"/>
      <c r="C265" s="447"/>
      <c r="D265" s="450" t="s">
        <v>1228</v>
      </c>
      <c r="E265" s="451"/>
      <c r="F265" s="253" t="s">
        <v>518</v>
      </c>
      <c r="G265" s="39">
        <v>30</v>
      </c>
      <c r="H265" s="39"/>
      <c r="I265" s="39"/>
      <c r="J265" s="39"/>
      <c r="K265" s="39"/>
      <c r="L265" s="39"/>
      <c r="M265" s="39">
        <v>1</v>
      </c>
      <c r="N265" s="39"/>
      <c r="O265" s="39"/>
      <c r="P265" s="273"/>
      <c r="Q265" s="322">
        <f t="shared" si="33"/>
        <v>30</v>
      </c>
    </row>
    <row r="266" spans="2:17" ht="60" customHeight="1">
      <c r="B266" s="446"/>
      <c r="C266" s="447"/>
      <c r="D266" s="450" t="s">
        <v>1229</v>
      </c>
      <c r="E266" s="451"/>
      <c r="F266" s="253" t="s">
        <v>518</v>
      </c>
      <c r="G266" s="39">
        <v>15</v>
      </c>
      <c r="H266" s="39"/>
      <c r="I266" s="39"/>
      <c r="J266" s="39"/>
      <c r="K266" s="39"/>
      <c r="L266" s="39"/>
      <c r="M266" s="39">
        <v>1</v>
      </c>
      <c r="N266" s="39"/>
      <c r="O266" s="39"/>
      <c r="P266" s="273"/>
      <c r="Q266" s="322">
        <f t="shared" si="33"/>
        <v>15</v>
      </c>
    </row>
    <row r="267" spans="2:17" ht="60" customHeight="1">
      <c r="B267" s="446"/>
      <c r="C267" s="447"/>
      <c r="D267" s="450" t="s">
        <v>1230</v>
      </c>
      <c r="E267" s="451"/>
      <c r="F267" s="253" t="s">
        <v>518</v>
      </c>
      <c r="G267" s="39">
        <v>45</v>
      </c>
      <c r="H267" s="39"/>
      <c r="I267" s="39"/>
      <c r="J267" s="39"/>
      <c r="K267" s="39"/>
      <c r="L267" s="39"/>
      <c r="M267" s="39">
        <v>1</v>
      </c>
      <c r="N267" s="39"/>
      <c r="O267" s="39"/>
      <c r="P267" s="273"/>
      <c r="Q267" s="322">
        <f t="shared" ref="Q267" si="34">G267*M267</f>
        <v>45</v>
      </c>
    </row>
    <row r="268" spans="2:17" ht="30" customHeight="1">
      <c r="B268" s="446"/>
      <c r="C268" s="447"/>
      <c r="D268" s="450" t="s">
        <v>1231</v>
      </c>
      <c r="E268" s="451"/>
      <c r="F268" s="253" t="s">
        <v>518</v>
      </c>
      <c r="G268" s="39">
        <v>25</v>
      </c>
      <c r="H268" s="39"/>
      <c r="I268" s="39"/>
      <c r="J268" s="39"/>
      <c r="K268" s="39"/>
      <c r="L268" s="39"/>
      <c r="M268" s="39">
        <v>1</v>
      </c>
      <c r="N268" s="39"/>
      <c r="O268" s="39"/>
      <c r="P268" s="273"/>
      <c r="Q268" s="322">
        <f t="shared" ref="Q268" si="35">G268*M268</f>
        <v>25</v>
      </c>
    </row>
    <row r="269" spans="2:17" ht="30" customHeight="1">
      <c r="B269" s="446"/>
      <c r="C269" s="447"/>
      <c r="D269" s="450" t="s">
        <v>1232</v>
      </c>
      <c r="E269" s="451"/>
      <c r="F269" s="253" t="s">
        <v>491</v>
      </c>
      <c r="G269" s="39">
        <v>9</v>
      </c>
      <c r="H269" s="39"/>
      <c r="I269" s="39"/>
      <c r="J269" s="39"/>
      <c r="K269" s="39"/>
      <c r="L269" s="39"/>
      <c r="M269" s="39"/>
      <c r="N269" s="39"/>
      <c r="O269" s="39"/>
      <c r="P269" s="273">
        <v>1.7</v>
      </c>
      <c r="Q269" s="322">
        <f t="shared" ref="Q269:Q277" si="36">G269*P269</f>
        <v>15.299999999999999</v>
      </c>
    </row>
    <row r="270" spans="2:17" ht="30" customHeight="1">
      <c r="B270" s="446"/>
      <c r="C270" s="447"/>
      <c r="D270" s="450" t="s">
        <v>1233</v>
      </c>
      <c r="E270" s="451"/>
      <c r="F270" s="253" t="s">
        <v>491</v>
      </c>
      <c r="G270" s="39">
        <v>2</v>
      </c>
      <c r="H270" s="39"/>
      <c r="I270" s="39"/>
      <c r="J270" s="39"/>
      <c r="K270" s="39"/>
      <c r="L270" s="39"/>
      <c r="M270" s="39"/>
      <c r="N270" s="39"/>
      <c r="O270" s="39"/>
      <c r="P270" s="273">
        <v>1.2</v>
      </c>
      <c r="Q270" s="322">
        <f t="shared" si="36"/>
        <v>2.4</v>
      </c>
    </row>
    <row r="271" spans="2:17" ht="30" customHeight="1">
      <c r="B271" s="446"/>
      <c r="C271" s="447"/>
      <c r="D271" s="450" t="s">
        <v>1234</v>
      </c>
      <c r="E271" s="451"/>
      <c r="F271" s="253" t="s">
        <v>491</v>
      </c>
      <c r="G271" s="39">
        <v>20</v>
      </c>
      <c r="H271" s="39"/>
      <c r="I271" s="39"/>
      <c r="J271" s="39"/>
      <c r="K271" s="39"/>
      <c r="L271" s="39"/>
      <c r="M271" s="39"/>
      <c r="N271" s="39"/>
      <c r="O271" s="39"/>
      <c r="P271" s="273">
        <v>1.2</v>
      </c>
      <c r="Q271" s="322">
        <f t="shared" si="36"/>
        <v>24</v>
      </c>
    </row>
    <row r="272" spans="2:17" ht="30" customHeight="1">
      <c r="B272" s="446"/>
      <c r="C272" s="447"/>
      <c r="D272" s="450" t="s">
        <v>1235</v>
      </c>
      <c r="E272" s="451"/>
      <c r="F272" s="253" t="s">
        <v>491</v>
      </c>
      <c r="G272" s="39">
        <v>15</v>
      </c>
      <c r="H272" s="39"/>
      <c r="I272" s="39"/>
      <c r="J272" s="39"/>
      <c r="K272" s="39"/>
      <c r="L272" s="39"/>
      <c r="M272" s="39"/>
      <c r="N272" s="39"/>
      <c r="O272" s="39"/>
      <c r="P272" s="273">
        <v>1.5</v>
      </c>
      <c r="Q272" s="322">
        <f t="shared" si="36"/>
        <v>22.5</v>
      </c>
    </row>
    <row r="273" spans="2:17" ht="30" customHeight="1">
      <c r="B273" s="446"/>
      <c r="C273" s="447"/>
      <c r="D273" s="450" t="s">
        <v>1236</v>
      </c>
      <c r="E273" s="451"/>
      <c r="F273" s="253" t="s">
        <v>491</v>
      </c>
      <c r="G273" s="39">
        <v>5</v>
      </c>
      <c r="H273" s="39"/>
      <c r="I273" s="39"/>
      <c r="J273" s="39"/>
      <c r="K273" s="39"/>
      <c r="L273" s="39"/>
      <c r="M273" s="39"/>
      <c r="N273" s="39"/>
      <c r="O273" s="39"/>
      <c r="P273" s="273">
        <v>2</v>
      </c>
      <c r="Q273" s="322">
        <f t="shared" si="36"/>
        <v>10</v>
      </c>
    </row>
    <row r="274" spans="2:17" ht="60" customHeight="1">
      <c r="B274" s="446"/>
      <c r="C274" s="447"/>
      <c r="D274" s="450" t="s">
        <v>1237</v>
      </c>
      <c r="E274" s="451"/>
      <c r="F274" s="253" t="s">
        <v>491</v>
      </c>
      <c r="G274" s="39">
        <v>6</v>
      </c>
      <c r="H274" s="39"/>
      <c r="I274" s="39"/>
      <c r="J274" s="39"/>
      <c r="K274" s="39"/>
      <c r="L274" s="39"/>
      <c r="M274" s="39"/>
      <c r="N274" s="39"/>
      <c r="O274" s="39"/>
      <c r="P274" s="273">
        <v>1</v>
      </c>
      <c r="Q274" s="322">
        <f t="shared" si="36"/>
        <v>6</v>
      </c>
    </row>
    <row r="275" spans="2:17" ht="60" customHeight="1">
      <c r="B275" s="446"/>
      <c r="C275" s="447"/>
      <c r="D275" s="450" t="s">
        <v>1238</v>
      </c>
      <c r="E275" s="451"/>
      <c r="F275" s="253" t="s">
        <v>491</v>
      </c>
      <c r="G275" s="39">
        <v>12</v>
      </c>
      <c r="H275" s="39"/>
      <c r="I275" s="39"/>
      <c r="J275" s="39"/>
      <c r="K275" s="39"/>
      <c r="L275" s="39"/>
      <c r="M275" s="39"/>
      <c r="N275" s="39"/>
      <c r="O275" s="39"/>
      <c r="P275" s="273">
        <v>1.25</v>
      </c>
      <c r="Q275" s="322">
        <f t="shared" si="36"/>
        <v>15</v>
      </c>
    </row>
    <row r="276" spans="2:17" ht="60" customHeight="1">
      <c r="B276" s="446"/>
      <c r="C276" s="447"/>
      <c r="D276" s="450" t="s">
        <v>1239</v>
      </c>
      <c r="E276" s="451"/>
      <c r="F276" s="253" t="s">
        <v>491</v>
      </c>
      <c r="G276" s="39">
        <v>5</v>
      </c>
      <c r="H276" s="39"/>
      <c r="I276" s="39"/>
      <c r="J276" s="39"/>
      <c r="K276" s="39"/>
      <c r="L276" s="39"/>
      <c r="M276" s="39"/>
      <c r="N276" s="39"/>
      <c r="O276" s="39"/>
      <c r="P276" s="273">
        <v>2</v>
      </c>
      <c r="Q276" s="322">
        <f t="shared" si="36"/>
        <v>10</v>
      </c>
    </row>
    <row r="277" spans="2:17" ht="15.75">
      <c r="B277" s="446"/>
      <c r="C277" s="447"/>
      <c r="D277" s="450" t="s">
        <v>1240</v>
      </c>
      <c r="E277" s="451"/>
      <c r="F277" s="253" t="s">
        <v>491</v>
      </c>
      <c r="G277" s="39">
        <v>1</v>
      </c>
      <c r="H277" s="39"/>
      <c r="I277" s="39"/>
      <c r="J277" s="39"/>
      <c r="K277" s="39"/>
      <c r="L277" s="39"/>
      <c r="M277" s="39"/>
      <c r="N277" s="39"/>
      <c r="O277" s="39"/>
      <c r="P277" s="273">
        <v>5.5</v>
      </c>
      <c r="Q277" s="322">
        <f t="shared" si="36"/>
        <v>5.5</v>
      </c>
    </row>
    <row r="278" spans="2:17" ht="15.75">
      <c r="B278" s="446"/>
      <c r="C278" s="447"/>
      <c r="D278" s="450" t="s">
        <v>1241</v>
      </c>
      <c r="E278" s="451"/>
      <c r="F278" s="253" t="s">
        <v>491</v>
      </c>
      <c r="G278" s="39">
        <v>8</v>
      </c>
      <c r="H278" s="39"/>
      <c r="I278" s="39"/>
      <c r="J278" s="39"/>
      <c r="K278" s="39"/>
      <c r="L278" s="39"/>
      <c r="M278" s="39">
        <v>1.875</v>
      </c>
      <c r="N278" s="39"/>
      <c r="O278" s="39"/>
      <c r="P278" s="273"/>
      <c r="Q278" s="322">
        <f>G278*M278</f>
        <v>15</v>
      </c>
    </row>
    <row r="279" spans="2:17" ht="30" customHeight="1">
      <c r="B279" s="446"/>
      <c r="C279" s="447"/>
      <c r="D279" s="450" t="s">
        <v>1242</v>
      </c>
      <c r="E279" s="451"/>
      <c r="F279" s="253" t="s">
        <v>489</v>
      </c>
      <c r="G279" s="39">
        <v>1</v>
      </c>
      <c r="H279" s="39"/>
      <c r="I279" s="39"/>
      <c r="J279" s="39"/>
      <c r="K279" s="39"/>
      <c r="L279" s="39"/>
      <c r="M279" s="39"/>
      <c r="N279" s="39"/>
      <c r="O279" s="39"/>
      <c r="P279" s="273">
        <v>5.5</v>
      </c>
      <c r="Q279" s="322">
        <f>G279*P279</f>
        <v>5.5</v>
      </c>
    </row>
    <row r="280" spans="2:17" ht="30" customHeight="1">
      <c r="B280" s="446"/>
      <c r="C280" s="447"/>
      <c r="D280" s="450" t="s">
        <v>1243</v>
      </c>
      <c r="E280" s="451"/>
      <c r="F280" s="253" t="s">
        <v>489</v>
      </c>
      <c r="G280" s="39">
        <v>3</v>
      </c>
      <c r="H280" s="39"/>
      <c r="I280" s="39"/>
      <c r="J280" s="39"/>
      <c r="K280" s="39"/>
      <c r="L280" s="39"/>
      <c r="M280" s="39">
        <v>5</v>
      </c>
      <c r="N280" s="39"/>
      <c r="O280" s="39"/>
      <c r="P280" s="273"/>
      <c r="Q280" s="322">
        <f>G280*M280</f>
        <v>15</v>
      </c>
    </row>
    <row r="281" spans="2:17" ht="30" customHeight="1">
      <c r="B281" s="446"/>
      <c r="C281" s="447"/>
      <c r="D281" s="450" t="s">
        <v>1244</v>
      </c>
      <c r="E281" s="451"/>
      <c r="F281" s="253" t="s">
        <v>489</v>
      </c>
      <c r="G281" s="39">
        <v>2</v>
      </c>
      <c r="H281" s="39"/>
      <c r="I281" s="39"/>
      <c r="J281" s="39"/>
      <c r="K281" s="39"/>
      <c r="L281" s="39"/>
      <c r="M281" s="39">
        <v>5</v>
      </c>
      <c r="N281" s="39"/>
      <c r="O281" s="39"/>
      <c r="P281" s="273"/>
      <c r="Q281" s="322">
        <f>G281*M281</f>
        <v>10</v>
      </c>
    </row>
    <row r="282" spans="2:17" ht="30" customHeight="1">
      <c r="B282" s="446"/>
      <c r="C282" s="447"/>
      <c r="D282" s="450" t="s">
        <v>1245</v>
      </c>
      <c r="E282" s="451"/>
      <c r="F282" s="253" t="s">
        <v>489</v>
      </c>
      <c r="G282" s="39">
        <v>1</v>
      </c>
      <c r="H282" s="39"/>
      <c r="I282" s="39"/>
      <c r="J282" s="39"/>
      <c r="K282" s="39"/>
      <c r="L282" s="39"/>
      <c r="M282" s="39">
        <v>6</v>
      </c>
      <c r="N282" s="39"/>
      <c r="O282" s="39"/>
      <c r="P282" s="273"/>
      <c r="Q282" s="322">
        <f>G282*M282</f>
        <v>6</v>
      </c>
    </row>
    <row r="283" spans="2:17" ht="30" customHeight="1">
      <c r="B283" s="446"/>
      <c r="C283" s="447"/>
      <c r="D283" s="450" t="s">
        <v>1246</v>
      </c>
      <c r="E283" s="451"/>
      <c r="F283" s="253" t="s">
        <v>489</v>
      </c>
      <c r="G283" s="39">
        <v>9</v>
      </c>
      <c r="H283" s="39"/>
      <c r="I283" s="39"/>
      <c r="J283" s="39"/>
      <c r="K283" s="39"/>
      <c r="L283" s="39"/>
      <c r="M283" s="39">
        <v>5</v>
      </c>
      <c r="N283" s="39"/>
      <c r="O283" s="39"/>
      <c r="P283" s="273"/>
      <c r="Q283" s="322">
        <f>G283*M283</f>
        <v>45</v>
      </c>
    </row>
    <row r="284" spans="2:17" ht="60" customHeight="1">
      <c r="B284" s="446"/>
      <c r="C284" s="447"/>
      <c r="D284" s="450" t="s">
        <v>1247</v>
      </c>
      <c r="E284" s="451"/>
      <c r="F284" s="253" t="s">
        <v>491</v>
      </c>
      <c r="G284" s="39">
        <v>5</v>
      </c>
      <c r="H284" s="39"/>
      <c r="I284" s="39"/>
      <c r="J284" s="39"/>
      <c r="K284" s="39"/>
      <c r="L284" s="39"/>
      <c r="M284" s="39"/>
      <c r="N284" s="39"/>
      <c r="O284" s="39"/>
      <c r="P284" s="273">
        <v>1.89</v>
      </c>
      <c r="Q284" s="322">
        <f>G284*P284</f>
        <v>9.4499999999999993</v>
      </c>
    </row>
    <row r="285" spans="2:17" ht="60" customHeight="1">
      <c r="B285" s="446"/>
      <c r="C285" s="447"/>
      <c r="D285" s="450" t="s">
        <v>1248</v>
      </c>
      <c r="E285" s="451"/>
      <c r="F285" s="253" t="s">
        <v>491</v>
      </c>
      <c r="G285" s="39">
        <v>4</v>
      </c>
      <c r="H285" s="39"/>
      <c r="I285" s="39"/>
      <c r="J285" s="39"/>
      <c r="K285" s="39"/>
      <c r="L285" s="39"/>
      <c r="M285" s="39"/>
      <c r="N285" s="39"/>
      <c r="O285" s="39"/>
      <c r="P285" s="273">
        <v>1.88</v>
      </c>
      <c r="Q285" s="322">
        <f>G285*P285</f>
        <v>7.52</v>
      </c>
    </row>
    <row r="286" spans="2:17" ht="60" customHeight="1">
      <c r="B286" s="446"/>
      <c r="C286" s="447"/>
      <c r="D286" s="450" t="s">
        <v>1249</v>
      </c>
      <c r="E286" s="451"/>
      <c r="F286" s="253" t="s">
        <v>491</v>
      </c>
      <c r="G286" s="39">
        <v>4</v>
      </c>
      <c r="H286" s="39"/>
      <c r="I286" s="39"/>
      <c r="J286" s="39"/>
      <c r="K286" s="39"/>
      <c r="L286" s="39"/>
      <c r="M286" s="39"/>
      <c r="N286" s="39"/>
      <c r="O286" s="39"/>
      <c r="P286" s="273">
        <v>1.84</v>
      </c>
      <c r="Q286" s="322">
        <f>G286*P286</f>
        <v>7.36</v>
      </c>
    </row>
    <row r="287" spans="2:17" ht="60" customHeight="1">
      <c r="B287" s="446"/>
      <c r="C287" s="447"/>
      <c r="D287" s="450" t="s">
        <v>1250</v>
      </c>
      <c r="E287" s="451"/>
      <c r="F287" s="253" t="s">
        <v>518</v>
      </c>
      <c r="G287" s="39">
        <v>1</v>
      </c>
      <c r="H287" s="39"/>
      <c r="I287" s="39"/>
      <c r="J287" s="39"/>
      <c r="K287" s="39"/>
      <c r="L287" s="39"/>
      <c r="M287" s="39">
        <v>5</v>
      </c>
      <c r="N287" s="39"/>
      <c r="O287" s="39"/>
      <c r="P287" s="273"/>
      <c r="Q287" s="322">
        <f>G287*M287</f>
        <v>5</v>
      </c>
    </row>
    <row r="288" spans="2:17" ht="60" customHeight="1">
      <c r="B288" s="446"/>
      <c r="C288" s="447"/>
      <c r="D288" s="450" t="s">
        <v>1251</v>
      </c>
      <c r="E288" s="451"/>
      <c r="F288" s="253" t="s">
        <v>518</v>
      </c>
      <c r="G288" s="39">
        <v>1</v>
      </c>
      <c r="H288" s="39"/>
      <c r="I288" s="39"/>
      <c r="J288" s="39"/>
      <c r="K288" s="39"/>
      <c r="L288" s="39"/>
      <c r="M288" s="39">
        <v>5</v>
      </c>
      <c r="N288" s="39"/>
      <c r="O288" s="39"/>
      <c r="P288" s="273"/>
      <c r="Q288" s="322">
        <f>G288*M288</f>
        <v>5</v>
      </c>
    </row>
    <row r="289" spans="2:17" ht="60" customHeight="1">
      <c r="B289" s="446"/>
      <c r="C289" s="447"/>
      <c r="D289" s="450" t="s">
        <v>1252</v>
      </c>
      <c r="E289" s="451"/>
      <c r="F289" s="253" t="s">
        <v>518</v>
      </c>
      <c r="G289" s="39">
        <v>1</v>
      </c>
      <c r="H289" s="39"/>
      <c r="I289" s="39"/>
      <c r="J289" s="39"/>
      <c r="K289" s="39"/>
      <c r="L289" s="39"/>
      <c r="M289" s="39">
        <v>5</v>
      </c>
      <c r="N289" s="39"/>
      <c r="O289" s="39"/>
      <c r="P289" s="273"/>
      <c r="Q289" s="322">
        <f>G289*M289</f>
        <v>5</v>
      </c>
    </row>
    <row r="290" spans="2:17" ht="15.75">
      <c r="B290" s="446"/>
      <c r="C290" s="447"/>
      <c r="D290" s="450" t="s">
        <v>1253</v>
      </c>
      <c r="E290" s="451"/>
      <c r="F290" s="253" t="s">
        <v>491</v>
      </c>
      <c r="G290" s="39">
        <v>2</v>
      </c>
      <c r="H290" s="39"/>
      <c r="I290" s="39"/>
      <c r="J290" s="39"/>
      <c r="K290" s="39"/>
      <c r="L290" s="39"/>
      <c r="M290" s="39"/>
      <c r="N290" s="39"/>
      <c r="O290" s="39"/>
      <c r="P290" s="273">
        <v>5</v>
      </c>
      <c r="Q290" s="322">
        <f t="shared" ref="Q290:Q302" si="37">G290*P290</f>
        <v>10</v>
      </c>
    </row>
    <row r="291" spans="2:17" ht="15.75">
      <c r="B291" s="446"/>
      <c r="C291" s="447"/>
      <c r="D291" s="450" t="s">
        <v>1254</v>
      </c>
      <c r="E291" s="451"/>
      <c r="F291" s="253" t="s">
        <v>491</v>
      </c>
      <c r="G291" s="39">
        <v>5</v>
      </c>
      <c r="H291" s="39"/>
      <c r="I291" s="39"/>
      <c r="J291" s="39"/>
      <c r="K291" s="39"/>
      <c r="L291" s="39"/>
      <c r="M291" s="39"/>
      <c r="N291" s="39"/>
      <c r="O291" s="39"/>
      <c r="P291" s="273">
        <v>5</v>
      </c>
      <c r="Q291" s="322">
        <f t="shared" si="37"/>
        <v>25</v>
      </c>
    </row>
    <row r="292" spans="2:17" ht="60" customHeight="1">
      <c r="B292" s="446"/>
      <c r="C292" s="447"/>
      <c r="D292" s="450" t="s">
        <v>1255</v>
      </c>
      <c r="E292" s="451"/>
      <c r="F292" s="253" t="s">
        <v>491</v>
      </c>
      <c r="G292" s="39">
        <v>5</v>
      </c>
      <c r="H292" s="39"/>
      <c r="I292" s="39"/>
      <c r="J292" s="39"/>
      <c r="K292" s="39"/>
      <c r="L292" s="39"/>
      <c r="M292" s="39"/>
      <c r="N292" s="39"/>
      <c r="O292" s="39"/>
      <c r="P292" s="273">
        <v>2</v>
      </c>
      <c r="Q292" s="322">
        <f t="shared" si="37"/>
        <v>10</v>
      </c>
    </row>
    <row r="293" spans="2:17" ht="60" customHeight="1">
      <c r="B293" s="446"/>
      <c r="C293" s="447"/>
      <c r="D293" s="450" t="s">
        <v>1256</v>
      </c>
      <c r="E293" s="451"/>
      <c r="F293" s="253" t="s">
        <v>491</v>
      </c>
      <c r="G293" s="39">
        <v>5</v>
      </c>
      <c r="H293" s="39"/>
      <c r="I293" s="39"/>
      <c r="J293" s="39"/>
      <c r="K293" s="39"/>
      <c r="L293" s="39"/>
      <c r="M293" s="39"/>
      <c r="N293" s="39"/>
      <c r="O293" s="39"/>
      <c r="P293" s="273">
        <v>2</v>
      </c>
      <c r="Q293" s="322">
        <f t="shared" si="37"/>
        <v>10</v>
      </c>
    </row>
    <row r="294" spans="2:17" ht="60" customHeight="1">
      <c r="B294" s="446"/>
      <c r="C294" s="447"/>
      <c r="D294" s="450" t="s">
        <v>1257</v>
      </c>
      <c r="E294" s="451"/>
      <c r="F294" s="253" t="s">
        <v>491</v>
      </c>
      <c r="G294" s="39">
        <v>5</v>
      </c>
      <c r="H294" s="39"/>
      <c r="I294" s="39"/>
      <c r="J294" s="39"/>
      <c r="K294" s="39"/>
      <c r="L294" s="39"/>
      <c r="M294" s="39"/>
      <c r="N294" s="39"/>
      <c r="O294" s="39"/>
      <c r="P294" s="273">
        <v>1</v>
      </c>
      <c r="Q294" s="322">
        <f t="shared" si="37"/>
        <v>5</v>
      </c>
    </row>
    <row r="295" spans="2:17" ht="15.75">
      <c r="B295" s="446"/>
      <c r="C295" s="447"/>
      <c r="D295" s="450" t="s">
        <v>1258</v>
      </c>
      <c r="E295" s="451"/>
      <c r="F295" s="253" t="s">
        <v>491</v>
      </c>
      <c r="G295" s="39">
        <v>16</v>
      </c>
      <c r="H295" s="39"/>
      <c r="I295" s="39"/>
      <c r="J295" s="39"/>
      <c r="K295" s="39"/>
      <c r="L295" s="39"/>
      <c r="M295" s="39"/>
      <c r="N295" s="39"/>
      <c r="O295" s="39"/>
      <c r="P295" s="273">
        <v>1.25</v>
      </c>
      <c r="Q295" s="322">
        <f t="shared" si="37"/>
        <v>20</v>
      </c>
    </row>
    <row r="296" spans="2:17" ht="30" customHeight="1">
      <c r="B296" s="446"/>
      <c r="C296" s="447"/>
      <c r="D296" s="450" t="s">
        <v>1259</v>
      </c>
      <c r="E296" s="451"/>
      <c r="F296" s="253" t="s">
        <v>491</v>
      </c>
      <c r="G296" s="39">
        <v>3.5</v>
      </c>
      <c r="H296" s="39"/>
      <c r="I296" s="39"/>
      <c r="J296" s="39"/>
      <c r="K296" s="39"/>
      <c r="L296" s="39"/>
      <c r="M296" s="39"/>
      <c r="N296" s="39"/>
      <c r="O296" s="39"/>
      <c r="P296" s="273">
        <v>1</v>
      </c>
      <c r="Q296" s="322">
        <f t="shared" si="37"/>
        <v>3.5</v>
      </c>
    </row>
    <row r="297" spans="2:17" ht="60" customHeight="1">
      <c r="B297" s="446"/>
      <c r="C297" s="447"/>
      <c r="D297" s="450" t="s">
        <v>1260</v>
      </c>
      <c r="E297" s="451"/>
      <c r="F297" s="253" t="s">
        <v>491</v>
      </c>
      <c r="G297" s="39">
        <v>3.5</v>
      </c>
      <c r="H297" s="39"/>
      <c r="I297" s="39"/>
      <c r="J297" s="39"/>
      <c r="K297" s="39"/>
      <c r="L297" s="39"/>
      <c r="M297" s="39"/>
      <c r="N297" s="39"/>
      <c r="O297" s="39"/>
      <c r="P297" s="273">
        <v>1</v>
      </c>
      <c r="Q297" s="322">
        <f t="shared" si="37"/>
        <v>3.5</v>
      </c>
    </row>
    <row r="298" spans="2:17" ht="15.75">
      <c r="B298" s="446"/>
      <c r="C298" s="447"/>
      <c r="D298" s="450" t="s">
        <v>1261</v>
      </c>
      <c r="E298" s="451"/>
      <c r="F298" s="253" t="s">
        <v>491</v>
      </c>
      <c r="G298" s="39">
        <v>2.5</v>
      </c>
      <c r="H298" s="39"/>
      <c r="I298" s="39"/>
      <c r="J298" s="39"/>
      <c r="K298" s="39"/>
      <c r="L298" s="39"/>
      <c r="M298" s="39"/>
      <c r="N298" s="39"/>
      <c r="O298" s="39"/>
      <c r="P298" s="273">
        <v>2</v>
      </c>
      <c r="Q298" s="322">
        <f t="shared" si="37"/>
        <v>5</v>
      </c>
    </row>
    <row r="299" spans="2:17" ht="30" customHeight="1">
      <c r="B299" s="446"/>
      <c r="C299" s="447"/>
      <c r="D299" s="450" t="s">
        <v>558</v>
      </c>
      <c r="E299" s="451"/>
      <c r="F299" s="253" t="s">
        <v>491</v>
      </c>
      <c r="G299" s="39">
        <v>1.5</v>
      </c>
      <c r="H299" s="39"/>
      <c r="I299" s="39"/>
      <c r="J299" s="39"/>
      <c r="K299" s="39"/>
      <c r="L299" s="39"/>
      <c r="M299" s="39"/>
      <c r="N299" s="39"/>
      <c r="O299" s="39"/>
      <c r="P299" s="273">
        <v>2</v>
      </c>
      <c r="Q299" s="322">
        <f t="shared" si="37"/>
        <v>3</v>
      </c>
    </row>
    <row r="300" spans="2:17" ht="30" customHeight="1">
      <c r="B300" s="446"/>
      <c r="C300" s="447"/>
      <c r="D300" s="450" t="s">
        <v>1262</v>
      </c>
      <c r="E300" s="451"/>
      <c r="F300" s="253" t="s">
        <v>491</v>
      </c>
      <c r="G300" s="39">
        <v>3</v>
      </c>
      <c r="H300" s="39"/>
      <c r="I300" s="39"/>
      <c r="J300" s="39"/>
      <c r="K300" s="39"/>
      <c r="L300" s="39"/>
      <c r="M300" s="39"/>
      <c r="N300" s="39"/>
      <c r="O300" s="39"/>
      <c r="P300" s="273">
        <v>5</v>
      </c>
      <c r="Q300" s="322">
        <f t="shared" si="37"/>
        <v>15</v>
      </c>
    </row>
    <row r="301" spans="2:17" ht="15.75">
      <c r="B301" s="446"/>
      <c r="C301" s="447"/>
      <c r="D301" s="450" t="s">
        <v>1263</v>
      </c>
      <c r="E301" s="451"/>
      <c r="F301" s="253" t="s">
        <v>491</v>
      </c>
      <c r="G301" s="39">
        <v>1</v>
      </c>
      <c r="H301" s="39"/>
      <c r="I301" s="39"/>
      <c r="J301" s="39"/>
      <c r="K301" s="39"/>
      <c r="L301" s="39"/>
      <c r="M301" s="39"/>
      <c r="N301" s="39"/>
      <c r="O301" s="39"/>
      <c r="P301" s="273">
        <v>5</v>
      </c>
      <c r="Q301" s="322">
        <f t="shared" si="37"/>
        <v>5</v>
      </c>
    </row>
    <row r="302" spans="2:17" ht="60" customHeight="1">
      <c r="B302" s="446"/>
      <c r="C302" s="447"/>
      <c r="D302" s="450" t="s">
        <v>1264</v>
      </c>
      <c r="E302" s="451"/>
      <c r="F302" s="253" t="s">
        <v>491</v>
      </c>
      <c r="G302" s="39">
        <v>4</v>
      </c>
      <c r="H302" s="39"/>
      <c r="I302" s="39"/>
      <c r="J302" s="39"/>
      <c r="K302" s="39"/>
      <c r="L302" s="39"/>
      <c r="M302" s="39"/>
      <c r="N302" s="39"/>
      <c r="O302" s="39"/>
      <c r="P302" s="273">
        <v>2</v>
      </c>
      <c r="Q302" s="322">
        <f t="shared" si="37"/>
        <v>8</v>
      </c>
    </row>
    <row r="303" spans="2:17" ht="60" customHeight="1">
      <c r="B303" s="446"/>
      <c r="C303" s="447"/>
      <c r="D303" s="450" t="s">
        <v>1265</v>
      </c>
      <c r="E303" s="451"/>
      <c r="F303" s="253" t="s">
        <v>518</v>
      </c>
      <c r="G303" s="39">
        <v>3</v>
      </c>
      <c r="H303" s="39"/>
      <c r="I303" s="39"/>
      <c r="J303" s="39"/>
      <c r="K303" s="39"/>
      <c r="L303" s="39"/>
      <c r="M303" s="39">
        <v>1</v>
      </c>
      <c r="N303" s="39"/>
      <c r="O303" s="39"/>
      <c r="P303" s="273"/>
      <c r="Q303" s="322">
        <f>G303*M303</f>
        <v>3</v>
      </c>
    </row>
    <row r="304" spans="2:17" ht="60" customHeight="1">
      <c r="B304" s="446"/>
      <c r="C304" s="447"/>
      <c r="D304" s="450" t="s">
        <v>1266</v>
      </c>
      <c r="E304" s="451"/>
      <c r="F304" s="253" t="s">
        <v>518</v>
      </c>
      <c r="G304" s="39">
        <v>2</v>
      </c>
      <c r="H304" s="39"/>
      <c r="I304" s="39"/>
      <c r="J304" s="39"/>
      <c r="K304" s="39"/>
      <c r="L304" s="39"/>
      <c r="M304" s="39">
        <v>1</v>
      </c>
      <c r="N304" s="39"/>
      <c r="O304" s="39"/>
      <c r="P304" s="273"/>
      <c r="Q304" s="322">
        <f>G304*M304</f>
        <v>2</v>
      </c>
    </row>
    <row r="305" spans="2:17" ht="60" customHeight="1">
      <c r="B305" s="446"/>
      <c r="C305" s="447"/>
      <c r="D305" s="450" t="s">
        <v>1267</v>
      </c>
      <c r="E305" s="451"/>
      <c r="F305" s="253" t="s">
        <v>491</v>
      </c>
      <c r="G305" s="39">
        <v>1</v>
      </c>
      <c r="H305" s="39"/>
      <c r="I305" s="39"/>
      <c r="J305" s="39"/>
      <c r="K305" s="39"/>
      <c r="L305" s="39"/>
      <c r="M305" s="39"/>
      <c r="N305" s="39"/>
      <c r="O305" s="39"/>
      <c r="P305" s="273">
        <v>3.6</v>
      </c>
      <c r="Q305" s="322">
        <f t="shared" ref="Q305:Q312" si="38">G305*P305</f>
        <v>3.6</v>
      </c>
    </row>
    <row r="306" spans="2:17" ht="60" customHeight="1">
      <c r="B306" s="446"/>
      <c r="C306" s="447"/>
      <c r="D306" s="450" t="s">
        <v>1268</v>
      </c>
      <c r="E306" s="451"/>
      <c r="F306" s="253" t="s">
        <v>491</v>
      </c>
      <c r="G306" s="39">
        <v>6</v>
      </c>
      <c r="H306" s="39"/>
      <c r="I306" s="39"/>
      <c r="J306" s="39"/>
      <c r="K306" s="39"/>
      <c r="L306" s="39"/>
      <c r="M306" s="39"/>
      <c r="N306" s="39"/>
      <c r="O306" s="39"/>
      <c r="P306" s="273">
        <v>3.75</v>
      </c>
      <c r="Q306" s="322">
        <f t="shared" si="38"/>
        <v>22.5</v>
      </c>
    </row>
    <row r="307" spans="2:17" ht="60" customHeight="1">
      <c r="B307" s="446"/>
      <c r="C307" s="447"/>
      <c r="D307" s="450" t="s">
        <v>1269</v>
      </c>
      <c r="E307" s="451"/>
      <c r="F307" s="253" t="s">
        <v>491</v>
      </c>
      <c r="G307" s="39">
        <v>3</v>
      </c>
      <c r="H307" s="39"/>
      <c r="I307" s="39"/>
      <c r="J307" s="39"/>
      <c r="K307" s="39"/>
      <c r="L307" s="39"/>
      <c r="M307" s="39"/>
      <c r="N307" s="39"/>
      <c r="O307" s="39"/>
      <c r="P307" s="273">
        <v>5</v>
      </c>
      <c r="Q307" s="322">
        <f t="shared" si="38"/>
        <v>15</v>
      </c>
    </row>
    <row r="308" spans="2:17" ht="60" customHeight="1">
      <c r="B308" s="446"/>
      <c r="C308" s="447"/>
      <c r="D308" s="450" t="s">
        <v>1270</v>
      </c>
      <c r="E308" s="451"/>
      <c r="F308" s="253" t="s">
        <v>491</v>
      </c>
      <c r="G308" s="39">
        <v>2</v>
      </c>
      <c r="H308" s="39"/>
      <c r="I308" s="39"/>
      <c r="J308" s="39"/>
      <c r="K308" s="39"/>
      <c r="L308" s="39"/>
      <c r="M308" s="39"/>
      <c r="N308" s="39"/>
      <c r="O308" s="39"/>
      <c r="P308" s="273">
        <v>5</v>
      </c>
      <c r="Q308" s="322">
        <f t="shared" si="38"/>
        <v>10</v>
      </c>
    </row>
    <row r="309" spans="2:17" ht="60" customHeight="1">
      <c r="B309" s="446"/>
      <c r="C309" s="447"/>
      <c r="D309" s="450" t="s">
        <v>1271</v>
      </c>
      <c r="E309" s="451"/>
      <c r="F309" s="253" t="s">
        <v>491</v>
      </c>
      <c r="G309" s="39">
        <v>1</v>
      </c>
      <c r="H309" s="39"/>
      <c r="I309" s="39"/>
      <c r="J309" s="39"/>
      <c r="K309" s="39"/>
      <c r="L309" s="39"/>
      <c r="M309" s="39"/>
      <c r="N309" s="39"/>
      <c r="O309" s="39"/>
      <c r="P309" s="273">
        <v>3.6</v>
      </c>
      <c r="Q309" s="322">
        <f t="shared" si="38"/>
        <v>3.6</v>
      </c>
    </row>
    <row r="310" spans="2:17" ht="60" customHeight="1">
      <c r="B310" s="446"/>
      <c r="C310" s="447"/>
      <c r="D310" s="450" t="s">
        <v>1272</v>
      </c>
      <c r="E310" s="451"/>
      <c r="F310" s="253" t="s">
        <v>491</v>
      </c>
      <c r="G310" s="39">
        <v>6</v>
      </c>
      <c r="H310" s="39"/>
      <c r="I310" s="39"/>
      <c r="J310" s="39"/>
      <c r="K310" s="39"/>
      <c r="L310" s="39"/>
      <c r="M310" s="39"/>
      <c r="N310" s="39"/>
      <c r="O310" s="39"/>
      <c r="P310" s="273">
        <v>3.75</v>
      </c>
      <c r="Q310" s="322">
        <f t="shared" si="38"/>
        <v>22.5</v>
      </c>
    </row>
    <row r="311" spans="2:17" ht="60" customHeight="1">
      <c r="B311" s="446"/>
      <c r="C311" s="447"/>
      <c r="D311" s="450" t="s">
        <v>1273</v>
      </c>
      <c r="E311" s="451"/>
      <c r="F311" s="253" t="s">
        <v>491</v>
      </c>
      <c r="G311" s="39">
        <v>3</v>
      </c>
      <c r="H311" s="39"/>
      <c r="I311" s="39"/>
      <c r="J311" s="39"/>
      <c r="K311" s="39"/>
      <c r="L311" s="39"/>
      <c r="M311" s="39"/>
      <c r="N311" s="39"/>
      <c r="O311" s="39"/>
      <c r="P311" s="273">
        <v>5</v>
      </c>
      <c r="Q311" s="322">
        <f t="shared" si="38"/>
        <v>15</v>
      </c>
    </row>
    <row r="312" spans="2:17" ht="60" customHeight="1">
      <c r="B312" s="446"/>
      <c r="C312" s="447"/>
      <c r="D312" s="450" t="s">
        <v>1274</v>
      </c>
      <c r="E312" s="451"/>
      <c r="F312" s="253" t="s">
        <v>491</v>
      </c>
      <c r="G312" s="39">
        <v>2</v>
      </c>
      <c r="H312" s="39"/>
      <c r="I312" s="39"/>
      <c r="J312" s="39"/>
      <c r="K312" s="39"/>
      <c r="L312" s="39"/>
      <c r="M312" s="39"/>
      <c r="N312" s="39"/>
      <c r="O312" s="39"/>
      <c r="P312" s="273">
        <v>5</v>
      </c>
      <c r="Q312" s="322">
        <f t="shared" si="38"/>
        <v>10</v>
      </c>
    </row>
    <row r="313" spans="2:17" ht="15.75">
      <c r="B313" s="446"/>
      <c r="C313" s="447"/>
      <c r="D313" s="448" t="s">
        <v>1275</v>
      </c>
      <c r="E313" s="449"/>
      <c r="F313" s="253"/>
      <c r="G313" s="39"/>
      <c r="H313" s="39"/>
      <c r="I313" s="39"/>
      <c r="J313" s="39"/>
      <c r="K313" s="39"/>
      <c r="L313" s="39"/>
      <c r="M313" s="39"/>
      <c r="N313" s="39"/>
      <c r="O313" s="39"/>
      <c r="P313" s="273"/>
      <c r="Q313" s="335"/>
    </row>
    <row r="314" spans="2:17" ht="30" customHeight="1">
      <c r="B314" s="446"/>
      <c r="C314" s="447"/>
      <c r="D314" s="450" t="s">
        <v>1276</v>
      </c>
      <c r="E314" s="451"/>
      <c r="F314" s="253" t="s">
        <v>489</v>
      </c>
      <c r="G314" s="39">
        <v>20</v>
      </c>
      <c r="H314" s="39"/>
      <c r="I314" s="39"/>
      <c r="J314" s="39"/>
      <c r="K314" s="39"/>
      <c r="L314" s="39"/>
      <c r="M314" s="39">
        <v>5</v>
      </c>
      <c r="N314" s="39"/>
      <c r="O314" s="39"/>
      <c r="P314" s="273"/>
      <c r="Q314" s="322">
        <f>G314*M314</f>
        <v>100</v>
      </c>
    </row>
    <row r="315" spans="2:17" ht="30" customHeight="1">
      <c r="B315" s="446"/>
      <c r="C315" s="447"/>
      <c r="D315" s="450" t="s">
        <v>1277</v>
      </c>
      <c r="E315" s="451"/>
      <c r="F315" s="253" t="s">
        <v>489</v>
      </c>
      <c r="G315" s="39">
        <v>10</v>
      </c>
      <c r="H315" s="39"/>
      <c r="I315" s="39"/>
      <c r="J315" s="39"/>
      <c r="K315" s="39"/>
      <c r="L315" s="39"/>
      <c r="M315" s="39">
        <v>5</v>
      </c>
      <c r="N315" s="39"/>
      <c r="O315" s="39"/>
      <c r="P315" s="273"/>
      <c r="Q315" s="322">
        <f>G315*M315</f>
        <v>50</v>
      </c>
    </row>
    <row r="316" spans="2:17" ht="30" customHeight="1">
      <c r="B316" s="446"/>
      <c r="C316" s="447"/>
      <c r="D316" s="450" t="s">
        <v>1278</v>
      </c>
      <c r="E316" s="451"/>
      <c r="F316" s="253" t="s">
        <v>489</v>
      </c>
      <c r="G316" s="39">
        <v>10</v>
      </c>
      <c r="H316" s="39"/>
      <c r="I316" s="39"/>
      <c r="J316" s="39"/>
      <c r="K316" s="39"/>
      <c r="L316" s="39"/>
      <c r="M316" s="39">
        <v>5</v>
      </c>
      <c r="N316" s="39"/>
      <c r="O316" s="39"/>
      <c r="P316" s="273"/>
      <c r="Q316" s="322">
        <f t="shared" ref="Q316:Q318" si="39">G316*M316</f>
        <v>50</v>
      </c>
    </row>
    <row r="317" spans="2:17" ht="30" customHeight="1">
      <c r="B317" s="446"/>
      <c r="C317" s="447"/>
      <c r="D317" s="450" t="s">
        <v>1279</v>
      </c>
      <c r="E317" s="451"/>
      <c r="F317" s="253" t="s">
        <v>489</v>
      </c>
      <c r="G317" s="39">
        <v>10</v>
      </c>
      <c r="H317" s="39"/>
      <c r="I317" s="39"/>
      <c r="J317" s="39"/>
      <c r="K317" s="39"/>
      <c r="L317" s="39"/>
      <c r="M317" s="39">
        <v>5</v>
      </c>
      <c r="N317" s="39"/>
      <c r="O317" s="39"/>
      <c r="P317" s="273"/>
      <c r="Q317" s="322">
        <f t="shared" si="39"/>
        <v>50</v>
      </c>
    </row>
    <row r="318" spans="2:17" ht="30" customHeight="1">
      <c r="B318" s="446"/>
      <c r="C318" s="447"/>
      <c r="D318" s="450" t="s">
        <v>1280</v>
      </c>
      <c r="E318" s="451"/>
      <c r="F318" s="253" t="s">
        <v>489</v>
      </c>
      <c r="G318" s="39">
        <v>10</v>
      </c>
      <c r="H318" s="39"/>
      <c r="I318" s="39"/>
      <c r="J318" s="39"/>
      <c r="K318" s="39"/>
      <c r="L318" s="39"/>
      <c r="M318" s="39">
        <v>5</v>
      </c>
      <c r="N318" s="39"/>
      <c r="O318" s="39"/>
      <c r="P318" s="273"/>
      <c r="Q318" s="322">
        <f t="shared" si="39"/>
        <v>50</v>
      </c>
    </row>
    <row r="319" spans="2:17" ht="60" customHeight="1">
      <c r="B319" s="446"/>
      <c r="C319" s="447"/>
      <c r="D319" s="450" t="s">
        <v>1281</v>
      </c>
      <c r="E319" s="451"/>
      <c r="F319" s="253" t="s">
        <v>489</v>
      </c>
      <c r="G319" s="39">
        <v>30</v>
      </c>
      <c r="H319" s="39"/>
      <c r="I319" s="39"/>
      <c r="J319" s="39"/>
      <c r="K319" s="39"/>
      <c r="L319" s="39"/>
      <c r="M319" s="39">
        <v>10</v>
      </c>
      <c r="N319" s="39"/>
      <c r="O319" s="39"/>
      <c r="P319" s="273"/>
      <c r="Q319" s="322">
        <f t="shared" ref="Q319:Q340" si="40">G319*M319</f>
        <v>300</v>
      </c>
    </row>
    <row r="320" spans="2:17" ht="60" customHeight="1">
      <c r="B320" s="446"/>
      <c r="C320" s="447"/>
      <c r="D320" s="450" t="s">
        <v>854</v>
      </c>
      <c r="E320" s="451"/>
      <c r="F320" s="253" t="s">
        <v>489</v>
      </c>
      <c r="G320" s="39">
        <v>110</v>
      </c>
      <c r="H320" s="39"/>
      <c r="I320" s="39"/>
      <c r="J320" s="39"/>
      <c r="K320" s="39"/>
      <c r="L320" s="39"/>
      <c r="M320" s="39">
        <v>10</v>
      </c>
      <c r="N320" s="39"/>
      <c r="O320" s="39"/>
      <c r="P320" s="273"/>
      <c r="Q320" s="322">
        <f t="shared" si="40"/>
        <v>1100</v>
      </c>
    </row>
    <row r="321" spans="2:17" ht="60" customHeight="1">
      <c r="B321" s="446"/>
      <c r="C321" s="447"/>
      <c r="D321" s="450" t="s">
        <v>1282</v>
      </c>
      <c r="E321" s="451"/>
      <c r="F321" s="253" t="s">
        <v>489</v>
      </c>
      <c r="G321" s="39">
        <v>60</v>
      </c>
      <c r="H321" s="39"/>
      <c r="I321" s="39"/>
      <c r="J321" s="39"/>
      <c r="K321" s="39"/>
      <c r="L321" s="39"/>
      <c r="M321" s="39">
        <v>10</v>
      </c>
      <c r="N321" s="39"/>
      <c r="O321" s="39"/>
      <c r="P321" s="273"/>
      <c r="Q321" s="322">
        <f t="shared" si="40"/>
        <v>600</v>
      </c>
    </row>
    <row r="322" spans="2:17" ht="60" customHeight="1">
      <c r="B322" s="446"/>
      <c r="C322" s="447"/>
      <c r="D322" s="450" t="s">
        <v>855</v>
      </c>
      <c r="E322" s="451"/>
      <c r="F322" s="253" t="s">
        <v>489</v>
      </c>
      <c r="G322" s="39">
        <v>110</v>
      </c>
      <c r="H322" s="39"/>
      <c r="I322" s="39"/>
      <c r="J322" s="39"/>
      <c r="K322" s="39"/>
      <c r="L322" s="39"/>
      <c r="M322" s="39">
        <v>10</v>
      </c>
      <c r="N322" s="39"/>
      <c r="O322" s="39"/>
      <c r="P322" s="273"/>
      <c r="Q322" s="322">
        <f t="shared" si="40"/>
        <v>1100</v>
      </c>
    </row>
    <row r="323" spans="2:17" ht="60" customHeight="1">
      <c r="B323" s="446"/>
      <c r="C323" s="447"/>
      <c r="D323" s="450" t="s">
        <v>1283</v>
      </c>
      <c r="E323" s="451"/>
      <c r="F323" s="253" t="s">
        <v>489</v>
      </c>
      <c r="G323" s="39">
        <v>60</v>
      </c>
      <c r="H323" s="39"/>
      <c r="I323" s="39"/>
      <c r="J323" s="39"/>
      <c r="K323" s="39"/>
      <c r="L323" s="39"/>
      <c r="M323" s="39">
        <v>10</v>
      </c>
      <c r="N323" s="39"/>
      <c r="O323" s="39"/>
      <c r="P323" s="273"/>
      <c r="Q323" s="322">
        <f t="shared" si="40"/>
        <v>600</v>
      </c>
    </row>
    <row r="324" spans="2:17" ht="60" customHeight="1">
      <c r="B324" s="446"/>
      <c r="C324" s="447"/>
      <c r="D324" s="450" t="s">
        <v>1284</v>
      </c>
      <c r="E324" s="451"/>
      <c r="F324" s="253" t="s">
        <v>489</v>
      </c>
      <c r="G324" s="39">
        <v>110</v>
      </c>
      <c r="H324" s="39"/>
      <c r="I324" s="39"/>
      <c r="J324" s="39"/>
      <c r="K324" s="39"/>
      <c r="L324" s="39"/>
      <c r="M324" s="39">
        <v>10</v>
      </c>
      <c r="N324" s="39"/>
      <c r="O324" s="39"/>
      <c r="P324" s="273"/>
      <c r="Q324" s="322">
        <f t="shared" si="40"/>
        <v>1100</v>
      </c>
    </row>
    <row r="325" spans="2:17" ht="60" customHeight="1">
      <c r="B325" s="446"/>
      <c r="C325" s="447"/>
      <c r="D325" s="450" t="s">
        <v>1285</v>
      </c>
      <c r="E325" s="451"/>
      <c r="F325" s="253" t="s">
        <v>489</v>
      </c>
      <c r="G325" s="39">
        <v>110</v>
      </c>
      <c r="H325" s="39"/>
      <c r="I325" s="39"/>
      <c r="J325" s="39"/>
      <c r="K325" s="39"/>
      <c r="L325" s="39"/>
      <c r="M325" s="39">
        <v>10</v>
      </c>
      <c r="N325" s="39"/>
      <c r="O325" s="39"/>
      <c r="P325" s="273"/>
      <c r="Q325" s="322">
        <f t="shared" si="40"/>
        <v>1100</v>
      </c>
    </row>
    <row r="326" spans="2:17" ht="60" customHeight="1">
      <c r="B326" s="446"/>
      <c r="C326" s="447"/>
      <c r="D326" s="450" t="s">
        <v>910</v>
      </c>
      <c r="E326" s="451"/>
      <c r="F326" s="253" t="s">
        <v>489</v>
      </c>
      <c r="G326" s="39">
        <v>80</v>
      </c>
      <c r="H326" s="39"/>
      <c r="I326" s="39"/>
      <c r="J326" s="39"/>
      <c r="K326" s="39"/>
      <c r="L326" s="39"/>
      <c r="M326" s="39">
        <v>10</v>
      </c>
      <c r="N326" s="39"/>
      <c r="O326" s="39"/>
      <c r="P326" s="273"/>
      <c r="Q326" s="322">
        <f t="shared" si="40"/>
        <v>800</v>
      </c>
    </row>
    <row r="327" spans="2:17" ht="60" customHeight="1">
      <c r="B327" s="446"/>
      <c r="C327" s="447"/>
      <c r="D327" s="450" t="s">
        <v>1286</v>
      </c>
      <c r="E327" s="451"/>
      <c r="F327" s="253" t="s">
        <v>489</v>
      </c>
      <c r="G327" s="39">
        <v>60</v>
      </c>
      <c r="H327" s="39"/>
      <c r="I327" s="39"/>
      <c r="J327" s="39"/>
      <c r="K327" s="39"/>
      <c r="L327" s="39"/>
      <c r="M327" s="39">
        <v>10</v>
      </c>
      <c r="N327" s="39"/>
      <c r="O327" s="39"/>
      <c r="P327" s="273"/>
      <c r="Q327" s="322">
        <f t="shared" si="40"/>
        <v>600</v>
      </c>
    </row>
    <row r="328" spans="2:17" ht="60" customHeight="1">
      <c r="B328" s="446"/>
      <c r="C328" s="447"/>
      <c r="D328" s="450" t="s">
        <v>1287</v>
      </c>
      <c r="E328" s="451"/>
      <c r="F328" s="253" t="s">
        <v>489</v>
      </c>
      <c r="G328" s="39">
        <v>50</v>
      </c>
      <c r="H328" s="39"/>
      <c r="I328" s="39"/>
      <c r="J328" s="39"/>
      <c r="K328" s="39"/>
      <c r="L328" s="39"/>
      <c r="M328" s="39">
        <v>10</v>
      </c>
      <c r="N328" s="39"/>
      <c r="O328" s="39"/>
      <c r="P328" s="273"/>
      <c r="Q328" s="322">
        <f t="shared" si="40"/>
        <v>500</v>
      </c>
    </row>
    <row r="329" spans="2:17" ht="60" customHeight="1">
      <c r="B329" s="446"/>
      <c r="C329" s="447"/>
      <c r="D329" s="450" t="s">
        <v>1288</v>
      </c>
      <c r="E329" s="451"/>
      <c r="F329" s="253" t="s">
        <v>489</v>
      </c>
      <c r="G329" s="39">
        <v>30</v>
      </c>
      <c r="H329" s="39"/>
      <c r="I329" s="39"/>
      <c r="J329" s="39"/>
      <c r="K329" s="39"/>
      <c r="L329" s="39"/>
      <c r="M329" s="39">
        <v>10</v>
      </c>
      <c r="N329" s="39"/>
      <c r="O329" s="39"/>
      <c r="P329" s="273"/>
      <c r="Q329" s="322">
        <f t="shared" si="40"/>
        <v>300</v>
      </c>
    </row>
    <row r="330" spans="2:17" ht="60" customHeight="1">
      <c r="B330" s="446"/>
      <c r="C330" s="447"/>
      <c r="D330" s="450" t="s">
        <v>1289</v>
      </c>
      <c r="E330" s="451"/>
      <c r="F330" s="253" t="s">
        <v>518</v>
      </c>
      <c r="G330" s="39">
        <v>15</v>
      </c>
      <c r="H330" s="39"/>
      <c r="I330" s="39"/>
      <c r="J330" s="39"/>
      <c r="K330" s="39"/>
      <c r="L330" s="39"/>
      <c r="M330" s="39">
        <v>5</v>
      </c>
      <c r="N330" s="39"/>
      <c r="O330" s="39"/>
      <c r="P330" s="273"/>
      <c r="Q330" s="322">
        <f t="shared" si="40"/>
        <v>75</v>
      </c>
    </row>
    <row r="331" spans="2:17" ht="60" customHeight="1">
      <c r="B331" s="446"/>
      <c r="C331" s="447"/>
      <c r="D331" s="450" t="s">
        <v>1290</v>
      </c>
      <c r="E331" s="451"/>
      <c r="F331" s="253" t="s">
        <v>518</v>
      </c>
      <c r="G331" s="39">
        <v>72</v>
      </c>
      <c r="H331" s="39"/>
      <c r="I331" s="39"/>
      <c r="J331" s="39"/>
      <c r="K331" s="39"/>
      <c r="L331" s="39"/>
      <c r="M331" s="39">
        <v>1</v>
      </c>
      <c r="N331" s="39"/>
      <c r="O331" s="39"/>
      <c r="P331" s="273"/>
      <c r="Q331" s="322">
        <f t="shared" si="40"/>
        <v>72</v>
      </c>
    </row>
    <row r="332" spans="2:17" ht="60" customHeight="1">
      <c r="B332" s="446"/>
      <c r="C332" s="447"/>
      <c r="D332" s="450" t="s">
        <v>1291</v>
      </c>
      <c r="E332" s="451"/>
      <c r="F332" s="253" t="s">
        <v>518</v>
      </c>
      <c r="G332" s="39">
        <v>18</v>
      </c>
      <c r="H332" s="39"/>
      <c r="I332" s="39"/>
      <c r="J332" s="39"/>
      <c r="K332" s="39"/>
      <c r="L332" s="39"/>
      <c r="M332" s="39">
        <v>3</v>
      </c>
      <c r="N332" s="39"/>
      <c r="O332" s="39"/>
      <c r="P332" s="273"/>
      <c r="Q332" s="322">
        <f t="shared" si="40"/>
        <v>54</v>
      </c>
    </row>
    <row r="333" spans="2:17" ht="60" customHeight="1">
      <c r="B333" s="446"/>
      <c r="C333" s="447"/>
      <c r="D333" s="450" t="s">
        <v>1292</v>
      </c>
      <c r="E333" s="451"/>
      <c r="F333" s="253" t="s">
        <v>518</v>
      </c>
      <c r="G333" s="39">
        <v>10</v>
      </c>
      <c r="H333" s="39"/>
      <c r="I333" s="39"/>
      <c r="J333" s="39"/>
      <c r="K333" s="39"/>
      <c r="L333" s="39"/>
      <c r="M333" s="39">
        <v>3</v>
      </c>
      <c r="N333" s="39"/>
      <c r="O333" s="39"/>
      <c r="P333" s="273"/>
      <c r="Q333" s="322">
        <f t="shared" si="40"/>
        <v>30</v>
      </c>
    </row>
    <row r="334" spans="2:17" ht="60" customHeight="1">
      <c r="B334" s="446"/>
      <c r="C334" s="447"/>
      <c r="D334" s="450" t="s">
        <v>1293</v>
      </c>
      <c r="E334" s="451"/>
      <c r="F334" s="253" t="s">
        <v>518</v>
      </c>
      <c r="G334" s="39">
        <v>30</v>
      </c>
      <c r="H334" s="39"/>
      <c r="I334" s="39"/>
      <c r="J334" s="39"/>
      <c r="K334" s="39"/>
      <c r="L334" s="39"/>
      <c r="M334" s="39">
        <v>2</v>
      </c>
      <c r="N334" s="39"/>
      <c r="O334" s="39"/>
      <c r="P334" s="273"/>
      <c r="Q334" s="322">
        <f t="shared" si="40"/>
        <v>60</v>
      </c>
    </row>
    <row r="335" spans="2:17" ht="60" customHeight="1">
      <c r="B335" s="446"/>
      <c r="C335" s="447"/>
      <c r="D335" s="450" t="s">
        <v>1294</v>
      </c>
      <c r="E335" s="451"/>
      <c r="F335" s="253" t="s">
        <v>518</v>
      </c>
      <c r="G335" s="39">
        <v>5</v>
      </c>
      <c r="H335" s="39"/>
      <c r="I335" s="39"/>
      <c r="J335" s="39"/>
      <c r="K335" s="39"/>
      <c r="L335" s="39"/>
      <c r="M335" s="39">
        <v>3</v>
      </c>
      <c r="N335" s="39"/>
      <c r="O335" s="39"/>
      <c r="P335" s="273"/>
      <c r="Q335" s="322">
        <f t="shared" si="40"/>
        <v>15</v>
      </c>
    </row>
    <row r="336" spans="2:17" ht="30" customHeight="1">
      <c r="B336" s="446"/>
      <c r="C336" s="447"/>
      <c r="D336" s="450" t="s">
        <v>1295</v>
      </c>
      <c r="E336" s="451"/>
      <c r="F336" s="253" t="s">
        <v>518</v>
      </c>
      <c r="G336" s="39">
        <v>10</v>
      </c>
      <c r="H336" s="39"/>
      <c r="I336" s="39"/>
      <c r="J336" s="39"/>
      <c r="K336" s="39"/>
      <c r="L336" s="39"/>
      <c r="M336" s="39">
        <v>3</v>
      </c>
      <c r="N336" s="39"/>
      <c r="O336" s="39"/>
      <c r="P336" s="273"/>
      <c r="Q336" s="322">
        <f t="shared" si="40"/>
        <v>30</v>
      </c>
    </row>
    <row r="337" spans="2:17" ht="30" customHeight="1">
      <c r="B337" s="446"/>
      <c r="C337" s="447"/>
      <c r="D337" s="450" t="s">
        <v>1296</v>
      </c>
      <c r="E337" s="451"/>
      <c r="F337" s="253" t="s">
        <v>518</v>
      </c>
      <c r="G337" s="39">
        <v>9</v>
      </c>
      <c r="H337" s="39"/>
      <c r="I337" s="39"/>
      <c r="J337" s="39"/>
      <c r="K337" s="39"/>
      <c r="L337" s="39"/>
      <c r="M337" s="39">
        <v>3</v>
      </c>
      <c r="N337" s="39"/>
      <c r="O337" s="39"/>
      <c r="P337" s="273"/>
      <c r="Q337" s="322">
        <f t="shared" si="40"/>
        <v>27</v>
      </c>
    </row>
    <row r="338" spans="2:17" ht="30" customHeight="1">
      <c r="B338" s="446"/>
      <c r="C338" s="447"/>
      <c r="D338" s="450" t="s">
        <v>1297</v>
      </c>
      <c r="E338" s="451"/>
      <c r="F338" s="253" t="s">
        <v>518</v>
      </c>
      <c r="G338" s="39">
        <v>5</v>
      </c>
      <c r="H338" s="39"/>
      <c r="I338" s="39"/>
      <c r="J338" s="39"/>
      <c r="K338" s="39"/>
      <c r="L338" s="39"/>
      <c r="M338" s="39">
        <v>3</v>
      </c>
      <c r="N338" s="39"/>
      <c r="O338" s="39"/>
      <c r="P338" s="273"/>
      <c r="Q338" s="322">
        <f t="shared" si="40"/>
        <v>15</v>
      </c>
    </row>
    <row r="339" spans="2:17" ht="30" customHeight="1">
      <c r="B339" s="446"/>
      <c r="C339" s="447"/>
      <c r="D339" s="450" t="s">
        <v>1298</v>
      </c>
      <c r="E339" s="451"/>
      <c r="F339" s="253" t="s">
        <v>518</v>
      </c>
      <c r="G339" s="39">
        <v>5</v>
      </c>
      <c r="H339" s="39"/>
      <c r="I339" s="39"/>
      <c r="J339" s="39"/>
      <c r="K339" s="39"/>
      <c r="L339" s="39"/>
      <c r="M339" s="39">
        <v>3</v>
      </c>
      <c r="N339" s="39"/>
      <c r="O339" s="39"/>
      <c r="P339" s="273"/>
      <c r="Q339" s="322">
        <f t="shared" si="40"/>
        <v>15</v>
      </c>
    </row>
    <row r="340" spans="2:17" ht="30" customHeight="1">
      <c r="B340" s="446"/>
      <c r="C340" s="447"/>
      <c r="D340" s="450" t="s">
        <v>1299</v>
      </c>
      <c r="E340" s="451"/>
      <c r="F340" s="253" t="s">
        <v>518</v>
      </c>
      <c r="G340" s="39">
        <v>10</v>
      </c>
      <c r="H340" s="39"/>
      <c r="I340" s="39"/>
      <c r="J340" s="39"/>
      <c r="K340" s="39"/>
      <c r="L340" s="39"/>
      <c r="M340" s="39">
        <v>3</v>
      </c>
      <c r="N340" s="39"/>
      <c r="O340" s="39"/>
      <c r="P340" s="273"/>
      <c r="Q340" s="322">
        <f t="shared" si="40"/>
        <v>30</v>
      </c>
    </row>
    <row r="341" spans="2:17" ht="30" customHeight="1">
      <c r="B341" s="446"/>
      <c r="C341" s="447"/>
      <c r="D341" s="450" t="s">
        <v>1300</v>
      </c>
      <c r="E341" s="451"/>
      <c r="F341" s="253" t="s">
        <v>518</v>
      </c>
      <c r="G341" s="39">
        <v>10</v>
      </c>
      <c r="H341" s="39"/>
      <c r="I341" s="39"/>
      <c r="J341" s="39"/>
      <c r="K341" s="39"/>
      <c r="L341" s="39"/>
      <c r="M341" s="39">
        <v>3</v>
      </c>
      <c r="N341" s="39"/>
      <c r="O341" s="39"/>
      <c r="P341" s="273"/>
      <c r="Q341" s="322">
        <f t="shared" ref="Q341:Q342" si="41">G341*M341</f>
        <v>30</v>
      </c>
    </row>
    <row r="342" spans="2:17" ht="30" customHeight="1">
      <c r="B342" s="446"/>
      <c r="C342" s="447"/>
      <c r="D342" s="450" t="s">
        <v>1301</v>
      </c>
      <c r="E342" s="451"/>
      <c r="F342" s="253" t="s">
        <v>518</v>
      </c>
      <c r="G342" s="39">
        <v>10</v>
      </c>
      <c r="H342" s="39"/>
      <c r="I342" s="39"/>
      <c r="J342" s="39"/>
      <c r="K342" s="39"/>
      <c r="L342" s="39"/>
      <c r="M342" s="39">
        <v>3</v>
      </c>
      <c r="N342" s="39"/>
      <c r="O342" s="39"/>
      <c r="P342" s="273"/>
      <c r="Q342" s="322">
        <f t="shared" si="41"/>
        <v>30</v>
      </c>
    </row>
    <row r="343" spans="2:17" ht="30" customHeight="1">
      <c r="B343" s="446"/>
      <c r="C343" s="447"/>
      <c r="D343" s="450" t="s">
        <v>1302</v>
      </c>
      <c r="E343" s="451"/>
      <c r="F343" s="253" t="s">
        <v>518</v>
      </c>
      <c r="G343" s="39">
        <v>5</v>
      </c>
      <c r="H343" s="39"/>
      <c r="I343" s="39"/>
      <c r="J343" s="39"/>
      <c r="K343" s="39"/>
      <c r="L343" s="39"/>
      <c r="M343" s="39">
        <v>3</v>
      </c>
      <c r="N343" s="39"/>
      <c r="O343" s="39"/>
      <c r="P343" s="273"/>
      <c r="Q343" s="322">
        <f t="shared" ref="Q343" si="42">G343*M343</f>
        <v>15</v>
      </c>
    </row>
    <row r="344" spans="2:17" ht="30" customHeight="1">
      <c r="B344" s="446"/>
      <c r="C344" s="447"/>
      <c r="D344" s="450" t="s">
        <v>1303</v>
      </c>
      <c r="E344" s="451"/>
      <c r="F344" s="253" t="s">
        <v>518</v>
      </c>
      <c r="G344" s="39">
        <v>3</v>
      </c>
      <c r="H344" s="39"/>
      <c r="I344" s="39"/>
      <c r="J344" s="39"/>
      <c r="K344" s="39"/>
      <c r="L344" s="39"/>
      <c r="M344" s="39">
        <v>3</v>
      </c>
      <c r="N344" s="39"/>
      <c r="O344" s="39"/>
      <c r="P344" s="273"/>
      <c r="Q344" s="322">
        <f t="shared" ref="Q344" si="43">G344*M344</f>
        <v>9</v>
      </c>
    </row>
    <row r="345" spans="2:17" ht="30" customHeight="1">
      <c r="B345" s="446"/>
      <c r="C345" s="447"/>
      <c r="D345" s="450" t="s">
        <v>1304</v>
      </c>
      <c r="E345" s="451"/>
      <c r="F345" s="253" t="s">
        <v>518</v>
      </c>
      <c r="G345" s="39">
        <v>3</v>
      </c>
      <c r="H345" s="39"/>
      <c r="I345" s="39"/>
      <c r="J345" s="39"/>
      <c r="K345" s="39"/>
      <c r="L345" s="39"/>
      <c r="M345" s="39">
        <v>3</v>
      </c>
      <c r="N345" s="39"/>
      <c r="O345" s="39"/>
      <c r="P345" s="273"/>
      <c r="Q345" s="322">
        <f t="shared" ref="Q345" si="44">G345*M345</f>
        <v>9</v>
      </c>
    </row>
    <row r="346" spans="2:17" ht="60" customHeight="1">
      <c r="B346" s="446"/>
      <c r="C346" s="447"/>
      <c r="D346" s="450" t="s">
        <v>1305</v>
      </c>
      <c r="E346" s="451"/>
      <c r="F346" s="253" t="s">
        <v>518</v>
      </c>
      <c r="G346" s="39">
        <v>20</v>
      </c>
      <c r="H346" s="39"/>
      <c r="I346" s="39"/>
      <c r="J346" s="39"/>
      <c r="K346" s="39"/>
      <c r="L346" s="39"/>
      <c r="M346" s="39">
        <v>1</v>
      </c>
      <c r="N346" s="39"/>
      <c r="O346" s="39"/>
      <c r="P346" s="273"/>
      <c r="Q346" s="322">
        <f t="shared" ref="Q346" si="45">G346*M346</f>
        <v>20</v>
      </c>
    </row>
    <row r="347" spans="2:17" ht="60" customHeight="1">
      <c r="B347" s="446"/>
      <c r="C347" s="447"/>
      <c r="D347" s="450" t="s">
        <v>1306</v>
      </c>
      <c r="E347" s="451"/>
      <c r="F347" s="253" t="s">
        <v>518</v>
      </c>
      <c r="G347" s="39">
        <v>5</v>
      </c>
      <c r="H347" s="39"/>
      <c r="I347" s="39"/>
      <c r="J347" s="39"/>
      <c r="K347" s="39"/>
      <c r="L347" s="39"/>
      <c r="M347" s="39">
        <v>1</v>
      </c>
      <c r="N347" s="39"/>
      <c r="O347" s="39"/>
      <c r="P347" s="273"/>
      <c r="Q347" s="322">
        <f t="shared" ref="Q347" si="46">G347*M347</f>
        <v>5</v>
      </c>
    </row>
    <row r="348" spans="2:17" ht="60" customHeight="1">
      <c r="B348" s="446"/>
      <c r="C348" s="447"/>
      <c r="D348" s="450" t="s">
        <v>1307</v>
      </c>
      <c r="E348" s="451"/>
      <c r="F348" s="253" t="s">
        <v>518</v>
      </c>
      <c r="G348" s="39">
        <v>10</v>
      </c>
      <c r="H348" s="39"/>
      <c r="I348" s="39"/>
      <c r="J348" s="39"/>
      <c r="K348" s="39"/>
      <c r="L348" s="39"/>
      <c r="M348" s="39">
        <v>1</v>
      </c>
      <c r="N348" s="39"/>
      <c r="O348" s="39"/>
      <c r="P348" s="273"/>
      <c r="Q348" s="322">
        <f t="shared" ref="Q348" si="47">G348*M348</f>
        <v>10</v>
      </c>
    </row>
    <row r="349" spans="2:17" ht="60" customHeight="1">
      <c r="B349" s="446"/>
      <c r="C349" s="447"/>
      <c r="D349" s="450" t="s">
        <v>1308</v>
      </c>
      <c r="E349" s="451"/>
      <c r="F349" s="253" t="s">
        <v>518</v>
      </c>
      <c r="G349" s="39">
        <v>10</v>
      </c>
      <c r="H349" s="39"/>
      <c r="I349" s="39"/>
      <c r="J349" s="39"/>
      <c r="K349" s="39"/>
      <c r="L349" s="39"/>
      <c r="M349" s="39">
        <v>1</v>
      </c>
      <c r="N349" s="39"/>
      <c r="O349" s="39"/>
      <c r="P349" s="273"/>
      <c r="Q349" s="322">
        <f t="shared" ref="Q349" si="48">G349*M349</f>
        <v>10</v>
      </c>
    </row>
    <row r="350" spans="2:17" ht="60" customHeight="1">
      <c r="B350" s="446"/>
      <c r="C350" s="447"/>
      <c r="D350" s="450" t="s">
        <v>1309</v>
      </c>
      <c r="E350" s="451"/>
      <c r="F350" s="253" t="s">
        <v>518</v>
      </c>
      <c r="G350" s="39">
        <v>5</v>
      </c>
      <c r="H350" s="39"/>
      <c r="I350" s="39"/>
      <c r="J350" s="39"/>
      <c r="K350" s="39"/>
      <c r="L350" s="39"/>
      <c r="M350" s="39">
        <v>2</v>
      </c>
      <c r="N350" s="39"/>
      <c r="O350" s="39"/>
      <c r="P350" s="273"/>
      <c r="Q350" s="322">
        <f t="shared" ref="Q350" si="49">G350*M350</f>
        <v>10</v>
      </c>
    </row>
    <row r="351" spans="2:17" ht="60" customHeight="1">
      <c r="B351" s="446"/>
      <c r="C351" s="447"/>
      <c r="D351" s="450" t="s">
        <v>1310</v>
      </c>
      <c r="E351" s="451"/>
      <c r="F351" s="253" t="s">
        <v>518</v>
      </c>
      <c r="G351" s="39">
        <v>5</v>
      </c>
      <c r="H351" s="39"/>
      <c r="I351" s="39"/>
      <c r="J351" s="39"/>
      <c r="K351" s="39"/>
      <c r="L351" s="39"/>
      <c r="M351" s="39">
        <v>2</v>
      </c>
      <c r="N351" s="39"/>
      <c r="O351" s="39"/>
      <c r="P351" s="273"/>
      <c r="Q351" s="322">
        <f t="shared" ref="Q351" si="50">G351*M351</f>
        <v>10</v>
      </c>
    </row>
    <row r="352" spans="2:17" ht="60" customHeight="1">
      <c r="B352" s="446"/>
      <c r="C352" s="447"/>
      <c r="D352" s="450" t="s">
        <v>1311</v>
      </c>
      <c r="E352" s="451"/>
      <c r="F352" s="253" t="s">
        <v>518</v>
      </c>
      <c r="G352" s="39">
        <v>5</v>
      </c>
      <c r="H352" s="39"/>
      <c r="I352" s="39"/>
      <c r="J352" s="39"/>
      <c r="K352" s="39"/>
      <c r="L352" s="39"/>
      <c r="M352" s="39">
        <v>3</v>
      </c>
      <c r="N352" s="39"/>
      <c r="O352" s="39"/>
      <c r="P352" s="273"/>
      <c r="Q352" s="322">
        <f t="shared" ref="Q352" si="51">G352*M352</f>
        <v>15</v>
      </c>
    </row>
    <row r="353" spans="2:17" ht="60" customHeight="1">
      <c r="B353" s="446"/>
      <c r="C353" s="447"/>
      <c r="D353" s="450" t="s">
        <v>856</v>
      </c>
      <c r="E353" s="451"/>
      <c r="F353" s="253" t="s">
        <v>518</v>
      </c>
      <c r="G353" s="39">
        <v>5</v>
      </c>
      <c r="H353" s="39"/>
      <c r="I353" s="39"/>
      <c r="J353" s="39"/>
      <c r="K353" s="39"/>
      <c r="L353" s="39"/>
      <c r="M353" s="39">
        <v>3</v>
      </c>
      <c r="N353" s="39"/>
      <c r="O353" s="39"/>
      <c r="P353" s="273"/>
      <c r="Q353" s="322">
        <f t="shared" ref="Q353" si="52">G353*M353</f>
        <v>15</v>
      </c>
    </row>
    <row r="354" spans="2:17" ht="60" customHeight="1">
      <c r="B354" s="446"/>
      <c r="C354" s="447"/>
      <c r="D354" s="450" t="s">
        <v>1312</v>
      </c>
      <c r="E354" s="451"/>
      <c r="F354" s="253" t="s">
        <v>518</v>
      </c>
      <c r="G354" s="39">
        <v>5</v>
      </c>
      <c r="H354" s="39"/>
      <c r="I354" s="39"/>
      <c r="J354" s="39"/>
      <c r="K354" s="39"/>
      <c r="L354" s="39"/>
      <c r="M354" s="39">
        <v>3</v>
      </c>
      <c r="N354" s="39"/>
      <c r="O354" s="39"/>
      <c r="P354" s="273"/>
      <c r="Q354" s="322">
        <f t="shared" ref="Q354:Q355" si="53">G354*M354</f>
        <v>15</v>
      </c>
    </row>
    <row r="355" spans="2:17" ht="60" customHeight="1">
      <c r="B355" s="446"/>
      <c r="C355" s="447"/>
      <c r="D355" s="450" t="s">
        <v>1313</v>
      </c>
      <c r="E355" s="451"/>
      <c r="F355" s="253" t="s">
        <v>518</v>
      </c>
      <c r="G355" s="39">
        <v>5</v>
      </c>
      <c r="H355" s="39"/>
      <c r="I355" s="39"/>
      <c r="J355" s="39"/>
      <c r="K355" s="39"/>
      <c r="L355" s="39"/>
      <c r="M355" s="39">
        <v>3</v>
      </c>
      <c r="N355" s="39"/>
      <c r="O355" s="39"/>
      <c r="P355" s="273"/>
      <c r="Q355" s="322">
        <f t="shared" si="53"/>
        <v>15</v>
      </c>
    </row>
    <row r="356" spans="2:17" ht="60" customHeight="1">
      <c r="B356" s="446"/>
      <c r="C356" s="447"/>
      <c r="D356" s="450" t="s">
        <v>1314</v>
      </c>
      <c r="E356" s="451"/>
      <c r="F356" s="253" t="s">
        <v>518</v>
      </c>
      <c r="G356" s="39">
        <v>5</v>
      </c>
      <c r="H356" s="39"/>
      <c r="I356" s="39"/>
      <c r="J356" s="39"/>
      <c r="K356" s="39"/>
      <c r="L356" s="39"/>
      <c r="M356" s="39">
        <v>2</v>
      </c>
      <c r="N356" s="39"/>
      <c r="O356" s="39"/>
      <c r="P356" s="273"/>
      <c r="Q356" s="322">
        <f t="shared" ref="Q356" si="54">G356*M356</f>
        <v>10</v>
      </c>
    </row>
    <row r="357" spans="2:17" ht="60" customHeight="1">
      <c r="B357" s="446"/>
      <c r="C357" s="447"/>
      <c r="D357" s="450" t="s">
        <v>1315</v>
      </c>
      <c r="E357" s="451"/>
      <c r="F357" s="253" t="s">
        <v>518</v>
      </c>
      <c r="G357" s="39">
        <v>5</v>
      </c>
      <c r="H357" s="39"/>
      <c r="I357" s="39"/>
      <c r="J357" s="39"/>
      <c r="K357" s="39"/>
      <c r="L357" s="39"/>
      <c r="M357" s="39">
        <v>2</v>
      </c>
      <c r="N357" s="39"/>
      <c r="O357" s="39"/>
      <c r="P357" s="273"/>
      <c r="Q357" s="322">
        <f t="shared" ref="Q357" si="55">G357*M357</f>
        <v>10</v>
      </c>
    </row>
    <row r="358" spans="2:17" ht="60" customHeight="1">
      <c r="B358" s="446"/>
      <c r="C358" s="447"/>
      <c r="D358" s="450" t="s">
        <v>1317</v>
      </c>
      <c r="E358" s="451"/>
      <c r="F358" s="253" t="s">
        <v>518</v>
      </c>
      <c r="G358" s="39">
        <v>5</v>
      </c>
      <c r="H358" s="39"/>
      <c r="I358" s="39"/>
      <c r="J358" s="39"/>
      <c r="K358" s="39"/>
      <c r="L358" s="39"/>
      <c r="M358" s="39">
        <v>2</v>
      </c>
      <c r="N358" s="39"/>
      <c r="O358" s="39"/>
      <c r="P358" s="273"/>
      <c r="Q358" s="322">
        <f t="shared" ref="Q358:Q359" si="56">G358*M358</f>
        <v>10</v>
      </c>
    </row>
    <row r="359" spans="2:17" ht="60" customHeight="1">
      <c r="B359" s="446"/>
      <c r="C359" s="447"/>
      <c r="D359" s="450" t="s">
        <v>1318</v>
      </c>
      <c r="E359" s="451"/>
      <c r="F359" s="253" t="s">
        <v>518</v>
      </c>
      <c r="G359" s="39">
        <v>5</v>
      </c>
      <c r="H359" s="39"/>
      <c r="I359" s="39"/>
      <c r="J359" s="39"/>
      <c r="K359" s="39"/>
      <c r="L359" s="39"/>
      <c r="M359" s="39">
        <v>2</v>
      </c>
      <c r="N359" s="39"/>
      <c r="O359" s="39"/>
      <c r="P359" s="273"/>
      <c r="Q359" s="322">
        <f t="shared" si="56"/>
        <v>10</v>
      </c>
    </row>
    <row r="360" spans="2:17" ht="60" customHeight="1">
      <c r="B360" s="446"/>
      <c r="C360" s="447"/>
      <c r="D360" s="450" t="s">
        <v>1319</v>
      </c>
      <c r="E360" s="451"/>
      <c r="F360" s="253" t="s">
        <v>518</v>
      </c>
      <c r="G360" s="39">
        <v>5</v>
      </c>
      <c r="H360" s="39"/>
      <c r="I360" s="39"/>
      <c r="J360" s="39"/>
      <c r="K360" s="39"/>
      <c r="L360" s="39"/>
      <c r="M360" s="39">
        <v>1</v>
      </c>
      <c r="N360" s="39"/>
      <c r="O360" s="39"/>
      <c r="P360" s="273"/>
      <c r="Q360" s="322">
        <f t="shared" ref="Q360" si="57">G360*M360</f>
        <v>5</v>
      </c>
    </row>
    <row r="361" spans="2:17" ht="60" customHeight="1">
      <c r="B361" s="446"/>
      <c r="C361" s="447"/>
      <c r="D361" s="450" t="s">
        <v>1320</v>
      </c>
      <c r="E361" s="451"/>
      <c r="F361" s="253" t="s">
        <v>518</v>
      </c>
      <c r="G361" s="39">
        <v>5</v>
      </c>
      <c r="H361" s="39"/>
      <c r="I361" s="39"/>
      <c r="J361" s="39"/>
      <c r="K361" s="39"/>
      <c r="L361" s="39"/>
      <c r="M361" s="39">
        <v>1</v>
      </c>
      <c r="N361" s="39"/>
      <c r="O361" s="39"/>
      <c r="P361" s="273"/>
      <c r="Q361" s="322">
        <f t="shared" ref="Q361:Q363" si="58">G361*M361</f>
        <v>5</v>
      </c>
    </row>
    <row r="362" spans="2:17" ht="60" customHeight="1">
      <c r="B362" s="446"/>
      <c r="C362" s="447"/>
      <c r="D362" s="450" t="s">
        <v>1321</v>
      </c>
      <c r="E362" s="451"/>
      <c r="F362" s="253" t="s">
        <v>518</v>
      </c>
      <c r="G362" s="39">
        <v>5</v>
      </c>
      <c r="H362" s="39"/>
      <c r="I362" s="39"/>
      <c r="J362" s="39"/>
      <c r="K362" s="39"/>
      <c r="L362" s="39"/>
      <c r="M362" s="39">
        <v>2</v>
      </c>
      <c r="N362" s="39"/>
      <c r="O362" s="39"/>
      <c r="P362" s="273"/>
      <c r="Q362" s="322">
        <f t="shared" si="58"/>
        <v>10</v>
      </c>
    </row>
    <row r="363" spans="2:17" ht="60" customHeight="1">
      <c r="B363" s="446"/>
      <c r="C363" s="447"/>
      <c r="D363" s="450" t="s">
        <v>1322</v>
      </c>
      <c r="E363" s="451"/>
      <c r="F363" s="253" t="s">
        <v>518</v>
      </c>
      <c r="G363" s="39">
        <v>5</v>
      </c>
      <c r="H363" s="39"/>
      <c r="I363" s="39"/>
      <c r="J363" s="39"/>
      <c r="K363" s="39"/>
      <c r="L363" s="39"/>
      <c r="M363" s="39">
        <v>2</v>
      </c>
      <c r="N363" s="39"/>
      <c r="O363" s="39"/>
      <c r="P363" s="273"/>
      <c r="Q363" s="322">
        <f t="shared" si="58"/>
        <v>10</v>
      </c>
    </row>
    <row r="364" spans="2:17" ht="60" customHeight="1">
      <c r="B364" s="446"/>
      <c r="C364" s="447"/>
      <c r="D364" s="450" t="s">
        <v>1323</v>
      </c>
      <c r="E364" s="451"/>
      <c r="F364" s="253" t="s">
        <v>518</v>
      </c>
      <c r="G364" s="39">
        <v>5</v>
      </c>
      <c r="H364" s="39"/>
      <c r="I364" s="39"/>
      <c r="J364" s="39"/>
      <c r="K364" s="39"/>
      <c r="L364" s="39"/>
      <c r="M364" s="39">
        <v>2</v>
      </c>
      <c r="N364" s="39"/>
      <c r="O364" s="39"/>
      <c r="P364" s="273"/>
      <c r="Q364" s="322">
        <f t="shared" ref="Q364:Q367" si="59">G364*M364</f>
        <v>10</v>
      </c>
    </row>
    <row r="365" spans="2:17" ht="60" customHeight="1">
      <c r="B365" s="446"/>
      <c r="C365" s="447"/>
      <c r="D365" s="450" t="s">
        <v>1324</v>
      </c>
      <c r="E365" s="451"/>
      <c r="F365" s="253" t="s">
        <v>518</v>
      </c>
      <c r="G365" s="39">
        <v>5</v>
      </c>
      <c r="H365" s="39"/>
      <c r="I365" s="39"/>
      <c r="J365" s="39"/>
      <c r="K365" s="39"/>
      <c r="L365" s="39"/>
      <c r="M365" s="39">
        <v>2</v>
      </c>
      <c r="N365" s="39"/>
      <c r="O365" s="39"/>
      <c r="P365" s="273"/>
      <c r="Q365" s="322">
        <f t="shared" si="59"/>
        <v>10</v>
      </c>
    </row>
    <row r="366" spans="2:17" ht="60" customHeight="1">
      <c r="B366" s="446"/>
      <c r="C366" s="447"/>
      <c r="D366" s="450" t="s">
        <v>1325</v>
      </c>
      <c r="E366" s="451"/>
      <c r="F366" s="253" t="s">
        <v>518</v>
      </c>
      <c r="G366" s="39">
        <v>5</v>
      </c>
      <c r="H366" s="39"/>
      <c r="I366" s="39"/>
      <c r="J366" s="39"/>
      <c r="K366" s="39"/>
      <c r="L366" s="39"/>
      <c r="M366" s="39">
        <v>2</v>
      </c>
      <c r="N366" s="39"/>
      <c r="O366" s="39"/>
      <c r="P366" s="273"/>
      <c r="Q366" s="322">
        <f t="shared" si="59"/>
        <v>10</v>
      </c>
    </row>
    <row r="367" spans="2:17" ht="60" customHeight="1">
      <c r="B367" s="446"/>
      <c r="C367" s="447"/>
      <c r="D367" s="450" t="s">
        <v>1326</v>
      </c>
      <c r="E367" s="451"/>
      <c r="F367" s="253" t="s">
        <v>518</v>
      </c>
      <c r="G367" s="39">
        <v>45</v>
      </c>
      <c r="H367" s="39"/>
      <c r="I367" s="39"/>
      <c r="J367" s="39"/>
      <c r="K367" s="39"/>
      <c r="L367" s="39"/>
      <c r="M367" s="39">
        <v>1</v>
      </c>
      <c r="N367" s="39"/>
      <c r="O367" s="39"/>
      <c r="P367" s="273"/>
      <c r="Q367" s="322">
        <f t="shared" si="59"/>
        <v>45</v>
      </c>
    </row>
    <row r="368" spans="2:17" ht="60" customHeight="1">
      <c r="B368" s="446"/>
      <c r="C368" s="447"/>
      <c r="D368" s="450" t="s">
        <v>1328</v>
      </c>
      <c r="E368" s="451"/>
      <c r="F368" s="253" t="s">
        <v>518</v>
      </c>
      <c r="G368" s="39">
        <v>15</v>
      </c>
      <c r="H368" s="39"/>
      <c r="I368" s="39"/>
      <c r="J368" s="39"/>
      <c r="K368" s="39"/>
      <c r="L368" s="39"/>
      <c r="M368" s="39">
        <v>1</v>
      </c>
      <c r="N368" s="39"/>
      <c r="O368" s="39"/>
      <c r="P368" s="273"/>
      <c r="Q368" s="322">
        <f t="shared" ref="Q368" si="60">G368*M368</f>
        <v>15</v>
      </c>
    </row>
    <row r="369" spans="2:17" ht="60" customHeight="1">
      <c r="B369" s="446"/>
      <c r="C369" s="447"/>
      <c r="D369" s="450" t="s">
        <v>1330</v>
      </c>
      <c r="E369" s="451"/>
      <c r="F369" s="253" t="s">
        <v>518</v>
      </c>
      <c r="G369" s="39">
        <v>15</v>
      </c>
      <c r="H369" s="39"/>
      <c r="I369" s="39"/>
      <c r="J369" s="39"/>
      <c r="K369" s="39"/>
      <c r="L369" s="39"/>
      <c r="M369" s="39">
        <v>1</v>
      </c>
      <c r="N369" s="39"/>
      <c r="O369" s="39"/>
      <c r="P369" s="273"/>
      <c r="Q369" s="322">
        <f t="shared" ref="Q369" si="61">G369*M369</f>
        <v>15</v>
      </c>
    </row>
    <row r="370" spans="2:17" ht="30" customHeight="1">
      <c r="B370" s="446"/>
      <c r="C370" s="447"/>
      <c r="D370" s="450" t="s">
        <v>1331</v>
      </c>
      <c r="E370" s="451"/>
      <c r="F370" s="253" t="s">
        <v>518</v>
      </c>
      <c r="G370" s="39">
        <v>15</v>
      </c>
      <c r="H370" s="39"/>
      <c r="I370" s="39"/>
      <c r="J370" s="39"/>
      <c r="K370" s="39"/>
      <c r="L370" s="39"/>
      <c r="M370" s="39">
        <v>1</v>
      </c>
      <c r="N370" s="39"/>
      <c r="O370" s="39"/>
      <c r="P370" s="273"/>
      <c r="Q370" s="322">
        <f t="shared" ref="Q370:Q371" si="62">G370*M370</f>
        <v>15</v>
      </c>
    </row>
    <row r="371" spans="2:17" ht="60" customHeight="1">
      <c r="B371" s="446"/>
      <c r="C371" s="447"/>
      <c r="D371" s="450" t="s">
        <v>1332</v>
      </c>
      <c r="E371" s="451"/>
      <c r="F371" s="253" t="s">
        <v>518</v>
      </c>
      <c r="G371" s="39">
        <v>10</v>
      </c>
      <c r="H371" s="39"/>
      <c r="I371" s="39"/>
      <c r="J371" s="39"/>
      <c r="K371" s="39"/>
      <c r="L371" s="39"/>
      <c r="M371" s="39">
        <v>2</v>
      </c>
      <c r="N371" s="39"/>
      <c r="O371" s="39"/>
      <c r="P371" s="273"/>
      <c r="Q371" s="322">
        <f t="shared" si="62"/>
        <v>20</v>
      </c>
    </row>
    <row r="372" spans="2:17" ht="60" customHeight="1">
      <c r="B372" s="446"/>
      <c r="C372" s="447"/>
      <c r="D372" s="450" t="s">
        <v>1333</v>
      </c>
      <c r="E372" s="451"/>
      <c r="F372" s="253" t="s">
        <v>518</v>
      </c>
      <c r="G372" s="39">
        <v>25</v>
      </c>
      <c r="H372" s="39"/>
      <c r="I372" s="39"/>
      <c r="J372" s="39"/>
      <c r="K372" s="39"/>
      <c r="L372" s="39"/>
      <c r="M372" s="39">
        <v>1</v>
      </c>
      <c r="N372" s="39"/>
      <c r="O372" s="39"/>
      <c r="P372" s="273"/>
      <c r="Q372" s="322">
        <f t="shared" ref="Q372" si="63">G372*M372</f>
        <v>25</v>
      </c>
    </row>
    <row r="373" spans="2:17" ht="30" customHeight="1">
      <c r="B373" s="446"/>
      <c r="C373" s="447"/>
      <c r="D373" s="450" t="s">
        <v>1334</v>
      </c>
      <c r="E373" s="451"/>
      <c r="F373" s="253" t="s">
        <v>518</v>
      </c>
      <c r="G373" s="39">
        <v>15</v>
      </c>
      <c r="H373" s="39"/>
      <c r="I373" s="39"/>
      <c r="J373" s="39"/>
      <c r="K373" s="39"/>
      <c r="L373" s="39"/>
      <c r="M373" s="39">
        <v>1</v>
      </c>
      <c r="N373" s="39"/>
      <c r="O373" s="39"/>
      <c r="P373" s="273"/>
      <c r="Q373" s="322">
        <f t="shared" ref="Q373" si="64">G373*M373</f>
        <v>15</v>
      </c>
    </row>
    <row r="374" spans="2:17" ht="30" customHeight="1">
      <c r="B374" s="446"/>
      <c r="C374" s="447"/>
      <c r="D374" s="450" t="s">
        <v>1335</v>
      </c>
      <c r="E374" s="451"/>
      <c r="F374" s="253" t="s">
        <v>518</v>
      </c>
      <c r="G374" s="39">
        <v>15</v>
      </c>
      <c r="H374" s="39"/>
      <c r="I374" s="39"/>
      <c r="J374" s="39"/>
      <c r="K374" s="39"/>
      <c r="L374" s="39"/>
      <c r="M374" s="39">
        <v>2</v>
      </c>
      <c r="N374" s="39"/>
      <c r="O374" s="39"/>
      <c r="P374" s="273"/>
      <c r="Q374" s="322">
        <f t="shared" ref="Q374" si="65">G374*M374</f>
        <v>30</v>
      </c>
    </row>
    <row r="375" spans="2:17" ht="60" customHeight="1">
      <c r="B375" s="446"/>
      <c r="C375" s="447"/>
      <c r="D375" s="450" t="s">
        <v>1326</v>
      </c>
      <c r="E375" s="451"/>
      <c r="F375" s="253" t="s">
        <v>518</v>
      </c>
      <c r="G375" s="39">
        <v>25</v>
      </c>
      <c r="H375" s="39"/>
      <c r="I375" s="39"/>
      <c r="J375" s="39"/>
      <c r="K375" s="39"/>
      <c r="L375" s="39"/>
      <c r="M375" s="39">
        <v>1</v>
      </c>
      <c r="N375" s="39"/>
      <c r="O375" s="39"/>
      <c r="P375" s="273"/>
      <c r="Q375" s="322">
        <f t="shared" ref="Q375:Q376" si="66">G375*M375</f>
        <v>25</v>
      </c>
    </row>
    <row r="376" spans="2:17" ht="60" customHeight="1">
      <c r="B376" s="446"/>
      <c r="C376" s="447"/>
      <c r="D376" s="450" t="s">
        <v>1336</v>
      </c>
      <c r="E376" s="451"/>
      <c r="F376" s="253" t="s">
        <v>518</v>
      </c>
      <c r="G376" s="39">
        <v>15</v>
      </c>
      <c r="H376" s="39"/>
      <c r="I376" s="39"/>
      <c r="J376" s="39"/>
      <c r="K376" s="39"/>
      <c r="L376" s="39"/>
      <c r="M376" s="39">
        <v>1</v>
      </c>
      <c r="N376" s="39"/>
      <c r="O376" s="39"/>
      <c r="P376" s="273"/>
      <c r="Q376" s="322">
        <f t="shared" si="66"/>
        <v>15</v>
      </c>
    </row>
    <row r="377" spans="2:17" ht="60" customHeight="1">
      <c r="B377" s="446"/>
      <c r="C377" s="447"/>
      <c r="D377" s="450" t="s">
        <v>1337</v>
      </c>
      <c r="E377" s="451"/>
      <c r="F377" s="253" t="s">
        <v>518</v>
      </c>
      <c r="G377" s="39">
        <v>10</v>
      </c>
      <c r="H377" s="39"/>
      <c r="I377" s="39"/>
      <c r="J377" s="39"/>
      <c r="K377" s="39"/>
      <c r="L377" s="39"/>
      <c r="M377" s="39">
        <v>1</v>
      </c>
      <c r="N377" s="39"/>
      <c r="O377" s="39"/>
      <c r="P377" s="273"/>
      <c r="Q377" s="322">
        <f t="shared" ref="Q377:Q380" si="67">G377*M377</f>
        <v>10</v>
      </c>
    </row>
    <row r="378" spans="2:17" ht="60" customHeight="1">
      <c r="B378" s="446"/>
      <c r="C378" s="447"/>
      <c r="D378" s="450" t="s">
        <v>1338</v>
      </c>
      <c r="E378" s="451"/>
      <c r="F378" s="253" t="s">
        <v>518</v>
      </c>
      <c r="G378" s="39">
        <v>55</v>
      </c>
      <c r="H378" s="39"/>
      <c r="I378" s="39"/>
      <c r="J378" s="39"/>
      <c r="K378" s="39"/>
      <c r="L378" s="39"/>
      <c r="M378" s="39">
        <v>1</v>
      </c>
      <c r="N378" s="39"/>
      <c r="O378" s="39"/>
      <c r="P378" s="273"/>
      <c r="Q378" s="322">
        <f t="shared" si="67"/>
        <v>55</v>
      </c>
    </row>
    <row r="379" spans="2:17" ht="60" customHeight="1">
      <c r="B379" s="446"/>
      <c r="C379" s="447"/>
      <c r="D379" s="450" t="s">
        <v>1339</v>
      </c>
      <c r="E379" s="451"/>
      <c r="F379" s="253" t="s">
        <v>518</v>
      </c>
      <c r="G379" s="39">
        <v>20</v>
      </c>
      <c r="H379" s="39"/>
      <c r="I379" s="39"/>
      <c r="J379" s="39"/>
      <c r="K379" s="39"/>
      <c r="L379" s="39"/>
      <c r="M379" s="39">
        <v>2</v>
      </c>
      <c r="N379" s="39"/>
      <c r="O379" s="39"/>
      <c r="P379" s="273"/>
      <c r="Q379" s="322">
        <f t="shared" si="67"/>
        <v>40</v>
      </c>
    </row>
    <row r="380" spans="2:17" ht="60" customHeight="1">
      <c r="B380" s="446"/>
      <c r="C380" s="447"/>
      <c r="D380" s="450" t="s">
        <v>1340</v>
      </c>
      <c r="E380" s="451"/>
      <c r="F380" s="253" t="s">
        <v>489</v>
      </c>
      <c r="G380" s="39">
        <v>70</v>
      </c>
      <c r="H380" s="39"/>
      <c r="I380" s="39"/>
      <c r="J380" s="39"/>
      <c r="K380" s="39"/>
      <c r="L380" s="39"/>
      <c r="M380" s="39">
        <v>5</v>
      </c>
      <c r="N380" s="39"/>
      <c r="O380" s="39"/>
      <c r="P380" s="273"/>
      <c r="Q380" s="322">
        <f t="shared" si="67"/>
        <v>350</v>
      </c>
    </row>
    <row r="381" spans="2:17" ht="60" customHeight="1">
      <c r="B381" s="446"/>
      <c r="C381" s="447"/>
      <c r="D381" s="450" t="s">
        <v>857</v>
      </c>
      <c r="E381" s="451"/>
      <c r="F381" s="253" t="s">
        <v>489</v>
      </c>
      <c r="G381" s="39">
        <v>50</v>
      </c>
      <c r="H381" s="39"/>
      <c r="I381" s="39"/>
      <c r="J381" s="39"/>
      <c r="K381" s="39"/>
      <c r="L381" s="39"/>
      <c r="M381" s="39">
        <v>5</v>
      </c>
      <c r="N381" s="39"/>
      <c r="O381" s="39"/>
      <c r="P381" s="273"/>
      <c r="Q381" s="322">
        <f t="shared" ref="Q381" si="68">G381*M381</f>
        <v>250</v>
      </c>
    </row>
    <row r="382" spans="2:17" ht="60" customHeight="1">
      <c r="B382" s="446"/>
      <c r="C382" s="447"/>
      <c r="D382" s="450" t="s">
        <v>1341</v>
      </c>
      <c r="E382" s="451"/>
      <c r="F382" s="253" t="s">
        <v>489</v>
      </c>
      <c r="G382" s="39">
        <v>30</v>
      </c>
      <c r="H382" s="39"/>
      <c r="I382" s="39"/>
      <c r="J382" s="39"/>
      <c r="K382" s="39"/>
      <c r="L382" s="39"/>
      <c r="M382" s="39">
        <v>5</v>
      </c>
      <c r="N382" s="39"/>
      <c r="O382" s="39"/>
      <c r="P382" s="273"/>
      <c r="Q382" s="322">
        <f t="shared" ref="Q382:Q384" si="69">G382*M382</f>
        <v>150</v>
      </c>
    </row>
    <row r="383" spans="2:17" ht="60" customHeight="1">
      <c r="B383" s="446"/>
      <c r="C383" s="447"/>
      <c r="D383" s="450" t="s">
        <v>1342</v>
      </c>
      <c r="E383" s="451"/>
      <c r="F383" s="253" t="s">
        <v>489</v>
      </c>
      <c r="G383" s="39">
        <v>70</v>
      </c>
      <c r="H383" s="39"/>
      <c r="I383" s="39"/>
      <c r="J383" s="39"/>
      <c r="K383" s="39"/>
      <c r="L383" s="39"/>
      <c r="M383" s="39">
        <v>5</v>
      </c>
      <c r="N383" s="39"/>
      <c r="O383" s="39"/>
      <c r="P383" s="273"/>
      <c r="Q383" s="322">
        <f t="shared" si="69"/>
        <v>350</v>
      </c>
    </row>
    <row r="384" spans="2:17" ht="60" customHeight="1">
      <c r="B384" s="446"/>
      <c r="C384" s="447"/>
      <c r="D384" s="450" t="s">
        <v>1343</v>
      </c>
      <c r="E384" s="451"/>
      <c r="F384" s="253" t="s">
        <v>489</v>
      </c>
      <c r="G384" s="39">
        <v>50</v>
      </c>
      <c r="H384" s="39"/>
      <c r="I384" s="39"/>
      <c r="J384" s="39"/>
      <c r="K384" s="39"/>
      <c r="L384" s="39"/>
      <c r="M384" s="39">
        <v>5</v>
      </c>
      <c r="N384" s="39"/>
      <c r="O384" s="39"/>
      <c r="P384" s="273"/>
      <c r="Q384" s="322">
        <f t="shared" si="69"/>
        <v>250</v>
      </c>
    </row>
    <row r="385" spans="2:17" ht="60" customHeight="1">
      <c r="B385" s="446"/>
      <c r="C385" s="447"/>
      <c r="D385" s="450" t="s">
        <v>1344</v>
      </c>
      <c r="E385" s="451"/>
      <c r="F385" s="253" t="s">
        <v>489</v>
      </c>
      <c r="G385" s="39">
        <v>30</v>
      </c>
      <c r="H385" s="39"/>
      <c r="I385" s="39"/>
      <c r="J385" s="39"/>
      <c r="K385" s="39"/>
      <c r="L385" s="39"/>
      <c r="M385" s="39">
        <v>5</v>
      </c>
      <c r="N385" s="39"/>
      <c r="O385" s="39"/>
      <c r="P385" s="273"/>
      <c r="Q385" s="322">
        <f t="shared" ref="Q385:Q387" si="70">G385*M385</f>
        <v>150</v>
      </c>
    </row>
    <row r="386" spans="2:17" ht="60" customHeight="1">
      <c r="B386" s="446"/>
      <c r="C386" s="447"/>
      <c r="D386" s="450" t="s">
        <v>1345</v>
      </c>
      <c r="E386" s="451"/>
      <c r="F386" s="253" t="s">
        <v>489</v>
      </c>
      <c r="G386" s="39">
        <v>110</v>
      </c>
      <c r="H386" s="39"/>
      <c r="I386" s="39"/>
      <c r="J386" s="39"/>
      <c r="K386" s="39"/>
      <c r="L386" s="39"/>
      <c r="M386" s="39">
        <v>5</v>
      </c>
      <c r="N386" s="39"/>
      <c r="O386" s="39"/>
      <c r="P386" s="273"/>
      <c r="Q386" s="322">
        <f t="shared" si="70"/>
        <v>550</v>
      </c>
    </row>
    <row r="387" spans="2:17" ht="60" customHeight="1">
      <c r="B387" s="446"/>
      <c r="C387" s="447"/>
      <c r="D387" s="450" t="s">
        <v>1346</v>
      </c>
      <c r="E387" s="451"/>
      <c r="F387" s="253" t="s">
        <v>489</v>
      </c>
      <c r="G387" s="39">
        <v>70</v>
      </c>
      <c r="H387" s="39"/>
      <c r="I387" s="39"/>
      <c r="J387" s="39"/>
      <c r="K387" s="39"/>
      <c r="L387" s="39"/>
      <c r="M387" s="39">
        <v>5</v>
      </c>
      <c r="N387" s="39"/>
      <c r="O387" s="39"/>
      <c r="P387" s="273"/>
      <c r="Q387" s="322">
        <f t="shared" si="70"/>
        <v>350</v>
      </c>
    </row>
    <row r="388" spans="2:17" ht="60" customHeight="1">
      <c r="B388" s="446"/>
      <c r="C388" s="447"/>
      <c r="D388" s="450" t="s">
        <v>1347</v>
      </c>
      <c r="E388" s="451"/>
      <c r="F388" s="253" t="s">
        <v>489</v>
      </c>
      <c r="G388" s="39">
        <v>40</v>
      </c>
      <c r="H388" s="39"/>
      <c r="I388" s="39"/>
      <c r="J388" s="39"/>
      <c r="K388" s="39"/>
      <c r="L388" s="39"/>
      <c r="M388" s="39">
        <v>5</v>
      </c>
      <c r="N388" s="39"/>
      <c r="O388" s="39"/>
      <c r="P388" s="273"/>
      <c r="Q388" s="322">
        <f t="shared" ref="Q388" si="71">G388*M388</f>
        <v>200</v>
      </c>
    </row>
    <row r="389" spans="2:17" ht="60" customHeight="1">
      <c r="B389" s="446"/>
      <c r="C389" s="447"/>
      <c r="D389" s="450" t="s">
        <v>1348</v>
      </c>
      <c r="E389" s="451"/>
      <c r="F389" s="253" t="s">
        <v>489</v>
      </c>
      <c r="G389" s="39">
        <v>30</v>
      </c>
      <c r="H389" s="39"/>
      <c r="I389" s="39"/>
      <c r="J389" s="39"/>
      <c r="K389" s="39"/>
      <c r="L389" s="39"/>
      <c r="M389" s="39">
        <v>5</v>
      </c>
      <c r="N389" s="39"/>
      <c r="O389" s="39"/>
      <c r="P389" s="273"/>
      <c r="Q389" s="322">
        <f t="shared" ref="Q389" si="72">G389*M389</f>
        <v>150</v>
      </c>
    </row>
    <row r="390" spans="2:17" ht="60" customHeight="1">
      <c r="B390" s="446"/>
      <c r="C390" s="447"/>
      <c r="D390" s="450" t="s">
        <v>1349</v>
      </c>
      <c r="E390" s="451"/>
      <c r="F390" s="253" t="s">
        <v>489</v>
      </c>
      <c r="G390" s="39">
        <v>20</v>
      </c>
      <c r="H390" s="39"/>
      <c r="I390" s="39"/>
      <c r="J390" s="39"/>
      <c r="K390" s="39"/>
      <c r="L390" s="39"/>
      <c r="M390" s="39">
        <v>5</v>
      </c>
      <c r="N390" s="39"/>
      <c r="O390" s="39"/>
      <c r="P390" s="273"/>
      <c r="Q390" s="322">
        <f t="shared" ref="Q390" si="73">G390*M390</f>
        <v>100</v>
      </c>
    </row>
    <row r="391" spans="2:17" ht="60" customHeight="1">
      <c r="B391" s="446"/>
      <c r="C391" s="447"/>
      <c r="D391" s="450" t="s">
        <v>1350</v>
      </c>
      <c r="E391" s="451"/>
      <c r="F391" s="253" t="s">
        <v>489</v>
      </c>
      <c r="G391" s="39">
        <v>10</v>
      </c>
      <c r="H391" s="39"/>
      <c r="I391" s="39"/>
      <c r="J391" s="39"/>
      <c r="K391" s="39"/>
      <c r="L391" s="39"/>
      <c r="M391" s="39">
        <v>5</v>
      </c>
      <c r="N391" s="39"/>
      <c r="O391" s="39"/>
      <c r="P391" s="273"/>
      <c r="Q391" s="322">
        <f t="shared" ref="Q391" si="74">G391*M391</f>
        <v>50</v>
      </c>
    </row>
    <row r="392" spans="2:17" ht="30" customHeight="1">
      <c r="B392" s="446"/>
      <c r="C392" s="447"/>
      <c r="D392" s="450" t="s">
        <v>1351</v>
      </c>
      <c r="E392" s="451"/>
      <c r="F392" s="253" t="s">
        <v>518</v>
      </c>
      <c r="G392" s="39">
        <v>15</v>
      </c>
      <c r="H392" s="39"/>
      <c r="I392" s="39"/>
      <c r="J392" s="39"/>
      <c r="K392" s="39"/>
      <c r="L392" s="39"/>
      <c r="M392" s="39">
        <v>1</v>
      </c>
      <c r="N392" s="39"/>
      <c r="O392" s="39"/>
      <c r="P392" s="273"/>
      <c r="Q392" s="322">
        <f t="shared" ref="Q392" si="75">G392*M392</f>
        <v>15</v>
      </c>
    </row>
    <row r="393" spans="2:17" ht="30" customHeight="1">
      <c r="B393" s="446"/>
      <c r="C393" s="447"/>
      <c r="D393" s="450" t="s">
        <v>1352</v>
      </c>
      <c r="E393" s="451"/>
      <c r="F393" s="253" t="s">
        <v>518</v>
      </c>
      <c r="G393" s="39">
        <v>10</v>
      </c>
      <c r="H393" s="39"/>
      <c r="I393" s="39"/>
      <c r="J393" s="39"/>
      <c r="K393" s="39"/>
      <c r="L393" s="39"/>
      <c r="M393" s="39">
        <v>1</v>
      </c>
      <c r="N393" s="39"/>
      <c r="O393" s="39"/>
      <c r="P393" s="273"/>
      <c r="Q393" s="322">
        <f t="shared" ref="Q393" si="76">G393*M393</f>
        <v>10</v>
      </c>
    </row>
    <row r="394" spans="2:17" ht="30" customHeight="1">
      <c r="B394" s="446"/>
      <c r="C394" s="447"/>
      <c r="D394" s="450" t="s">
        <v>1353</v>
      </c>
      <c r="E394" s="451"/>
      <c r="F394" s="253" t="s">
        <v>518</v>
      </c>
      <c r="G394" s="39">
        <v>10</v>
      </c>
      <c r="H394" s="39"/>
      <c r="I394" s="39"/>
      <c r="J394" s="39"/>
      <c r="K394" s="39"/>
      <c r="L394" s="39"/>
      <c r="M394" s="39">
        <v>1</v>
      </c>
      <c r="N394" s="39"/>
      <c r="O394" s="39"/>
      <c r="P394" s="273"/>
      <c r="Q394" s="322">
        <f t="shared" ref="Q394:Q397" si="77">G394*M394</f>
        <v>10</v>
      </c>
    </row>
    <row r="395" spans="2:17" ht="30" customHeight="1">
      <c r="B395" s="446"/>
      <c r="C395" s="447"/>
      <c r="D395" s="450" t="s">
        <v>1354</v>
      </c>
      <c r="E395" s="451"/>
      <c r="F395" s="253" t="s">
        <v>518</v>
      </c>
      <c r="G395" s="39">
        <v>10</v>
      </c>
      <c r="H395" s="39"/>
      <c r="I395" s="39"/>
      <c r="J395" s="39"/>
      <c r="K395" s="39"/>
      <c r="L395" s="39"/>
      <c r="M395" s="39">
        <v>1</v>
      </c>
      <c r="N395" s="39"/>
      <c r="O395" s="39"/>
      <c r="P395" s="273"/>
      <c r="Q395" s="322">
        <f t="shared" si="77"/>
        <v>10</v>
      </c>
    </row>
    <row r="396" spans="2:17" ht="30" customHeight="1">
      <c r="B396" s="446"/>
      <c r="C396" s="447"/>
      <c r="D396" s="450" t="s">
        <v>1355</v>
      </c>
      <c r="E396" s="451"/>
      <c r="F396" s="253" t="s">
        <v>518</v>
      </c>
      <c r="G396" s="39">
        <v>10</v>
      </c>
      <c r="H396" s="39"/>
      <c r="I396" s="39"/>
      <c r="J396" s="39"/>
      <c r="K396" s="39"/>
      <c r="L396" s="39"/>
      <c r="M396" s="39">
        <v>1</v>
      </c>
      <c r="N396" s="39"/>
      <c r="O396" s="39"/>
      <c r="P396" s="273"/>
      <c r="Q396" s="322">
        <f t="shared" si="77"/>
        <v>10</v>
      </c>
    </row>
    <row r="397" spans="2:17" ht="30" customHeight="1">
      <c r="B397" s="446"/>
      <c r="C397" s="447"/>
      <c r="D397" s="450" t="s">
        <v>1356</v>
      </c>
      <c r="E397" s="451"/>
      <c r="F397" s="253" t="s">
        <v>518</v>
      </c>
      <c r="G397" s="39">
        <v>10</v>
      </c>
      <c r="H397" s="39"/>
      <c r="I397" s="39"/>
      <c r="J397" s="39"/>
      <c r="K397" s="39"/>
      <c r="L397" s="39"/>
      <c r="M397" s="39">
        <v>1</v>
      </c>
      <c r="N397" s="39"/>
      <c r="O397" s="39"/>
      <c r="P397" s="273"/>
      <c r="Q397" s="322">
        <f t="shared" si="77"/>
        <v>10</v>
      </c>
    </row>
    <row r="398" spans="2:17" ht="60" customHeight="1">
      <c r="B398" s="446"/>
      <c r="C398" s="447"/>
      <c r="D398" s="450" t="s">
        <v>1357</v>
      </c>
      <c r="E398" s="451"/>
      <c r="F398" s="253" t="s">
        <v>518</v>
      </c>
      <c r="G398" s="39">
        <v>15</v>
      </c>
      <c r="H398" s="39"/>
      <c r="I398" s="39"/>
      <c r="J398" s="39"/>
      <c r="K398" s="39"/>
      <c r="L398" s="39"/>
      <c r="M398" s="39">
        <v>1</v>
      </c>
      <c r="N398" s="39"/>
      <c r="O398" s="39"/>
      <c r="P398" s="273"/>
      <c r="Q398" s="322">
        <f t="shared" ref="Q398" si="78">G398*M398</f>
        <v>15</v>
      </c>
    </row>
    <row r="399" spans="2:17" ht="60" customHeight="1">
      <c r="B399" s="446"/>
      <c r="C399" s="447"/>
      <c r="D399" s="450" t="s">
        <v>1358</v>
      </c>
      <c r="E399" s="451"/>
      <c r="F399" s="253" t="s">
        <v>518</v>
      </c>
      <c r="G399" s="39">
        <v>15</v>
      </c>
      <c r="H399" s="39"/>
      <c r="I399" s="39"/>
      <c r="J399" s="39"/>
      <c r="K399" s="39"/>
      <c r="L399" s="39"/>
      <c r="M399" s="39">
        <v>1</v>
      </c>
      <c r="N399" s="39"/>
      <c r="O399" s="39"/>
      <c r="P399" s="273"/>
      <c r="Q399" s="322">
        <f t="shared" ref="Q399" si="79">G399*M399</f>
        <v>15</v>
      </c>
    </row>
    <row r="400" spans="2:17" ht="60" customHeight="1">
      <c r="B400" s="446"/>
      <c r="C400" s="447"/>
      <c r="D400" s="450" t="s">
        <v>1359</v>
      </c>
      <c r="E400" s="451"/>
      <c r="F400" s="253" t="s">
        <v>518</v>
      </c>
      <c r="G400" s="39">
        <v>10</v>
      </c>
      <c r="H400" s="39"/>
      <c r="I400" s="39"/>
      <c r="J400" s="39"/>
      <c r="K400" s="39"/>
      <c r="L400" s="39"/>
      <c r="M400" s="39">
        <v>1</v>
      </c>
      <c r="N400" s="39"/>
      <c r="O400" s="39"/>
      <c r="P400" s="273"/>
      <c r="Q400" s="322">
        <f t="shared" ref="Q400:Q401" si="80">G400*M400</f>
        <v>10</v>
      </c>
    </row>
    <row r="401" spans="2:17" ht="60" customHeight="1">
      <c r="B401" s="446"/>
      <c r="C401" s="447"/>
      <c r="D401" s="450" t="s">
        <v>1360</v>
      </c>
      <c r="E401" s="451"/>
      <c r="F401" s="253" t="s">
        <v>518</v>
      </c>
      <c r="G401" s="39">
        <v>25</v>
      </c>
      <c r="H401" s="39"/>
      <c r="I401" s="39"/>
      <c r="J401" s="39"/>
      <c r="K401" s="39"/>
      <c r="L401" s="39"/>
      <c r="M401" s="39">
        <v>1</v>
      </c>
      <c r="N401" s="39"/>
      <c r="O401" s="39"/>
      <c r="P401" s="273"/>
      <c r="Q401" s="322">
        <f t="shared" si="80"/>
        <v>25</v>
      </c>
    </row>
    <row r="402" spans="2:17" ht="60" customHeight="1">
      <c r="B402" s="446"/>
      <c r="C402" s="447"/>
      <c r="D402" s="450" t="s">
        <v>1361</v>
      </c>
      <c r="E402" s="451"/>
      <c r="F402" s="253" t="s">
        <v>518</v>
      </c>
      <c r="G402" s="39">
        <v>20</v>
      </c>
      <c r="H402" s="39"/>
      <c r="I402" s="39"/>
      <c r="J402" s="39"/>
      <c r="K402" s="39"/>
      <c r="L402" s="39"/>
      <c r="M402" s="39">
        <v>1</v>
      </c>
      <c r="N402" s="39"/>
      <c r="O402" s="39"/>
      <c r="P402" s="273"/>
      <c r="Q402" s="322">
        <f t="shared" ref="Q402" si="81">G402*M402</f>
        <v>20</v>
      </c>
    </row>
    <row r="403" spans="2:17" ht="60" customHeight="1">
      <c r="B403" s="446"/>
      <c r="C403" s="447"/>
      <c r="D403" s="450" t="s">
        <v>1362</v>
      </c>
      <c r="E403" s="451"/>
      <c r="F403" s="253" t="s">
        <v>518</v>
      </c>
      <c r="G403" s="39">
        <v>20</v>
      </c>
      <c r="H403" s="39"/>
      <c r="I403" s="39"/>
      <c r="J403" s="39"/>
      <c r="K403" s="39"/>
      <c r="L403" s="39"/>
      <c r="M403" s="39">
        <v>1</v>
      </c>
      <c r="N403" s="39"/>
      <c r="O403" s="39"/>
      <c r="P403" s="273"/>
      <c r="Q403" s="322">
        <f t="shared" ref="Q403" si="82">G403*M403</f>
        <v>20</v>
      </c>
    </row>
    <row r="404" spans="2:17" ht="60" customHeight="1">
      <c r="B404" s="446"/>
      <c r="C404" s="447"/>
      <c r="D404" s="450" t="s">
        <v>1363</v>
      </c>
      <c r="E404" s="451"/>
      <c r="F404" s="253" t="s">
        <v>518</v>
      </c>
      <c r="G404" s="39">
        <v>5</v>
      </c>
      <c r="H404" s="39"/>
      <c r="I404" s="39"/>
      <c r="J404" s="39"/>
      <c r="K404" s="39"/>
      <c r="L404" s="39"/>
      <c r="M404" s="39">
        <v>1</v>
      </c>
      <c r="N404" s="39"/>
      <c r="O404" s="39"/>
      <c r="P404" s="273"/>
      <c r="Q404" s="322">
        <f t="shared" ref="Q404:Q405" si="83">G404*M404</f>
        <v>5</v>
      </c>
    </row>
    <row r="405" spans="2:17" ht="60" customHeight="1">
      <c r="B405" s="446"/>
      <c r="C405" s="447"/>
      <c r="D405" s="450" t="s">
        <v>1364</v>
      </c>
      <c r="E405" s="451"/>
      <c r="F405" s="253" t="s">
        <v>518</v>
      </c>
      <c r="G405" s="39">
        <v>5</v>
      </c>
      <c r="H405" s="39"/>
      <c r="I405" s="39"/>
      <c r="J405" s="39"/>
      <c r="K405" s="39"/>
      <c r="L405" s="39"/>
      <c r="M405" s="39">
        <v>1</v>
      </c>
      <c r="N405" s="39"/>
      <c r="O405" s="39"/>
      <c r="P405" s="273"/>
      <c r="Q405" s="322">
        <f t="shared" si="83"/>
        <v>5</v>
      </c>
    </row>
    <row r="406" spans="2:17" ht="30" customHeight="1">
      <c r="B406" s="446"/>
      <c r="C406" s="447"/>
      <c r="D406" s="450" t="s">
        <v>1365</v>
      </c>
      <c r="E406" s="451"/>
      <c r="F406" s="253" t="s">
        <v>518</v>
      </c>
      <c r="G406" s="39">
        <v>10</v>
      </c>
      <c r="H406" s="39"/>
      <c r="I406" s="39"/>
      <c r="J406" s="39"/>
      <c r="K406" s="39"/>
      <c r="L406" s="39"/>
      <c r="M406" s="39">
        <v>1</v>
      </c>
      <c r="N406" s="39"/>
      <c r="O406" s="39"/>
      <c r="P406" s="273"/>
      <c r="Q406" s="322">
        <f t="shared" ref="Q406:Q407" si="84">G406*M406</f>
        <v>10</v>
      </c>
    </row>
    <row r="407" spans="2:17" ht="30" customHeight="1">
      <c r="B407" s="446"/>
      <c r="C407" s="447"/>
      <c r="D407" s="450" t="s">
        <v>1366</v>
      </c>
      <c r="E407" s="451"/>
      <c r="F407" s="253" t="s">
        <v>518</v>
      </c>
      <c r="G407" s="39">
        <v>10</v>
      </c>
      <c r="H407" s="39"/>
      <c r="I407" s="39"/>
      <c r="J407" s="39"/>
      <c r="K407" s="39"/>
      <c r="L407" s="39"/>
      <c r="M407" s="39">
        <v>1</v>
      </c>
      <c r="N407" s="39"/>
      <c r="O407" s="39"/>
      <c r="P407" s="273"/>
      <c r="Q407" s="322">
        <f t="shared" si="84"/>
        <v>10</v>
      </c>
    </row>
    <row r="408" spans="2:17" ht="30" customHeight="1">
      <c r="B408" s="446"/>
      <c r="C408" s="447"/>
      <c r="D408" s="450" t="s">
        <v>1367</v>
      </c>
      <c r="E408" s="451"/>
      <c r="F408" s="253" t="s">
        <v>518</v>
      </c>
      <c r="G408" s="39">
        <v>5</v>
      </c>
      <c r="H408" s="39"/>
      <c r="I408" s="39"/>
      <c r="J408" s="39"/>
      <c r="K408" s="39"/>
      <c r="L408" s="39"/>
      <c r="M408" s="39">
        <v>1</v>
      </c>
      <c r="N408" s="39"/>
      <c r="O408" s="39"/>
      <c r="P408" s="273"/>
      <c r="Q408" s="322">
        <f t="shared" ref="Q408" si="85">G408*M408</f>
        <v>5</v>
      </c>
    </row>
    <row r="409" spans="2:17" ht="30" customHeight="1">
      <c r="B409" s="446"/>
      <c r="C409" s="447"/>
      <c r="D409" s="450" t="s">
        <v>1368</v>
      </c>
      <c r="E409" s="451"/>
      <c r="F409" s="253" t="s">
        <v>518</v>
      </c>
      <c r="G409" s="39">
        <v>5</v>
      </c>
      <c r="H409" s="39"/>
      <c r="I409" s="39"/>
      <c r="J409" s="39"/>
      <c r="K409" s="39"/>
      <c r="L409" s="39"/>
      <c r="M409" s="39">
        <v>1</v>
      </c>
      <c r="N409" s="39"/>
      <c r="O409" s="39"/>
      <c r="P409" s="273"/>
      <c r="Q409" s="322">
        <f t="shared" ref="Q409" si="86">G409*M409</f>
        <v>5</v>
      </c>
    </row>
    <row r="410" spans="2:17" ht="30" customHeight="1">
      <c r="B410" s="446"/>
      <c r="C410" s="447"/>
      <c r="D410" s="450" t="s">
        <v>1369</v>
      </c>
      <c r="E410" s="451"/>
      <c r="F410" s="253" t="s">
        <v>518</v>
      </c>
      <c r="G410" s="39">
        <v>5</v>
      </c>
      <c r="H410" s="39"/>
      <c r="I410" s="39"/>
      <c r="J410" s="39"/>
      <c r="K410" s="39"/>
      <c r="L410" s="39"/>
      <c r="M410" s="39">
        <v>1</v>
      </c>
      <c r="N410" s="39"/>
      <c r="O410" s="39"/>
      <c r="P410" s="273"/>
      <c r="Q410" s="322">
        <f t="shared" ref="Q410" si="87">G410*M410</f>
        <v>5</v>
      </c>
    </row>
    <row r="411" spans="2:17" ht="60" customHeight="1">
      <c r="B411" s="446"/>
      <c r="C411" s="447"/>
      <c r="D411" s="450" t="s">
        <v>1370</v>
      </c>
      <c r="E411" s="451"/>
      <c r="F411" s="253" t="s">
        <v>518</v>
      </c>
      <c r="G411" s="39">
        <v>25</v>
      </c>
      <c r="H411" s="39"/>
      <c r="I411" s="39"/>
      <c r="J411" s="39"/>
      <c r="K411" s="39"/>
      <c r="L411" s="39"/>
      <c r="M411" s="39">
        <v>1</v>
      </c>
      <c r="N411" s="39"/>
      <c r="O411" s="39"/>
      <c r="P411" s="273"/>
      <c r="Q411" s="322">
        <f t="shared" ref="Q411:Q412" si="88">G411*M411</f>
        <v>25</v>
      </c>
    </row>
    <row r="412" spans="2:17" ht="60" customHeight="1">
      <c r="B412" s="446"/>
      <c r="C412" s="447"/>
      <c r="D412" s="450" t="s">
        <v>1371</v>
      </c>
      <c r="E412" s="451"/>
      <c r="F412" s="253" t="s">
        <v>518</v>
      </c>
      <c r="G412" s="39">
        <v>10</v>
      </c>
      <c r="H412" s="39"/>
      <c r="I412" s="39"/>
      <c r="J412" s="39"/>
      <c r="K412" s="39"/>
      <c r="L412" s="39"/>
      <c r="M412" s="39">
        <v>1</v>
      </c>
      <c r="N412" s="39"/>
      <c r="O412" s="39"/>
      <c r="P412" s="273"/>
      <c r="Q412" s="322">
        <f t="shared" si="88"/>
        <v>10</v>
      </c>
    </row>
    <row r="413" spans="2:17" ht="60" customHeight="1">
      <c r="B413" s="446"/>
      <c r="C413" s="447"/>
      <c r="D413" s="450" t="s">
        <v>1372</v>
      </c>
      <c r="E413" s="451"/>
      <c r="F413" s="253" t="s">
        <v>518</v>
      </c>
      <c r="G413" s="39">
        <v>2</v>
      </c>
      <c r="H413" s="39"/>
      <c r="I413" s="39"/>
      <c r="J413" s="39"/>
      <c r="K413" s="39"/>
      <c r="L413" s="39"/>
      <c r="M413" s="39">
        <v>1</v>
      </c>
      <c r="N413" s="39"/>
      <c r="O413" s="39"/>
      <c r="P413" s="273"/>
      <c r="Q413" s="322">
        <f t="shared" ref="Q413" si="89">G413*M413</f>
        <v>2</v>
      </c>
    </row>
    <row r="414" spans="2:17" ht="30" customHeight="1">
      <c r="B414" s="446"/>
      <c r="C414" s="447"/>
      <c r="D414" s="450" t="s">
        <v>1373</v>
      </c>
      <c r="E414" s="451"/>
      <c r="F414" s="253" t="s">
        <v>518</v>
      </c>
      <c r="G414" s="39">
        <v>2</v>
      </c>
      <c r="H414" s="39"/>
      <c r="I414" s="39"/>
      <c r="J414" s="39"/>
      <c r="K414" s="39"/>
      <c r="L414" s="39"/>
      <c r="M414" s="39">
        <v>1</v>
      </c>
      <c r="N414" s="39"/>
      <c r="O414" s="39"/>
      <c r="P414" s="273"/>
      <c r="Q414" s="322">
        <f t="shared" ref="Q414" si="90">G414*M414</f>
        <v>2</v>
      </c>
    </row>
    <row r="415" spans="2:17" ht="60" customHeight="1">
      <c r="B415" s="446"/>
      <c r="C415" s="447"/>
      <c r="D415" s="450" t="s">
        <v>1374</v>
      </c>
      <c r="E415" s="451"/>
      <c r="F415" s="253" t="s">
        <v>518</v>
      </c>
      <c r="G415" s="39">
        <v>10</v>
      </c>
      <c r="H415" s="39"/>
      <c r="I415" s="39"/>
      <c r="J415" s="39"/>
      <c r="K415" s="39"/>
      <c r="L415" s="39"/>
      <c r="M415" s="39">
        <v>1</v>
      </c>
      <c r="N415" s="39"/>
      <c r="O415" s="39"/>
      <c r="P415" s="273"/>
      <c r="Q415" s="322">
        <f t="shared" ref="Q415" si="91">G415*M415</f>
        <v>10</v>
      </c>
    </row>
    <row r="416" spans="2:17" ht="60" customHeight="1">
      <c r="B416" s="446"/>
      <c r="C416" s="447"/>
      <c r="D416" s="450" t="s">
        <v>1375</v>
      </c>
      <c r="E416" s="451"/>
      <c r="F416" s="253" t="s">
        <v>518</v>
      </c>
      <c r="G416" s="39">
        <v>5</v>
      </c>
      <c r="H416" s="39"/>
      <c r="I416" s="39"/>
      <c r="J416" s="39"/>
      <c r="K416" s="39"/>
      <c r="L416" s="39"/>
      <c r="M416" s="39">
        <v>1</v>
      </c>
      <c r="N416" s="39"/>
      <c r="O416" s="39"/>
      <c r="P416" s="273"/>
      <c r="Q416" s="322">
        <f t="shared" ref="Q416:Q417" si="92">G416*M416</f>
        <v>5</v>
      </c>
    </row>
    <row r="417" spans="2:17" ht="60" customHeight="1">
      <c r="B417" s="446"/>
      <c r="C417" s="447"/>
      <c r="D417" s="450" t="s">
        <v>1376</v>
      </c>
      <c r="E417" s="451"/>
      <c r="F417" s="253" t="s">
        <v>518</v>
      </c>
      <c r="G417" s="39">
        <v>10</v>
      </c>
      <c r="H417" s="39"/>
      <c r="I417" s="39"/>
      <c r="J417" s="39"/>
      <c r="K417" s="39"/>
      <c r="L417" s="39"/>
      <c r="M417" s="39">
        <v>1</v>
      </c>
      <c r="N417" s="39"/>
      <c r="O417" s="39"/>
      <c r="P417" s="273"/>
      <c r="Q417" s="322">
        <f t="shared" si="92"/>
        <v>10</v>
      </c>
    </row>
    <row r="418" spans="2:17" ht="60" customHeight="1">
      <c r="B418" s="446"/>
      <c r="C418" s="447"/>
      <c r="D418" s="450" t="s">
        <v>1377</v>
      </c>
      <c r="E418" s="451"/>
      <c r="F418" s="253" t="s">
        <v>518</v>
      </c>
      <c r="G418" s="39">
        <v>5</v>
      </c>
      <c r="H418" s="39"/>
      <c r="I418" s="39"/>
      <c r="J418" s="39"/>
      <c r="K418" s="39"/>
      <c r="L418" s="39"/>
      <c r="M418" s="39">
        <v>1</v>
      </c>
      <c r="N418" s="39"/>
      <c r="O418" s="39"/>
      <c r="P418" s="273"/>
      <c r="Q418" s="322">
        <f t="shared" ref="Q418:Q421" si="93">G418*M418</f>
        <v>5</v>
      </c>
    </row>
    <row r="419" spans="2:17" ht="60" customHeight="1">
      <c r="B419" s="446"/>
      <c r="C419" s="447"/>
      <c r="D419" s="450" t="s">
        <v>1378</v>
      </c>
      <c r="E419" s="451"/>
      <c r="F419" s="253" t="s">
        <v>518</v>
      </c>
      <c r="G419" s="39">
        <v>5</v>
      </c>
      <c r="H419" s="39"/>
      <c r="I419" s="39"/>
      <c r="J419" s="39"/>
      <c r="K419" s="39"/>
      <c r="L419" s="39"/>
      <c r="M419" s="39">
        <v>1</v>
      </c>
      <c r="N419" s="39"/>
      <c r="O419" s="39"/>
      <c r="P419" s="273"/>
      <c r="Q419" s="322">
        <f t="shared" si="93"/>
        <v>5</v>
      </c>
    </row>
    <row r="420" spans="2:17" ht="60" customHeight="1">
      <c r="B420" s="446"/>
      <c r="C420" s="447"/>
      <c r="D420" s="450" t="s">
        <v>1379</v>
      </c>
      <c r="E420" s="451"/>
      <c r="F420" s="253" t="s">
        <v>518</v>
      </c>
      <c r="G420" s="39">
        <v>5</v>
      </c>
      <c r="H420" s="39"/>
      <c r="I420" s="39"/>
      <c r="J420" s="39"/>
      <c r="K420" s="39"/>
      <c r="L420" s="39"/>
      <c r="M420" s="39">
        <v>1</v>
      </c>
      <c r="N420" s="39"/>
      <c r="O420" s="39"/>
      <c r="P420" s="273"/>
      <c r="Q420" s="322">
        <f t="shared" si="93"/>
        <v>5</v>
      </c>
    </row>
    <row r="421" spans="2:17" ht="60" customHeight="1">
      <c r="B421" s="446"/>
      <c r="C421" s="447"/>
      <c r="D421" s="450" t="s">
        <v>1380</v>
      </c>
      <c r="E421" s="451"/>
      <c r="F421" s="253" t="s">
        <v>518</v>
      </c>
      <c r="G421" s="39">
        <v>5</v>
      </c>
      <c r="H421" s="39"/>
      <c r="I421" s="39"/>
      <c r="J421" s="39"/>
      <c r="K421" s="39"/>
      <c r="L421" s="39"/>
      <c r="M421" s="39">
        <v>1</v>
      </c>
      <c r="N421" s="39"/>
      <c r="O421" s="39"/>
      <c r="P421" s="273"/>
      <c r="Q421" s="322">
        <f t="shared" si="93"/>
        <v>5</v>
      </c>
    </row>
    <row r="422" spans="2:17" ht="60" customHeight="1">
      <c r="B422" s="446"/>
      <c r="C422" s="447"/>
      <c r="D422" s="450" t="s">
        <v>1381</v>
      </c>
      <c r="E422" s="451"/>
      <c r="F422" s="253" t="s">
        <v>518</v>
      </c>
      <c r="G422" s="39">
        <v>5</v>
      </c>
      <c r="H422" s="39"/>
      <c r="I422" s="39"/>
      <c r="J422" s="39"/>
      <c r="K422" s="39"/>
      <c r="L422" s="39"/>
      <c r="M422" s="39">
        <v>1</v>
      </c>
      <c r="N422" s="39"/>
      <c r="O422" s="39"/>
      <c r="P422" s="273"/>
      <c r="Q422" s="322">
        <f t="shared" ref="Q422:Q423" si="94">G422*M422</f>
        <v>5</v>
      </c>
    </row>
    <row r="423" spans="2:17" ht="60" customHeight="1">
      <c r="B423" s="446"/>
      <c r="C423" s="447"/>
      <c r="D423" s="450" t="s">
        <v>1382</v>
      </c>
      <c r="E423" s="451"/>
      <c r="F423" s="253" t="s">
        <v>518</v>
      </c>
      <c r="G423" s="39">
        <v>5</v>
      </c>
      <c r="H423" s="39"/>
      <c r="I423" s="39"/>
      <c r="J423" s="39"/>
      <c r="K423" s="39"/>
      <c r="L423" s="39"/>
      <c r="M423" s="39">
        <v>1</v>
      </c>
      <c r="N423" s="39"/>
      <c r="O423" s="39"/>
      <c r="P423" s="273"/>
      <c r="Q423" s="322">
        <f t="shared" si="94"/>
        <v>5</v>
      </c>
    </row>
    <row r="424" spans="2:17" ht="60" customHeight="1">
      <c r="B424" s="446"/>
      <c r="C424" s="447"/>
      <c r="D424" s="450" t="s">
        <v>1383</v>
      </c>
      <c r="E424" s="451"/>
      <c r="F424" s="253" t="s">
        <v>518</v>
      </c>
      <c r="G424" s="39">
        <v>20</v>
      </c>
      <c r="H424" s="39"/>
      <c r="I424" s="39"/>
      <c r="J424" s="39"/>
      <c r="K424" s="39"/>
      <c r="L424" s="39"/>
      <c r="M424" s="39">
        <v>1</v>
      </c>
      <c r="N424" s="39"/>
      <c r="O424" s="39"/>
      <c r="P424" s="273"/>
      <c r="Q424" s="322">
        <f t="shared" ref="Q424:Q425" si="95">G424*M424</f>
        <v>20</v>
      </c>
    </row>
    <row r="425" spans="2:17" ht="60" customHeight="1">
      <c r="B425" s="446"/>
      <c r="C425" s="447"/>
      <c r="D425" s="450" t="s">
        <v>1384</v>
      </c>
      <c r="E425" s="451"/>
      <c r="F425" s="253" t="s">
        <v>518</v>
      </c>
      <c r="G425" s="39">
        <v>15</v>
      </c>
      <c r="H425" s="39"/>
      <c r="I425" s="39"/>
      <c r="J425" s="39"/>
      <c r="K425" s="39"/>
      <c r="L425" s="39"/>
      <c r="M425" s="39">
        <v>1</v>
      </c>
      <c r="N425" s="39"/>
      <c r="O425" s="39"/>
      <c r="P425" s="273"/>
      <c r="Q425" s="322">
        <f t="shared" si="95"/>
        <v>15</v>
      </c>
    </row>
    <row r="426" spans="2:17" ht="60" customHeight="1">
      <c r="B426" s="446"/>
      <c r="C426" s="447"/>
      <c r="D426" s="450" t="s">
        <v>1385</v>
      </c>
      <c r="E426" s="451"/>
      <c r="F426" s="253" t="s">
        <v>518</v>
      </c>
      <c r="G426" s="39">
        <v>25</v>
      </c>
      <c r="H426" s="39"/>
      <c r="I426" s="39"/>
      <c r="J426" s="39"/>
      <c r="K426" s="39"/>
      <c r="L426" s="39"/>
      <c r="M426" s="39">
        <v>1</v>
      </c>
      <c r="N426" s="39"/>
      <c r="O426" s="39"/>
      <c r="P426" s="273"/>
      <c r="Q426" s="322">
        <f t="shared" ref="Q426" si="96">G426*M426</f>
        <v>25</v>
      </c>
    </row>
    <row r="427" spans="2:17" ht="60" customHeight="1">
      <c r="B427" s="446"/>
      <c r="C427" s="447"/>
      <c r="D427" s="450" t="s">
        <v>1386</v>
      </c>
      <c r="E427" s="451"/>
      <c r="F427" s="253" t="s">
        <v>518</v>
      </c>
      <c r="G427" s="39">
        <v>5</v>
      </c>
      <c r="H427" s="39"/>
      <c r="I427" s="39"/>
      <c r="J427" s="39"/>
      <c r="K427" s="39"/>
      <c r="L427" s="39"/>
      <c r="M427" s="39">
        <v>1</v>
      </c>
      <c r="N427" s="39"/>
      <c r="O427" s="39"/>
      <c r="P427" s="273"/>
      <c r="Q427" s="322">
        <f t="shared" ref="Q427:Q428" si="97">G427*M427</f>
        <v>5</v>
      </c>
    </row>
    <row r="428" spans="2:17" ht="60" customHeight="1">
      <c r="B428" s="446"/>
      <c r="C428" s="447"/>
      <c r="D428" s="450" t="s">
        <v>1387</v>
      </c>
      <c r="E428" s="451"/>
      <c r="F428" s="253" t="s">
        <v>518</v>
      </c>
      <c r="G428" s="39">
        <v>5</v>
      </c>
      <c r="H428" s="39"/>
      <c r="I428" s="39"/>
      <c r="J428" s="39"/>
      <c r="K428" s="39"/>
      <c r="L428" s="39"/>
      <c r="M428" s="39">
        <v>1</v>
      </c>
      <c r="N428" s="39"/>
      <c r="O428" s="39"/>
      <c r="P428" s="273"/>
      <c r="Q428" s="322">
        <f t="shared" si="97"/>
        <v>5</v>
      </c>
    </row>
    <row r="429" spans="2:17" ht="30" customHeight="1">
      <c r="B429" s="446"/>
      <c r="C429" s="447"/>
      <c r="D429" s="450" t="s">
        <v>1388</v>
      </c>
      <c r="E429" s="451"/>
      <c r="F429" s="253" t="s">
        <v>518</v>
      </c>
      <c r="G429" s="39">
        <v>25</v>
      </c>
      <c r="H429" s="39"/>
      <c r="I429" s="39"/>
      <c r="J429" s="39"/>
      <c r="K429" s="39"/>
      <c r="L429" s="39"/>
      <c r="M429" s="39">
        <v>1</v>
      </c>
      <c r="N429" s="39"/>
      <c r="O429" s="39"/>
      <c r="P429" s="273"/>
      <c r="Q429" s="322">
        <f t="shared" ref="Q429:Q430" si="98">G429*M429</f>
        <v>25</v>
      </c>
    </row>
    <row r="430" spans="2:17" ht="30" customHeight="1">
      <c r="B430" s="446"/>
      <c r="C430" s="447"/>
      <c r="D430" s="450" t="s">
        <v>1389</v>
      </c>
      <c r="E430" s="451"/>
      <c r="F430" s="253" t="s">
        <v>518</v>
      </c>
      <c r="G430" s="39">
        <v>25</v>
      </c>
      <c r="H430" s="39"/>
      <c r="I430" s="39"/>
      <c r="J430" s="39"/>
      <c r="K430" s="39"/>
      <c r="L430" s="39"/>
      <c r="M430" s="39">
        <v>1</v>
      </c>
      <c r="N430" s="39"/>
      <c r="O430" s="39"/>
      <c r="P430" s="273"/>
      <c r="Q430" s="322">
        <f t="shared" si="98"/>
        <v>25</v>
      </c>
    </row>
    <row r="431" spans="2:17" ht="30" customHeight="1">
      <c r="B431" s="446"/>
      <c r="C431" s="447"/>
      <c r="D431" s="450" t="s">
        <v>1390</v>
      </c>
      <c r="E431" s="451"/>
      <c r="F431" s="253" t="s">
        <v>518</v>
      </c>
      <c r="G431" s="39">
        <v>35</v>
      </c>
      <c r="H431" s="39"/>
      <c r="I431" s="39"/>
      <c r="J431" s="39"/>
      <c r="K431" s="39"/>
      <c r="L431" s="39"/>
      <c r="M431" s="39">
        <v>1</v>
      </c>
      <c r="N431" s="39"/>
      <c r="O431" s="39"/>
      <c r="P431" s="273"/>
      <c r="Q431" s="322">
        <f t="shared" ref="Q431" si="99">G431*M431</f>
        <v>35</v>
      </c>
    </row>
    <row r="432" spans="2:17" ht="30" customHeight="1">
      <c r="B432" s="446"/>
      <c r="C432" s="447"/>
      <c r="D432" s="450" t="s">
        <v>1391</v>
      </c>
      <c r="E432" s="451"/>
      <c r="F432" s="253" t="s">
        <v>518</v>
      </c>
      <c r="G432" s="39">
        <v>35</v>
      </c>
      <c r="H432" s="39"/>
      <c r="I432" s="39"/>
      <c r="J432" s="39"/>
      <c r="K432" s="39"/>
      <c r="L432" s="39"/>
      <c r="M432" s="39">
        <v>1</v>
      </c>
      <c r="N432" s="39"/>
      <c r="O432" s="39"/>
      <c r="P432" s="273"/>
      <c r="Q432" s="322">
        <f t="shared" ref="Q432" si="100">G432*M432</f>
        <v>35</v>
      </c>
    </row>
    <row r="433" spans="2:17" ht="30" customHeight="1">
      <c r="B433" s="446"/>
      <c r="C433" s="447"/>
      <c r="D433" s="450" t="s">
        <v>1392</v>
      </c>
      <c r="E433" s="451"/>
      <c r="F433" s="253" t="s">
        <v>518</v>
      </c>
      <c r="G433" s="39">
        <v>20</v>
      </c>
      <c r="H433" s="39"/>
      <c r="I433" s="39"/>
      <c r="J433" s="39"/>
      <c r="K433" s="39"/>
      <c r="L433" s="39"/>
      <c r="M433" s="39">
        <v>1</v>
      </c>
      <c r="N433" s="39"/>
      <c r="O433" s="39"/>
      <c r="P433" s="273"/>
      <c r="Q433" s="322">
        <f t="shared" ref="Q433" si="101">G433*M433</f>
        <v>20</v>
      </c>
    </row>
    <row r="434" spans="2:17" ht="60" customHeight="1">
      <c r="B434" s="446"/>
      <c r="C434" s="447"/>
      <c r="D434" s="450" t="s">
        <v>1393</v>
      </c>
      <c r="E434" s="451"/>
      <c r="F434" s="253" t="s">
        <v>518</v>
      </c>
      <c r="G434" s="39">
        <v>10</v>
      </c>
      <c r="H434" s="39"/>
      <c r="I434" s="39"/>
      <c r="J434" s="39"/>
      <c r="K434" s="39"/>
      <c r="L434" s="39"/>
      <c r="M434" s="39">
        <v>1</v>
      </c>
      <c r="N434" s="39"/>
      <c r="O434" s="39"/>
      <c r="P434" s="273"/>
      <c r="Q434" s="322">
        <f t="shared" ref="Q434" si="102">G434*M434</f>
        <v>10</v>
      </c>
    </row>
    <row r="435" spans="2:17" ht="60" customHeight="1">
      <c r="B435" s="446"/>
      <c r="C435" s="447"/>
      <c r="D435" s="450" t="s">
        <v>1394</v>
      </c>
      <c r="E435" s="451"/>
      <c r="F435" s="253" t="s">
        <v>518</v>
      </c>
      <c r="G435" s="39">
        <v>10</v>
      </c>
      <c r="H435" s="39"/>
      <c r="I435" s="39"/>
      <c r="J435" s="39"/>
      <c r="K435" s="39"/>
      <c r="L435" s="39"/>
      <c r="M435" s="39">
        <v>1</v>
      </c>
      <c r="N435" s="39"/>
      <c r="O435" s="39"/>
      <c r="P435" s="273"/>
      <c r="Q435" s="322">
        <f t="shared" ref="Q435:Q437" si="103">G435*M435</f>
        <v>10</v>
      </c>
    </row>
    <row r="436" spans="2:17" ht="60" customHeight="1">
      <c r="B436" s="446"/>
      <c r="C436" s="447"/>
      <c r="D436" s="450" t="s">
        <v>1395</v>
      </c>
      <c r="E436" s="451"/>
      <c r="F436" s="253" t="s">
        <v>518</v>
      </c>
      <c r="G436" s="39">
        <v>10</v>
      </c>
      <c r="H436" s="39"/>
      <c r="I436" s="39"/>
      <c r="J436" s="39"/>
      <c r="K436" s="39"/>
      <c r="L436" s="39"/>
      <c r="M436" s="39">
        <v>1</v>
      </c>
      <c r="N436" s="39"/>
      <c r="O436" s="39"/>
      <c r="P436" s="273"/>
      <c r="Q436" s="322">
        <f t="shared" si="103"/>
        <v>10</v>
      </c>
    </row>
    <row r="437" spans="2:17" ht="60" customHeight="1">
      <c r="B437" s="446"/>
      <c r="C437" s="447"/>
      <c r="D437" s="450" t="s">
        <v>1396</v>
      </c>
      <c r="E437" s="451"/>
      <c r="F437" s="253" t="s">
        <v>518</v>
      </c>
      <c r="G437" s="39">
        <v>10</v>
      </c>
      <c r="H437" s="39"/>
      <c r="I437" s="39"/>
      <c r="J437" s="39"/>
      <c r="K437" s="39"/>
      <c r="L437" s="39"/>
      <c r="M437" s="39">
        <v>1</v>
      </c>
      <c r="N437" s="39"/>
      <c r="O437" s="39"/>
      <c r="P437" s="273"/>
      <c r="Q437" s="322">
        <f t="shared" si="103"/>
        <v>10</v>
      </c>
    </row>
    <row r="438" spans="2:17" ht="60" customHeight="1">
      <c r="B438" s="446"/>
      <c r="C438" s="447"/>
      <c r="D438" s="450" t="s">
        <v>1398</v>
      </c>
      <c r="E438" s="451"/>
      <c r="F438" s="253" t="s">
        <v>518</v>
      </c>
      <c r="G438" s="39">
        <v>10</v>
      </c>
      <c r="H438" s="39"/>
      <c r="I438" s="39"/>
      <c r="J438" s="39"/>
      <c r="K438" s="39"/>
      <c r="L438" s="39"/>
      <c r="M438" s="39">
        <v>1</v>
      </c>
      <c r="N438" s="39"/>
      <c r="O438" s="39"/>
      <c r="P438" s="273"/>
      <c r="Q438" s="322">
        <f t="shared" ref="Q438:Q440" si="104">G438*M438</f>
        <v>10</v>
      </c>
    </row>
    <row r="439" spans="2:17" ht="60" customHeight="1">
      <c r="B439" s="446"/>
      <c r="C439" s="447"/>
      <c r="D439" s="450" t="s">
        <v>1399</v>
      </c>
      <c r="E439" s="451"/>
      <c r="F439" s="253" t="s">
        <v>518</v>
      </c>
      <c r="G439" s="39">
        <v>10</v>
      </c>
      <c r="H439" s="39"/>
      <c r="I439" s="39"/>
      <c r="J439" s="39"/>
      <c r="K439" s="39"/>
      <c r="L439" s="39"/>
      <c r="M439" s="39">
        <v>1</v>
      </c>
      <c r="N439" s="39"/>
      <c r="O439" s="39"/>
      <c r="P439" s="273"/>
      <c r="Q439" s="322">
        <f t="shared" si="104"/>
        <v>10</v>
      </c>
    </row>
    <row r="440" spans="2:17" ht="60" customHeight="1">
      <c r="B440" s="446"/>
      <c r="C440" s="447"/>
      <c r="D440" s="450" t="s">
        <v>1400</v>
      </c>
      <c r="E440" s="451"/>
      <c r="F440" s="253" t="s">
        <v>518</v>
      </c>
      <c r="G440" s="39">
        <v>2</v>
      </c>
      <c r="H440" s="39"/>
      <c r="I440" s="39"/>
      <c r="J440" s="39"/>
      <c r="K440" s="39"/>
      <c r="L440" s="39"/>
      <c r="M440" s="39">
        <v>1</v>
      </c>
      <c r="N440" s="39"/>
      <c r="O440" s="39"/>
      <c r="P440" s="273"/>
      <c r="Q440" s="322">
        <f t="shared" si="104"/>
        <v>2</v>
      </c>
    </row>
    <row r="441" spans="2:17" ht="30" customHeight="1">
      <c r="B441" s="446"/>
      <c r="C441" s="447"/>
      <c r="D441" s="450" t="s">
        <v>1401</v>
      </c>
      <c r="E441" s="451"/>
      <c r="F441" s="253" t="s">
        <v>518</v>
      </c>
      <c r="G441" s="39">
        <v>5</v>
      </c>
      <c r="H441" s="39"/>
      <c r="I441" s="39"/>
      <c r="J441" s="39"/>
      <c r="K441" s="39"/>
      <c r="L441" s="39"/>
      <c r="M441" s="39">
        <v>1</v>
      </c>
      <c r="N441" s="39"/>
      <c r="O441" s="39"/>
      <c r="P441" s="273"/>
      <c r="Q441" s="322">
        <f t="shared" ref="Q441:Q443" si="105">G441*M441</f>
        <v>5</v>
      </c>
    </row>
    <row r="442" spans="2:17" ht="30" customHeight="1">
      <c r="B442" s="446"/>
      <c r="C442" s="447"/>
      <c r="D442" s="450" t="s">
        <v>1402</v>
      </c>
      <c r="E442" s="451"/>
      <c r="F442" s="253" t="s">
        <v>518</v>
      </c>
      <c r="G442" s="39">
        <v>5</v>
      </c>
      <c r="H442" s="39"/>
      <c r="I442" s="39"/>
      <c r="J442" s="39"/>
      <c r="K442" s="39"/>
      <c r="L442" s="39"/>
      <c r="M442" s="39">
        <v>1</v>
      </c>
      <c r="N442" s="39"/>
      <c r="O442" s="39"/>
      <c r="P442" s="273"/>
      <c r="Q442" s="322">
        <f t="shared" si="105"/>
        <v>5</v>
      </c>
    </row>
    <row r="443" spans="2:17" ht="30" customHeight="1">
      <c r="B443" s="446"/>
      <c r="C443" s="447"/>
      <c r="D443" s="450" t="s">
        <v>1403</v>
      </c>
      <c r="E443" s="451"/>
      <c r="F443" s="253" t="s">
        <v>518</v>
      </c>
      <c r="G443" s="39">
        <v>2</v>
      </c>
      <c r="H443" s="39"/>
      <c r="I443" s="39"/>
      <c r="J443" s="39"/>
      <c r="K443" s="39"/>
      <c r="L443" s="39"/>
      <c r="M443" s="39">
        <v>1</v>
      </c>
      <c r="N443" s="39"/>
      <c r="O443" s="39"/>
      <c r="P443" s="273"/>
      <c r="Q443" s="322">
        <f t="shared" si="105"/>
        <v>2</v>
      </c>
    </row>
    <row r="444" spans="2:17" ht="30" customHeight="1">
      <c r="B444" s="446"/>
      <c r="C444" s="447"/>
      <c r="D444" s="450" t="s">
        <v>1404</v>
      </c>
      <c r="E444" s="451"/>
      <c r="F444" s="253" t="s">
        <v>518</v>
      </c>
      <c r="G444" s="39">
        <v>12</v>
      </c>
      <c r="H444" s="39"/>
      <c r="I444" s="39"/>
      <c r="J444" s="39"/>
      <c r="K444" s="39"/>
      <c r="L444" s="39"/>
      <c r="M444" s="39">
        <v>1</v>
      </c>
      <c r="N444" s="39"/>
      <c r="O444" s="39"/>
      <c r="P444" s="273"/>
      <c r="Q444" s="322">
        <f t="shared" ref="Q444:Q445" si="106">G444*M444</f>
        <v>12</v>
      </c>
    </row>
    <row r="445" spans="2:17" ht="30" customHeight="1">
      <c r="B445" s="446"/>
      <c r="C445" s="447"/>
      <c r="D445" s="450" t="s">
        <v>1405</v>
      </c>
      <c r="E445" s="451"/>
      <c r="F445" s="253" t="s">
        <v>518</v>
      </c>
      <c r="G445" s="39">
        <v>15</v>
      </c>
      <c r="H445" s="39"/>
      <c r="I445" s="39"/>
      <c r="J445" s="39"/>
      <c r="K445" s="39"/>
      <c r="L445" s="39"/>
      <c r="M445" s="39">
        <v>1</v>
      </c>
      <c r="N445" s="39"/>
      <c r="O445" s="39"/>
      <c r="P445" s="273"/>
      <c r="Q445" s="322">
        <f t="shared" si="106"/>
        <v>15</v>
      </c>
    </row>
    <row r="446" spans="2:17" ht="15.75">
      <c r="B446" s="446"/>
      <c r="C446" s="447"/>
      <c r="D446" s="448" t="s">
        <v>1406</v>
      </c>
      <c r="E446" s="449"/>
      <c r="F446" s="253"/>
      <c r="G446" s="39"/>
      <c r="H446" s="39"/>
      <c r="I446" s="39"/>
      <c r="J446" s="39"/>
      <c r="K446" s="39"/>
      <c r="L446" s="39"/>
      <c r="M446" s="39"/>
      <c r="N446" s="39"/>
      <c r="O446" s="39"/>
      <c r="P446" s="273"/>
      <c r="Q446" s="335"/>
    </row>
    <row r="447" spans="2:17" ht="60" customHeight="1">
      <c r="B447" s="446"/>
      <c r="C447" s="447"/>
      <c r="D447" s="450" t="s">
        <v>1407</v>
      </c>
      <c r="E447" s="451"/>
      <c r="F447" s="253" t="s">
        <v>489</v>
      </c>
      <c r="G447" s="39">
        <v>25</v>
      </c>
      <c r="H447" s="39"/>
      <c r="I447" s="39"/>
      <c r="J447" s="39"/>
      <c r="K447" s="39"/>
      <c r="L447" s="39"/>
      <c r="M447" s="39">
        <v>30</v>
      </c>
      <c r="N447" s="39"/>
      <c r="O447" s="39"/>
      <c r="P447" s="273"/>
      <c r="Q447" s="322">
        <f>G447*M447</f>
        <v>750</v>
      </c>
    </row>
    <row r="448" spans="2:17" ht="60" customHeight="1">
      <c r="B448" s="446"/>
      <c r="C448" s="447"/>
      <c r="D448" s="450" t="s">
        <v>1408</v>
      </c>
      <c r="E448" s="451"/>
      <c r="F448" s="253" t="s">
        <v>489</v>
      </c>
      <c r="G448" s="39">
        <v>25</v>
      </c>
      <c r="H448" s="39"/>
      <c r="I448" s="39"/>
      <c r="J448" s="39"/>
      <c r="K448" s="39"/>
      <c r="L448" s="39"/>
      <c r="M448" s="39">
        <v>30</v>
      </c>
      <c r="N448" s="39"/>
      <c r="O448" s="39"/>
      <c r="P448" s="273"/>
      <c r="Q448" s="322">
        <f>G448*M448</f>
        <v>750</v>
      </c>
    </row>
    <row r="449" spans="2:17" ht="60" customHeight="1">
      <c r="B449" s="446"/>
      <c r="C449" s="447"/>
      <c r="D449" s="450" t="s">
        <v>1409</v>
      </c>
      <c r="E449" s="451"/>
      <c r="F449" s="253" t="s">
        <v>518</v>
      </c>
      <c r="G449" s="39">
        <v>2</v>
      </c>
      <c r="H449" s="39"/>
      <c r="I449" s="39"/>
      <c r="J449" s="39"/>
      <c r="K449" s="39"/>
      <c r="L449" s="39"/>
      <c r="M449" s="39">
        <v>1</v>
      </c>
      <c r="N449" s="39"/>
      <c r="O449" s="39"/>
      <c r="P449" s="273"/>
      <c r="Q449" s="322">
        <f>G449*M449</f>
        <v>2</v>
      </c>
    </row>
    <row r="450" spans="2:17" ht="60" customHeight="1">
      <c r="B450" s="446"/>
      <c r="C450" s="447"/>
      <c r="D450" s="450" t="s">
        <v>1410</v>
      </c>
      <c r="E450" s="451"/>
      <c r="F450" s="253" t="s">
        <v>491</v>
      </c>
      <c r="G450" s="39">
        <v>19</v>
      </c>
      <c r="H450" s="39"/>
      <c r="I450" s="39"/>
      <c r="J450" s="39"/>
      <c r="K450" s="39"/>
      <c r="L450" s="39"/>
      <c r="M450" s="39"/>
      <c r="N450" s="39"/>
      <c r="O450" s="39"/>
      <c r="P450" s="273">
        <v>50</v>
      </c>
      <c r="Q450" s="322">
        <f>G450*P450</f>
        <v>950</v>
      </c>
    </row>
    <row r="451" spans="2:17" ht="60" customHeight="1">
      <c r="B451" s="446"/>
      <c r="C451" s="447"/>
      <c r="D451" s="450" t="s">
        <v>1411</v>
      </c>
      <c r="E451" s="451"/>
      <c r="F451" s="253" t="s">
        <v>491</v>
      </c>
      <c r="G451" s="39">
        <v>20</v>
      </c>
      <c r="H451" s="39"/>
      <c r="I451" s="39"/>
      <c r="J451" s="39"/>
      <c r="K451" s="39"/>
      <c r="L451" s="39"/>
      <c r="M451" s="39">
        <v>27.5</v>
      </c>
      <c r="N451" s="39"/>
      <c r="O451" s="39"/>
      <c r="P451" s="273"/>
      <c r="Q451" s="322">
        <f>G451*M451</f>
        <v>550</v>
      </c>
    </row>
    <row r="452" spans="2:17" ht="60" customHeight="1">
      <c r="B452" s="446"/>
      <c r="C452" s="447"/>
      <c r="D452" s="450" t="s">
        <v>1412</v>
      </c>
      <c r="E452" s="451"/>
      <c r="F452" s="253" t="s">
        <v>491</v>
      </c>
      <c r="G452" s="39">
        <v>25</v>
      </c>
      <c r="H452" s="39"/>
      <c r="I452" s="39"/>
      <c r="J452" s="39"/>
      <c r="K452" s="39"/>
      <c r="L452" s="39"/>
      <c r="M452" s="39">
        <v>30</v>
      </c>
      <c r="N452" s="39"/>
      <c r="O452" s="39"/>
      <c r="P452" s="273"/>
      <c r="Q452" s="322">
        <f>G452*M452</f>
        <v>750</v>
      </c>
    </row>
    <row r="453" spans="2:17" ht="60" customHeight="1">
      <c r="B453" s="446"/>
      <c r="C453" s="447"/>
      <c r="D453" s="450" t="s">
        <v>1413</v>
      </c>
      <c r="E453" s="451"/>
      <c r="F453" s="253" t="s">
        <v>518</v>
      </c>
      <c r="G453" s="39">
        <v>2</v>
      </c>
      <c r="H453" s="39"/>
      <c r="I453" s="39"/>
      <c r="J453" s="39"/>
      <c r="K453" s="39"/>
      <c r="L453" s="39"/>
      <c r="M453" s="39">
        <v>1</v>
      </c>
      <c r="N453" s="39"/>
      <c r="O453" s="39"/>
      <c r="P453" s="273"/>
      <c r="Q453" s="322">
        <f>G453*M453</f>
        <v>2</v>
      </c>
    </row>
    <row r="454" spans="2:17" ht="60" customHeight="1">
      <c r="B454" s="446"/>
      <c r="C454" s="447"/>
      <c r="D454" s="450" t="s">
        <v>1414</v>
      </c>
      <c r="E454" s="451"/>
      <c r="F454" s="253" t="s">
        <v>518</v>
      </c>
      <c r="G454" s="39">
        <v>2</v>
      </c>
      <c r="H454" s="39"/>
      <c r="I454" s="39"/>
      <c r="J454" s="39"/>
      <c r="K454" s="39"/>
      <c r="L454" s="39"/>
      <c r="M454" s="39">
        <v>1</v>
      </c>
      <c r="N454" s="39"/>
      <c r="O454" s="39"/>
      <c r="P454" s="273"/>
      <c r="Q454" s="322">
        <f>G454*M454</f>
        <v>2</v>
      </c>
    </row>
    <row r="455" spans="2:17" ht="60" customHeight="1">
      <c r="B455" s="446"/>
      <c r="C455" s="447"/>
      <c r="D455" s="450" t="s">
        <v>1415</v>
      </c>
      <c r="E455" s="451"/>
      <c r="F455" s="253" t="s">
        <v>518</v>
      </c>
      <c r="G455" s="39">
        <v>2</v>
      </c>
      <c r="H455" s="39"/>
      <c r="I455" s="39"/>
      <c r="J455" s="39"/>
      <c r="K455" s="39"/>
      <c r="L455" s="39"/>
      <c r="M455" s="39">
        <v>1</v>
      </c>
      <c r="N455" s="39"/>
      <c r="O455" s="39"/>
      <c r="P455" s="273"/>
      <c r="Q455" s="322">
        <f t="shared" ref="Q455:Q457" si="107">G455*M455</f>
        <v>2</v>
      </c>
    </row>
    <row r="456" spans="2:17" ht="60" customHeight="1">
      <c r="B456" s="446"/>
      <c r="C456" s="447"/>
      <c r="D456" s="450" t="s">
        <v>1416</v>
      </c>
      <c r="E456" s="451"/>
      <c r="F456" s="253" t="s">
        <v>518</v>
      </c>
      <c r="G456" s="39">
        <v>2</v>
      </c>
      <c r="H456" s="39"/>
      <c r="I456" s="39"/>
      <c r="J456" s="39"/>
      <c r="K456" s="39"/>
      <c r="L456" s="39"/>
      <c r="M456" s="39">
        <v>1</v>
      </c>
      <c r="N456" s="39"/>
      <c r="O456" s="39"/>
      <c r="P456" s="273"/>
      <c r="Q456" s="322">
        <f t="shared" si="107"/>
        <v>2</v>
      </c>
    </row>
    <row r="457" spans="2:17" ht="60" customHeight="1">
      <c r="B457" s="446"/>
      <c r="C457" s="447"/>
      <c r="D457" s="450" t="s">
        <v>1417</v>
      </c>
      <c r="E457" s="451"/>
      <c r="F457" s="253" t="s">
        <v>518</v>
      </c>
      <c r="G457" s="39">
        <v>2</v>
      </c>
      <c r="H457" s="39"/>
      <c r="I457" s="39"/>
      <c r="J457" s="39"/>
      <c r="K457" s="39"/>
      <c r="L457" s="39"/>
      <c r="M457" s="39">
        <v>1</v>
      </c>
      <c r="N457" s="39"/>
      <c r="O457" s="39"/>
      <c r="P457" s="273"/>
      <c r="Q457" s="322">
        <f t="shared" si="107"/>
        <v>2</v>
      </c>
    </row>
    <row r="458" spans="2:17" ht="60" customHeight="1">
      <c r="B458" s="446"/>
      <c r="C458" s="447"/>
      <c r="D458" s="450" t="s">
        <v>1418</v>
      </c>
      <c r="E458" s="451"/>
      <c r="F458" s="253" t="s">
        <v>518</v>
      </c>
      <c r="G458" s="39">
        <v>2</v>
      </c>
      <c r="H458" s="39"/>
      <c r="I458" s="39"/>
      <c r="J458" s="39"/>
      <c r="K458" s="39"/>
      <c r="L458" s="39"/>
      <c r="M458" s="39">
        <v>1</v>
      </c>
      <c r="N458" s="39"/>
      <c r="O458" s="39"/>
      <c r="P458" s="273"/>
      <c r="Q458" s="322">
        <f t="shared" ref="Q458" si="108">G458*M458</f>
        <v>2</v>
      </c>
    </row>
    <row r="459" spans="2:17" ht="60" customHeight="1">
      <c r="B459" s="446"/>
      <c r="C459" s="447"/>
      <c r="D459" s="450" t="s">
        <v>1419</v>
      </c>
      <c r="E459" s="451"/>
      <c r="F459" s="253" t="s">
        <v>491</v>
      </c>
      <c r="G459" s="39">
        <v>25</v>
      </c>
      <c r="H459" s="39"/>
      <c r="I459" s="39"/>
      <c r="J459" s="39"/>
      <c r="K459" s="39"/>
      <c r="L459" s="39"/>
      <c r="M459" s="39"/>
      <c r="N459" s="39"/>
      <c r="O459" s="39"/>
      <c r="P459" s="273">
        <v>26</v>
      </c>
      <c r="Q459" s="322">
        <f>G459*P459</f>
        <v>650</v>
      </c>
    </row>
    <row r="460" spans="2:17" ht="30" customHeight="1">
      <c r="B460" s="446"/>
      <c r="C460" s="447"/>
      <c r="D460" s="450" t="s">
        <v>1420</v>
      </c>
      <c r="E460" s="451"/>
      <c r="F460" s="253" t="s">
        <v>489</v>
      </c>
      <c r="G460" s="39">
        <v>9</v>
      </c>
      <c r="H460" s="39"/>
      <c r="I460" s="39"/>
      <c r="J460" s="39"/>
      <c r="K460" s="39"/>
      <c r="L460" s="39"/>
      <c r="M460" s="39"/>
      <c r="N460" s="39"/>
      <c r="O460" s="39"/>
      <c r="P460" s="273">
        <v>30</v>
      </c>
      <c r="Q460" s="322">
        <f>G460*P460</f>
        <v>270</v>
      </c>
    </row>
    <row r="461" spans="2:17" ht="60" customHeight="1">
      <c r="B461" s="446"/>
      <c r="C461" s="447"/>
      <c r="D461" s="450" t="s">
        <v>1421</v>
      </c>
      <c r="E461" s="451"/>
      <c r="F461" s="253" t="s">
        <v>491</v>
      </c>
      <c r="G461" s="39">
        <v>10</v>
      </c>
      <c r="H461" s="39"/>
      <c r="I461" s="39"/>
      <c r="J461" s="39"/>
      <c r="K461" s="39"/>
      <c r="L461" s="39"/>
      <c r="M461" s="39"/>
      <c r="N461" s="39"/>
      <c r="O461" s="39"/>
      <c r="P461" s="273">
        <v>15</v>
      </c>
      <c r="Q461" s="322">
        <f>G461*P461</f>
        <v>150</v>
      </c>
    </row>
    <row r="462" spans="2:17" ht="30" customHeight="1">
      <c r="B462" s="446"/>
      <c r="C462" s="447"/>
      <c r="D462" s="450" t="s">
        <v>1422</v>
      </c>
      <c r="E462" s="451"/>
      <c r="F462" s="253" t="s">
        <v>518</v>
      </c>
      <c r="G462" s="39">
        <v>25</v>
      </c>
      <c r="H462" s="39"/>
      <c r="I462" s="39"/>
      <c r="J462" s="39"/>
      <c r="K462" s="39"/>
      <c r="L462" s="39"/>
      <c r="M462" s="39">
        <v>18</v>
      </c>
      <c r="N462" s="39"/>
      <c r="O462" s="39"/>
      <c r="P462" s="273"/>
      <c r="Q462" s="322">
        <f t="shared" ref="Q462" si="109">G462*M462</f>
        <v>450</v>
      </c>
    </row>
    <row r="463" spans="2:17" ht="60" customHeight="1">
      <c r="B463" s="446"/>
      <c r="C463" s="447"/>
      <c r="D463" s="450" t="s">
        <v>1423</v>
      </c>
      <c r="E463" s="451"/>
      <c r="F463" s="253" t="s">
        <v>491</v>
      </c>
      <c r="G463" s="39">
        <v>60</v>
      </c>
      <c r="H463" s="39"/>
      <c r="I463" s="39"/>
      <c r="J463" s="39"/>
      <c r="K463" s="39"/>
      <c r="L463" s="39"/>
      <c r="M463" s="39">
        <v>20</v>
      </c>
      <c r="N463" s="39"/>
      <c r="O463" s="39"/>
      <c r="P463" s="273"/>
      <c r="Q463" s="322">
        <f t="shared" ref="Q463" si="110">G463*M463</f>
        <v>1200</v>
      </c>
    </row>
    <row r="464" spans="2:17" ht="60" customHeight="1">
      <c r="B464" s="446"/>
      <c r="C464" s="447"/>
      <c r="D464" s="450" t="s">
        <v>1424</v>
      </c>
      <c r="E464" s="451"/>
      <c r="F464" s="253" t="s">
        <v>491</v>
      </c>
      <c r="G464" s="39">
        <v>60</v>
      </c>
      <c r="H464" s="39"/>
      <c r="I464" s="39"/>
      <c r="J464" s="39"/>
      <c r="K464" s="39"/>
      <c r="L464" s="39"/>
      <c r="M464" s="39">
        <v>20</v>
      </c>
      <c r="N464" s="39"/>
      <c r="O464" s="39"/>
      <c r="P464" s="273"/>
      <c r="Q464" s="322">
        <f t="shared" ref="Q464" si="111">G464*M464</f>
        <v>1200</v>
      </c>
    </row>
    <row r="465" spans="2:17" ht="60" customHeight="1">
      <c r="B465" s="446"/>
      <c r="C465" s="447"/>
      <c r="D465" s="450" t="s">
        <v>1425</v>
      </c>
      <c r="E465" s="451"/>
      <c r="F465" s="253" t="s">
        <v>491</v>
      </c>
      <c r="G465" s="39">
        <v>100</v>
      </c>
      <c r="H465" s="39"/>
      <c r="I465" s="39"/>
      <c r="J465" s="39"/>
      <c r="K465" s="39"/>
      <c r="L465" s="39"/>
      <c r="M465" s="39">
        <v>12.5</v>
      </c>
      <c r="N465" s="39"/>
      <c r="O465" s="39"/>
      <c r="P465" s="273"/>
      <c r="Q465" s="322">
        <f t="shared" ref="Q465" si="112">G465*M465</f>
        <v>1250</v>
      </c>
    </row>
    <row r="466" spans="2:17" ht="60" customHeight="1">
      <c r="B466" s="446"/>
      <c r="C466" s="447"/>
      <c r="D466" s="450" t="s">
        <v>1426</v>
      </c>
      <c r="E466" s="451"/>
      <c r="F466" s="253" t="s">
        <v>489</v>
      </c>
      <c r="G466" s="39">
        <v>65</v>
      </c>
      <c r="H466" s="39"/>
      <c r="I466" s="39"/>
      <c r="J466" s="39"/>
      <c r="K466" s="39"/>
      <c r="L466" s="39"/>
      <c r="M466" s="39">
        <v>10</v>
      </c>
      <c r="N466" s="39"/>
      <c r="O466" s="39"/>
      <c r="P466" s="273"/>
      <c r="Q466" s="322">
        <f t="shared" ref="Q466" si="113">G466*M466</f>
        <v>650</v>
      </c>
    </row>
    <row r="467" spans="2:17" ht="60" customHeight="1">
      <c r="B467" s="446"/>
      <c r="C467" s="447"/>
      <c r="D467" s="450" t="s">
        <v>1427</v>
      </c>
      <c r="E467" s="451"/>
      <c r="F467" s="253" t="s">
        <v>489</v>
      </c>
      <c r="G467" s="39">
        <v>45</v>
      </c>
      <c r="H467" s="39"/>
      <c r="I467" s="39"/>
      <c r="J467" s="39"/>
      <c r="K467" s="39"/>
      <c r="L467" s="39"/>
      <c r="M467" s="39">
        <v>10</v>
      </c>
      <c r="N467" s="39"/>
      <c r="O467" s="39"/>
      <c r="P467" s="273"/>
      <c r="Q467" s="322">
        <f t="shared" ref="Q467" si="114">G467*M467</f>
        <v>450</v>
      </c>
    </row>
    <row r="468" spans="2:17" ht="60" customHeight="1">
      <c r="B468" s="446"/>
      <c r="C468" s="447"/>
      <c r="D468" s="450" t="s">
        <v>1428</v>
      </c>
      <c r="E468" s="451"/>
      <c r="F468" s="253" t="s">
        <v>489</v>
      </c>
      <c r="G468" s="39">
        <v>12</v>
      </c>
      <c r="H468" s="39"/>
      <c r="I468" s="39"/>
      <c r="J468" s="39"/>
      <c r="K468" s="39"/>
      <c r="L468" s="39"/>
      <c r="M468" s="39">
        <v>10</v>
      </c>
      <c r="N468" s="39"/>
      <c r="O468" s="39"/>
      <c r="P468" s="273"/>
      <c r="Q468" s="322">
        <f t="shared" ref="Q468" si="115">G468*M468</f>
        <v>120</v>
      </c>
    </row>
    <row r="469" spans="2:17" ht="60" customHeight="1">
      <c r="B469" s="446"/>
      <c r="C469" s="447"/>
      <c r="D469" s="450" t="s">
        <v>1429</v>
      </c>
      <c r="E469" s="451"/>
      <c r="F469" s="253" t="s">
        <v>489</v>
      </c>
      <c r="G469" s="39">
        <v>11</v>
      </c>
      <c r="H469" s="39"/>
      <c r="I469" s="39"/>
      <c r="J469" s="39"/>
      <c r="K469" s="39"/>
      <c r="L469" s="39"/>
      <c r="M469" s="39">
        <v>10</v>
      </c>
      <c r="N469" s="39"/>
      <c r="O469" s="39"/>
      <c r="P469" s="273"/>
      <c r="Q469" s="322">
        <f t="shared" ref="Q469" si="116">G469*M469</f>
        <v>110</v>
      </c>
    </row>
    <row r="470" spans="2:17" ht="60" customHeight="1">
      <c r="B470" s="446"/>
      <c r="C470" s="447"/>
      <c r="D470" s="450" t="s">
        <v>1430</v>
      </c>
      <c r="E470" s="451"/>
      <c r="F470" s="253" t="s">
        <v>489</v>
      </c>
      <c r="G470" s="39">
        <v>9</v>
      </c>
      <c r="H470" s="39"/>
      <c r="I470" s="39"/>
      <c r="J470" s="39"/>
      <c r="K470" s="39"/>
      <c r="L470" s="39"/>
      <c r="M470" s="39">
        <v>10</v>
      </c>
      <c r="N470" s="39"/>
      <c r="O470" s="39"/>
      <c r="P470" s="273"/>
      <c r="Q470" s="322">
        <f t="shared" ref="Q470" si="117">G470*M470</f>
        <v>90</v>
      </c>
    </row>
    <row r="471" spans="2:17" ht="60" customHeight="1">
      <c r="B471" s="446"/>
      <c r="C471" s="447"/>
      <c r="D471" s="450" t="s">
        <v>1431</v>
      </c>
      <c r="E471" s="451"/>
      <c r="F471" s="253" t="s">
        <v>489</v>
      </c>
      <c r="G471" s="39">
        <v>5</v>
      </c>
      <c r="H471" s="39"/>
      <c r="I471" s="39"/>
      <c r="J471" s="39"/>
      <c r="K471" s="39"/>
      <c r="L471" s="39"/>
      <c r="M471" s="39">
        <v>10</v>
      </c>
      <c r="N471" s="39"/>
      <c r="O471" s="39"/>
      <c r="P471" s="273"/>
      <c r="Q471" s="322">
        <f t="shared" ref="Q471" si="118">G471*M471</f>
        <v>50</v>
      </c>
    </row>
    <row r="472" spans="2:17" ht="60" customHeight="1">
      <c r="B472" s="446"/>
      <c r="C472" s="447"/>
      <c r="D472" s="450" t="s">
        <v>1432</v>
      </c>
      <c r="E472" s="451"/>
      <c r="F472" s="253" t="s">
        <v>489</v>
      </c>
      <c r="G472" s="39">
        <v>5</v>
      </c>
      <c r="H472" s="39"/>
      <c r="I472" s="39"/>
      <c r="J472" s="39"/>
      <c r="K472" s="39"/>
      <c r="L472" s="39"/>
      <c r="M472" s="39">
        <v>10</v>
      </c>
      <c r="N472" s="39"/>
      <c r="O472" s="39"/>
      <c r="P472" s="273"/>
      <c r="Q472" s="322">
        <f t="shared" ref="Q472" si="119">G472*M472</f>
        <v>50</v>
      </c>
    </row>
    <row r="473" spans="2:17" ht="30" customHeight="1">
      <c r="B473" s="446"/>
      <c r="C473" s="447"/>
      <c r="D473" s="450" t="s">
        <v>1434</v>
      </c>
      <c r="E473" s="451"/>
      <c r="F473" s="253" t="s">
        <v>491</v>
      </c>
      <c r="G473" s="39">
        <v>15</v>
      </c>
      <c r="H473" s="39"/>
      <c r="I473" s="39"/>
      <c r="J473" s="39"/>
      <c r="K473" s="39"/>
      <c r="L473" s="39"/>
      <c r="M473" s="39">
        <v>5</v>
      </c>
      <c r="N473" s="39"/>
      <c r="O473" s="39"/>
      <c r="P473" s="273"/>
      <c r="Q473" s="322">
        <f t="shared" ref="Q473" si="120">G473*M473</f>
        <v>75</v>
      </c>
    </row>
    <row r="474" spans="2:17" ht="60" customHeight="1">
      <c r="B474" s="446"/>
      <c r="C474" s="447"/>
      <c r="D474" s="450" t="s">
        <v>1436</v>
      </c>
      <c r="E474" s="451"/>
      <c r="F474" s="253" t="s">
        <v>491</v>
      </c>
      <c r="G474" s="39">
        <v>8</v>
      </c>
      <c r="H474" s="39"/>
      <c r="I474" s="39"/>
      <c r="J474" s="39"/>
      <c r="K474" s="39"/>
      <c r="L474" s="39"/>
      <c r="M474" s="39">
        <v>10</v>
      </c>
      <c r="N474" s="39"/>
      <c r="O474" s="39"/>
      <c r="P474" s="273"/>
      <c r="Q474" s="322">
        <f t="shared" ref="Q474" si="121">G474*M474</f>
        <v>80</v>
      </c>
    </row>
    <row r="475" spans="2:17" ht="60" customHeight="1">
      <c r="B475" s="446"/>
      <c r="C475" s="447"/>
      <c r="D475" s="450" t="s">
        <v>1437</v>
      </c>
      <c r="E475" s="451"/>
      <c r="F475" s="253" t="s">
        <v>491</v>
      </c>
      <c r="G475" s="39">
        <v>3</v>
      </c>
      <c r="H475" s="39"/>
      <c r="I475" s="39"/>
      <c r="J475" s="39"/>
      <c r="K475" s="39"/>
      <c r="L475" s="39"/>
      <c r="M475" s="39">
        <v>10</v>
      </c>
      <c r="N475" s="39"/>
      <c r="O475" s="39"/>
      <c r="P475" s="273"/>
      <c r="Q475" s="322">
        <f t="shared" ref="Q475:Q477" si="122">G475*M475</f>
        <v>30</v>
      </c>
    </row>
    <row r="476" spans="2:17" ht="60" customHeight="1">
      <c r="B476" s="446"/>
      <c r="C476" s="447"/>
      <c r="D476" s="450" t="s">
        <v>1439</v>
      </c>
      <c r="E476" s="451"/>
      <c r="F476" s="253" t="s">
        <v>491</v>
      </c>
      <c r="G476" s="39">
        <v>5</v>
      </c>
      <c r="H476" s="39"/>
      <c r="I476" s="39"/>
      <c r="J476" s="39"/>
      <c r="K476" s="39"/>
      <c r="L476" s="39"/>
      <c r="M476" s="39">
        <v>5</v>
      </c>
      <c r="N476" s="39"/>
      <c r="O476" s="39"/>
      <c r="P476" s="273"/>
      <c r="Q476" s="322">
        <f t="shared" si="122"/>
        <v>25</v>
      </c>
    </row>
    <row r="477" spans="2:17" ht="30" customHeight="1">
      <c r="B477" s="446"/>
      <c r="C477" s="447"/>
      <c r="D477" s="450" t="s">
        <v>1441</v>
      </c>
      <c r="E477" s="451"/>
      <c r="F477" s="253" t="s">
        <v>491</v>
      </c>
      <c r="G477" s="39">
        <v>5</v>
      </c>
      <c r="H477" s="39"/>
      <c r="I477" s="39"/>
      <c r="J477" s="39"/>
      <c r="K477" s="39"/>
      <c r="L477" s="39"/>
      <c r="M477" s="39">
        <v>5</v>
      </c>
      <c r="N477" s="39"/>
      <c r="O477" s="39"/>
      <c r="P477" s="273"/>
      <c r="Q477" s="322">
        <f t="shared" si="122"/>
        <v>25</v>
      </c>
    </row>
    <row r="478" spans="2:17" ht="60" customHeight="1">
      <c r="B478" s="446"/>
      <c r="C478" s="447"/>
      <c r="D478" s="448" t="s">
        <v>542</v>
      </c>
      <c r="E478" s="449"/>
      <c r="F478" s="253"/>
      <c r="G478" s="39"/>
      <c r="H478" s="39"/>
      <c r="I478" s="39"/>
      <c r="J478" s="39"/>
      <c r="K478" s="39"/>
      <c r="L478" s="39"/>
      <c r="M478" s="39"/>
      <c r="N478" s="39"/>
      <c r="O478" s="39"/>
      <c r="P478" s="273"/>
      <c r="Q478" s="335"/>
    </row>
    <row r="479" spans="2:17" ht="30" customHeight="1">
      <c r="B479" s="446"/>
      <c r="C479" s="447"/>
      <c r="D479" s="450" t="s">
        <v>1454</v>
      </c>
      <c r="E479" s="451"/>
      <c r="F479" s="253" t="s">
        <v>491</v>
      </c>
      <c r="G479" s="39">
        <v>48</v>
      </c>
      <c r="H479" s="39"/>
      <c r="I479" s="39"/>
      <c r="J479" s="39"/>
      <c r="K479" s="39"/>
      <c r="L479" s="39"/>
      <c r="M479" s="39"/>
      <c r="N479" s="39"/>
      <c r="O479" s="39"/>
      <c r="P479" s="273">
        <v>50</v>
      </c>
      <c r="Q479" s="322">
        <f t="shared" ref="Q479:Q502" si="123">G479*P479</f>
        <v>2400</v>
      </c>
    </row>
    <row r="480" spans="2:17" ht="60" customHeight="1">
      <c r="B480" s="446"/>
      <c r="C480" s="447"/>
      <c r="D480" s="450" t="s">
        <v>1455</v>
      </c>
      <c r="E480" s="451"/>
      <c r="F480" s="253" t="s">
        <v>491</v>
      </c>
      <c r="G480" s="39">
        <v>7</v>
      </c>
      <c r="H480" s="39"/>
      <c r="I480" s="39"/>
      <c r="J480" s="39"/>
      <c r="K480" s="39"/>
      <c r="L480" s="39"/>
      <c r="M480" s="39"/>
      <c r="N480" s="39"/>
      <c r="O480" s="39"/>
      <c r="P480" s="273">
        <v>50</v>
      </c>
      <c r="Q480" s="322">
        <f t="shared" si="123"/>
        <v>350</v>
      </c>
    </row>
    <row r="481" spans="2:17" ht="30" customHeight="1">
      <c r="B481" s="446"/>
      <c r="C481" s="447"/>
      <c r="D481" s="450" t="s">
        <v>1456</v>
      </c>
      <c r="E481" s="451"/>
      <c r="F481" s="253" t="s">
        <v>491</v>
      </c>
      <c r="G481" s="39">
        <v>56</v>
      </c>
      <c r="H481" s="39"/>
      <c r="I481" s="39"/>
      <c r="J481" s="39"/>
      <c r="K481" s="39"/>
      <c r="L481" s="39"/>
      <c r="M481" s="39"/>
      <c r="N481" s="39"/>
      <c r="O481" s="39"/>
      <c r="P481" s="273">
        <v>50</v>
      </c>
      <c r="Q481" s="322">
        <f t="shared" si="123"/>
        <v>2800</v>
      </c>
    </row>
    <row r="482" spans="2:17" ht="30" customHeight="1">
      <c r="B482" s="446"/>
      <c r="C482" s="447"/>
      <c r="D482" s="450" t="s">
        <v>1457</v>
      </c>
      <c r="E482" s="451"/>
      <c r="F482" s="253" t="s">
        <v>491</v>
      </c>
      <c r="G482" s="39">
        <v>84</v>
      </c>
      <c r="H482" s="39"/>
      <c r="I482" s="39"/>
      <c r="J482" s="39"/>
      <c r="K482" s="39"/>
      <c r="L482" s="39"/>
      <c r="M482" s="39"/>
      <c r="N482" s="39"/>
      <c r="O482" s="39"/>
      <c r="P482" s="273">
        <v>50</v>
      </c>
      <c r="Q482" s="322">
        <f t="shared" si="123"/>
        <v>4200</v>
      </c>
    </row>
    <row r="483" spans="2:17" ht="30" customHeight="1">
      <c r="B483" s="446"/>
      <c r="C483" s="447"/>
      <c r="D483" s="450" t="s">
        <v>1458</v>
      </c>
      <c r="E483" s="451"/>
      <c r="F483" s="253" t="s">
        <v>491</v>
      </c>
      <c r="G483" s="39">
        <v>68</v>
      </c>
      <c r="H483" s="39"/>
      <c r="I483" s="39"/>
      <c r="J483" s="39"/>
      <c r="K483" s="39"/>
      <c r="L483" s="39"/>
      <c r="M483" s="39"/>
      <c r="N483" s="39"/>
      <c r="O483" s="39"/>
      <c r="P483" s="273">
        <v>50</v>
      </c>
      <c r="Q483" s="322">
        <f t="shared" si="123"/>
        <v>3400</v>
      </c>
    </row>
    <row r="484" spans="2:17" ht="30" customHeight="1">
      <c r="B484" s="446"/>
      <c r="C484" s="447"/>
      <c r="D484" s="450" t="s">
        <v>1459</v>
      </c>
      <c r="E484" s="451"/>
      <c r="F484" s="253" t="s">
        <v>491</v>
      </c>
      <c r="G484" s="39">
        <v>62</v>
      </c>
      <c r="H484" s="39"/>
      <c r="I484" s="39"/>
      <c r="J484" s="39"/>
      <c r="K484" s="39"/>
      <c r="L484" s="39"/>
      <c r="M484" s="39"/>
      <c r="N484" s="39"/>
      <c r="O484" s="39"/>
      <c r="P484" s="273">
        <v>50</v>
      </c>
      <c r="Q484" s="322">
        <f t="shared" si="123"/>
        <v>3100</v>
      </c>
    </row>
    <row r="485" spans="2:17" ht="30" customHeight="1">
      <c r="B485" s="446"/>
      <c r="C485" s="447"/>
      <c r="D485" s="450" t="s">
        <v>1460</v>
      </c>
      <c r="E485" s="451"/>
      <c r="F485" s="253" t="s">
        <v>491</v>
      </c>
      <c r="G485" s="39">
        <v>32</v>
      </c>
      <c r="H485" s="39"/>
      <c r="I485" s="39"/>
      <c r="J485" s="39"/>
      <c r="K485" s="39"/>
      <c r="L485" s="39"/>
      <c r="M485" s="39"/>
      <c r="N485" s="39"/>
      <c r="O485" s="39"/>
      <c r="P485" s="273">
        <v>50</v>
      </c>
      <c r="Q485" s="322">
        <f t="shared" si="123"/>
        <v>1600</v>
      </c>
    </row>
    <row r="486" spans="2:17" ht="30" customHeight="1">
      <c r="B486" s="446"/>
      <c r="C486" s="447"/>
      <c r="D486" s="450" t="s">
        <v>1461</v>
      </c>
      <c r="E486" s="451"/>
      <c r="F486" s="253" t="s">
        <v>491</v>
      </c>
      <c r="G486" s="39">
        <v>56</v>
      </c>
      <c r="H486" s="39"/>
      <c r="I486" s="39"/>
      <c r="J486" s="39"/>
      <c r="K486" s="39"/>
      <c r="L486" s="39"/>
      <c r="M486" s="39"/>
      <c r="N486" s="39"/>
      <c r="O486" s="39"/>
      <c r="P486" s="273">
        <v>50</v>
      </c>
      <c r="Q486" s="322">
        <f t="shared" si="123"/>
        <v>2800</v>
      </c>
    </row>
    <row r="487" spans="2:17" ht="60" customHeight="1">
      <c r="B487" s="446"/>
      <c r="C487" s="447"/>
      <c r="D487" s="450" t="s">
        <v>1462</v>
      </c>
      <c r="E487" s="451"/>
      <c r="F487" s="253" t="s">
        <v>491</v>
      </c>
      <c r="G487" s="39">
        <v>96</v>
      </c>
      <c r="H487" s="39"/>
      <c r="I487" s="39"/>
      <c r="J487" s="39"/>
      <c r="K487" s="39"/>
      <c r="L487" s="39"/>
      <c r="M487" s="39"/>
      <c r="N487" s="39"/>
      <c r="O487" s="39"/>
      <c r="P487" s="273">
        <v>50</v>
      </c>
      <c r="Q487" s="322">
        <f t="shared" si="123"/>
        <v>4800</v>
      </c>
    </row>
    <row r="488" spans="2:17" ht="30" customHeight="1">
      <c r="B488" s="446"/>
      <c r="C488" s="447"/>
      <c r="D488" s="450" t="s">
        <v>1463</v>
      </c>
      <c r="E488" s="451"/>
      <c r="F488" s="253" t="s">
        <v>491</v>
      </c>
      <c r="G488" s="39">
        <v>92</v>
      </c>
      <c r="H488" s="39"/>
      <c r="I488" s="39"/>
      <c r="J488" s="39"/>
      <c r="K488" s="39"/>
      <c r="L488" s="39"/>
      <c r="M488" s="39"/>
      <c r="N488" s="39"/>
      <c r="O488" s="39"/>
      <c r="P488" s="273">
        <v>50</v>
      </c>
      <c r="Q488" s="322">
        <f t="shared" si="123"/>
        <v>4600</v>
      </c>
    </row>
    <row r="489" spans="2:17" ht="30" customHeight="1">
      <c r="B489" s="446"/>
      <c r="C489" s="447"/>
      <c r="D489" s="450" t="s">
        <v>1464</v>
      </c>
      <c r="E489" s="451"/>
      <c r="F489" s="253" t="s">
        <v>491</v>
      </c>
      <c r="G489" s="39">
        <v>22</v>
      </c>
      <c r="H489" s="39"/>
      <c r="I489" s="39"/>
      <c r="J489" s="39"/>
      <c r="K489" s="39"/>
      <c r="L489" s="39"/>
      <c r="M489" s="39"/>
      <c r="N489" s="39"/>
      <c r="O489" s="39"/>
      <c r="P489" s="273">
        <v>5</v>
      </c>
      <c r="Q489" s="322">
        <f t="shared" si="123"/>
        <v>110</v>
      </c>
    </row>
    <row r="490" spans="2:17" ht="30" customHeight="1">
      <c r="B490" s="446"/>
      <c r="C490" s="447"/>
      <c r="D490" s="450" t="s">
        <v>1465</v>
      </c>
      <c r="E490" s="451"/>
      <c r="F490" s="253" t="s">
        <v>491</v>
      </c>
      <c r="G490" s="39">
        <v>5</v>
      </c>
      <c r="H490" s="39"/>
      <c r="I490" s="39"/>
      <c r="J490" s="39"/>
      <c r="K490" s="39"/>
      <c r="L490" s="39"/>
      <c r="M490" s="39"/>
      <c r="N490" s="39"/>
      <c r="O490" s="39"/>
      <c r="P490" s="273">
        <v>26</v>
      </c>
      <c r="Q490" s="322">
        <f t="shared" si="123"/>
        <v>130</v>
      </c>
    </row>
    <row r="491" spans="2:17" ht="15.75">
      <c r="B491" s="446"/>
      <c r="C491" s="447"/>
      <c r="D491" s="450" t="s">
        <v>1466</v>
      </c>
      <c r="E491" s="451"/>
      <c r="F491" s="253" t="s">
        <v>491</v>
      </c>
      <c r="G491" s="39">
        <v>5</v>
      </c>
      <c r="H491" s="39"/>
      <c r="I491" s="39"/>
      <c r="J491" s="39"/>
      <c r="K491" s="39"/>
      <c r="L491" s="39"/>
      <c r="M491" s="39"/>
      <c r="N491" s="39"/>
      <c r="O491" s="39"/>
      <c r="P491" s="273">
        <v>26</v>
      </c>
      <c r="Q491" s="322">
        <f t="shared" si="123"/>
        <v>130</v>
      </c>
    </row>
    <row r="492" spans="2:17" ht="30" customHeight="1">
      <c r="B492" s="446"/>
      <c r="C492" s="447"/>
      <c r="D492" s="450" t="s">
        <v>1467</v>
      </c>
      <c r="E492" s="451"/>
      <c r="F492" s="253" t="s">
        <v>491</v>
      </c>
      <c r="G492" s="39">
        <v>20</v>
      </c>
      <c r="H492" s="39"/>
      <c r="I492" s="39"/>
      <c r="J492" s="39"/>
      <c r="K492" s="39"/>
      <c r="L492" s="39"/>
      <c r="M492" s="39"/>
      <c r="N492" s="39"/>
      <c r="O492" s="39"/>
      <c r="P492" s="273">
        <v>22.5</v>
      </c>
      <c r="Q492" s="322">
        <f t="shared" si="123"/>
        <v>450</v>
      </c>
    </row>
    <row r="493" spans="2:17" ht="30" customHeight="1">
      <c r="B493" s="446"/>
      <c r="C493" s="447"/>
      <c r="D493" s="450" t="s">
        <v>1468</v>
      </c>
      <c r="E493" s="451"/>
      <c r="F493" s="253" t="s">
        <v>491</v>
      </c>
      <c r="G493" s="39">
        <v>20</v>
      </c>
      <c r="H493" s="39"/>
      <c r="I493" s="39"/>
      <c r="J493" s="39"/>
      <c r="K493" s="39"/>
      <c r="L493" s="39"/>
      <c r="M493" s="39"/>
      <c r="N493" s="39"/>
      <c r="O493" s="39"/>
      <c r="P493" s="273">
        <v>17.5</v>
      </c>
      <c r="Q493" s="322">
        <f t="shared" si="123"/>
        <v>350</v>
      </c>
    </row>
    <row r="494" spans="2:17" ht="30" customHeight="1">
      <c r="B494" s="446"/>
      <c r="C494" s="447"/>
      <c r="D494" s="450" t="s">
        <v>1469</v>
      </c>
      <c r="E494" s="451"/>
      <c r="F494" s="253" t="s">
        <v>491</v>
      </c>
      <c r="G494" s="39">
        <v>20</v>
      </c>
      <c r="H494" s="39"/>
      <c r="I494" s="39"/>
      <c r="J494" s="39"/>
      <c r="K494" s="39"/>
      <c r="L494" s="39"/>
      <c r="M494" s="39"/>
      <c r="N494" s="39"/>
      <c r="O494" s="39"/>
      <c r="P494" s="273">
        <v>20</v>
      </c>
      <c r="Q494" s="322">
        <f t="shared" si="123"/>
        <v>400</v>
      </c>
    </row>
    <row r="495" spans="2:17" ht="30" customHeight="1">
      <c r="B495" s="446"/>
      <c r="C495" s="447"/>
      <c r="D495" s="450" t="s">
        <v>1470</v>
      </c>
      <c r="E495" s="451"/>
      <c r="F495" s="253" t="s">
        <v>491</v>
      </c>
      <c r="G495" s="39">
        <v>20</v>
      </c>
      <c r="H495" s="39"/>
      <c r="I495" s="39"/>
      <c r="J495" s="39"/>
      <c r="K495" s="39"/>
      <c r="L495" s="39"/>
      <c r="M495" s="39"/>
      <c r="N495" s="39"/>
      <c r="O495" s="39"/>
      <c r="P495" s="273">
        <v>17.5</v>
      </c>
      <c r="Q495" s="322">
        <f t="shared" si="123"/>
        <v>350</v>
      </c>
    </row>
    <row r="496" spans="2:17" ht="15.75">
      <c r="B496" s="446"/>
      <c r="C496" s="447"/>
      <c r="D496" s="450" t="s">
        <v>1471</v>
      </c>
      <c r="E496" s="451"/>
      <c r="F496" s="253" t="s">
        <v>491</v>
      </c>
      <c r="G496" s="39">
        <v>20</v>
      </c>
      <c r="H496" s="39"/>
      <c r="I496" s="39"/>
      <c r="J496" s="39"/>
      <c r="K496" s="39"/>
      <c r="L496" s="39"/>
      <c r="M496" s="39"/>
      <c r="N496" s="39"/>
      <c r="O496" s="39"/>
      <c r="P496" s="273">
        <v>21</v>
      </c>
      <c r="Q496" s="322">
        <f t="shared" si="123"/>
        <v>420</v>
      </c>
    </row>
    <row r="497" spans="2:17" ht="15.75">
      <c r="B497" s="446"/>
      <c r="C497" s="447"/>
      <c r="D497" s="450" t="s">
        <v>1472</v>
      </c>
      <c r="E497" s="451"/>
      <c r="F497" s="253" t="s">
        <v>491</v>
      </c>
      <c r="G497" s="39">
        <v>6</v>
      </c>
      <c r="H497" s="39"/>
      <c r="I497" s="39"/>
      <c r="J497" s="39"/>
      <c r="K497" s="39"/>
      <c r="L497" s="39"/>
      <c r="M497" s="39"/>
      <c r="N497" s="39"/>
      <c r="O497" s="39"/>
      <c r="P497" s="273">
        <v>25</v>
      </c>
      <c r="Q497" s="322">
        <f t="shared" si="123"/>
        <v>150</v>
      </c>
    </row>
    <row r="498" spans="2:17" ht="15.75">
      <c r="B498" s="446"/>
      <c r="C498" s="447"/>
      <c r="D498" s="450" t="s">
        <v>1473</v>
      </c>
      <c r="E498" s="451"/>
      <c r="F498" s="253" t="s">
        <v>491</v>
      </c>
      <c r="G498" s="39">
        <v>9</v>
      </c>
      <c r="H498" s="39"/>
      <c r="I498" s="39"/>
      <c r="J498" s="39"/>
      <c r="K498" s="39"/>
      <c r="L498" s="39"/>
      <c r="M498" s="39"/>
      <c r="N498" s="39"/>
      <c r="O498" s="39"/>
      <c r="P498" s="273">
        <v>20</v>
      </c>
      <c r="Q498" s="322">
        <f t="shared" si="123"/>
        <v>180</v>
      </c>
    </row>
    <row r="499" spans="2:17" ht="15.75">
      <c r="B499" s="446"/>
      <c r="C499" s="447"/>
      <c r="D499" s="450" t="s">
        <v>1474</v>
      </c>
      <c r="E499" s="451"/>
      <c r="F499" s="253" t="s">
        <v>491</v>
      </c>
      <c r="G499" s="39">
        <v>20</v>
      </c>
      <c r="H499" s="39"/>
      <c r="I499" s="39"/>
      <c r="J499" s="39"/>
      <c r="K499" s="39"/>
      <c r="L499" s="39"/>
      <c r="M499" s="39"/>
      <c r="N499" s="39"/>
      <c r="O499" s="39"/>
      <c r="P499" s="273">
        <v>10.5</v>
      </c>
      <c r="Q499" s="322">
        <f t="shared" si="123"/>
        <v>210</v>
      </c>
    </row>
    <row r="500" spans="2:17" ht="30" customHeight="1">
      <c r="B500" s="446"/>
      <c r="C500" s="447"/>
      <c r="D500" s="450" t="s">
        <v>1475</v>
      </c>
      <c r="E500" s="451"/>
      <c r="F500" s="253" t="s">
        <v>491</v>
      </c>
      <c r="G500" s="39">
        <v>35</v>
      </c>
      <c r="H500" s="39"/>
      <c r="I500" s="39"/>
      <c r="J500" s="39"/>
      <c r="K500" s="39"/>
      <c r="L500" s="39"/>
      <c r="M500" s="39"/>
      <c r="N500" s="39"/>
      <c r="O500" s="39"/>
      <c r="P500" s="273">
        <v>10</v>
      </c>
      <c r="Q500" s="322">
        <f t="shared" si="123"/>
        <v>350</v>
      </c>
    </row>
    <row r="501" spans="2:17" ht="30" customHeight="1">
      <c r="B501" s="446"/>
      <c r="C501" s="447"/>
      <c r="D501" s="450" t="s">
        <v>1476</v>
      </c>
      <c r="E501" s="451"/>
      <c r="F501" s="253" t="s">
        <v>491</v>
      </c>
      <c r="G501" s="39">
        <v>25</v>
      </c>
      <c r="H501" s="39"/>
      <c r="I501" s="39"/>
      <c r="J501" s="39"/>
      <c r="K501" s="39"/>
      <c r="L501" s="39"/>
      <c r="M501" s="39"/>
      <c r="N501" s="39"/>
      <c r="O501" s="39"/>
      <c r="P501" s="273">
        <v>10</v>
      </c>
      <c r="Q501" s="322">
        <f t="shared" si="123"/>
        <v>250</v>
      </c>
    </row>
    <row r="502" spans="2:17" ht="30" customHeight="1">
      <c r="B502" s="446"/>
      <c r="C502" s="447"/>
      <c r="D502" s="450" t="s">
        <v>1477</v>
      </c>
      <c r="E502" s="451"/>
      <c r="F502" s="253" t="s">
        <v>491</v>
      </c>
      <c r="G502" s="39">
        <v>25</v>
      </c>
      <c r="H502" s="39"/>
      <c r="I502" s="39"/>
      <c r="J502" s="39"/>
      <c r="K502" s="39"/>
      <c r="L502" s="39"/>
      <c r="M502" s="39"/>
      <c r="N502" s="39"/>
      <c r="O502" s="39"/>
      <c r="P502" s="273">
        <v>10</v>
      </c>
      <c r="Q502" s="322">
        <f t="shared" si="123"/>
        <v>250</v>
      </c>
    </row>
    <row r="503" spans="2:17" ht="30" customHeight="1">
      <c r="B503" s="446"/>
      <c r="C503" s="447"/>
      <c r="D503" s="450" t="s">
        <v>1478</v>
      </c>
      <c r="E503" s="451"/>
      <c r="F503" s="253" t="s">
        <v>491</v>
      </c>
      <c r="G503" s="39">
        <v>25</v>
      </c>
      <c r="H503" s="39"/>
      <c r="I503" s="39"/>
      <c r="J503" s="39"/>
      <c r="K503" s="39"/>
      <c r="L503" s="39"/>
      <c r="M503" s="39"/>
      <c r="N503" s="39"/>
      <c r="O503" s="39"/>
      <c r="P503" s="273">
        <v>10</v>
      </c>
      <c r="Q503" s="322">
        <f t="shared" ref="Q503:Q504" si="124">G503*P503</f>
        <v>250</v>
      </c>
    </row>
    <row r="504" spans="2:17" ht="30" customHeight="1">
      <c r="B504" s="446"/>
      <c r="C504" s="447"/>
      <c r="D504" s="450" t="s">
        <v>1479</v>
      </c>
      <c r="E504" s="451"/>
      <c r="F504" s="253" t="s">
        <v>491</v>
      </c>
      <c r="G504" s="39">
        <v>25</v>
      </c>
      <c r="H504" s="39"/>
      <c r="I504" s="39"/>
      <c r="J504" s="39"/>
      <c r="K504" s="39"/>
      <c r="L504" s="39"/>
      <c r="M504" s="39"/>
      <c r="N504" s="39"/>
      <c r="O504" s="39"/>
      <c r="P504" s="273">
        <v>10</v>
      </c>
      <c r="Q504" s="322">
        <f t="shared" si="124"/>
        <v>250</v>
      </c>
    </row>
    <row r="505" spans="2:17" ht="60" customHeight="1">
      <c r="B505" s="446"/>
      <c r="C505" s="447"/>
      <c r="D505" s="450" t="s">
        <v>547</v>
      </c>
      <c r="E505" s="451"/>
      <c r="F505" s="253" t="s">
        <v>491</v>
      </c>
      <c r="G505" s="39">
        <v>6</v>
      </c>
      <c r="H505" s="39"/>
      <c r="I505" s="39"/>
      <c r="J505" s="39"/>
      <c r="K505" s="39"/>
      <c r="L505" s="39"/>
      <c r="M505" s="39"/>
      <c r="N505" s="39"/>
      <c r="O505" s="39"/>
      <c r="P505" s="273">
        <v>20</v>
      </c>
      <c r="Q505" s="322">
        <f t="shared" ref="Q505" si="125">G505*P505</f>
        <v>120</v>
      </c>
    </row>
    <row r="506" spans="2:17" ht="60" customHeight="1">
      <c r="B506" s="446"/>
      <c r="C506" s="447"/>
      <c r="D506" s="450" t="s">
        <v>1480</v>
      </c>
      <c r="E506" s="451"/>
      <c r="F506" s="253" t="s">
        <v>491</v>
      </c>
      <c r="G506" s="39">
        <v>6</v>
      </c>
      <c r="H506" s="39"/>
      <c r="I506" s="39"/>
      <c r="J506" s="39"/>
      <c r="K506" s="39"/>
      <c r="L506" s="39"/>
      <c r="M506" s="39"/>
      <c r="N506" s="39"/>
      <c r="O506" s="39"/>
      <c r="P506" s="273">
        <v>20</v>
      </c>
      <c r="Q506" s="322">
        <f t="shared" ref="Q506" si="126">G506*P506</f>
        <v>120</v>
      </c>
    </row>
    <row r="507" spans="2:17" ht="15.75">
      <c r="B507" s="446"/>
      <c r="C507" s="447"/>
      <c r="D507" s="450" t="s">
        <v>794</v>
      </c>
      <c r="E507" s="451"/>
      <c r="F507" s="253" t="s">
        <v>491</v>
      </c>
      <c r="G507" s="39">
        <v>10</v>
      </c>
      <c r="H507" s="39"/>
      <c r="I507" s="39"/>
      <c r="J507" s="39"/>
      <c r="K507" s="39"/>
      <c r="L507" s="39"/>
      <c r="M507" s="39"/>
      <c r="N507" s="39"/>
      <c r="O507" s="39"/>
      <c r="P507" s="273">
        <v>20</v>
      </c>
      <c r="Q507" s="322">
        <f t="shared" ref="Q507" si="127">G507*P507</f>
        <v>200</v>
      </c>
    </row>
  </sheetData>
  <mergeCells count="993">
    <mergeCell ref="B12:C12"/>
    <mergeCell ref="D12:Q12"/>
    <mergeCell ref="B13:C13"/>
    <mergeCell ref="D13:E13"/>
    <mergeCell ref="B17:C17"/>
    <mergeCell ref="D17:E17"/>
    <mergeCell ref="D21:E21"/>
    <mergeCell ref="D30:E30"/>
    <mergeCell ref="B18:C18"/>
    <mergeCell ref="B19:C19"/>
    <mergeCell ref="B20:C20"/>
    <mergeCell ref="B21:C21"/>
    <mergeCell ref="B28:C28"/>
    <mergeCell ref="D14:E14"/>
    <mergeCell ref="D15:E15"/>
    <mergeCell ref="D16:E16"/>
    <mergeCell ref="B14:C14"/>
    <mergeCell ref="B15:C15"/>
    <mergeCell ref="B29:C29"/>
    <mergeCell ref="B30:C30"/>
    <mergeCell ref="B16:C16"/>
    <mergeCell ref="D22:E22"/>
    <mergeCell ref="D23:E23"/>
    <mergeCell ref="D24:E24"/>
    <mergeCell ref="B102:C102"/>
    <mergeCell ref="D56:E56"/>
    <mergeCell ref="D57:E57"/>
    <mergeCell ref="D28:E28"/>
    <mergeCell ref="B56:C56"/>
    <mergeCell ref="D55:E55"/>
    <mergeCell ref="B44:C44"/>
    <mergeCell ref="B45:C45"/>
    <mergeCell ref="B46:C46"/>
    <mergeCell ref="B47:C47"/>
    <mergeCell ref="D44:E44"/>
    <mergeCell ref="D45:E45"/>
    <mergeCell ref="D46:E46"/>
    <mergeCell ref="D47:E47"/>
    <mergeCell ref="D34:E34"/>
    <mergeCell ref="D35:Q35"/>
    <mergeCell ref="B48:C48"/>
    <mergeCell ref="B49:C49"/>
    <mergeCell ref="B31:C31"/>
    <mergeCell ref="B32:C32"/>
    <mergeCell ref="B35:C35"/>
    <mergeCell ref="B36:C36"/>
    <mergeCell ref="B37:C37"/>
    <mergeCell ref="B38:C38"/>
    <mergeCell ref="B39:C39"/>
    <mergeCell ref="D39:E39"/>
    <mergeCell ref="B43:C43"/>
    <mergeCell ref="D43:E43"/>
    <mergeCell ref="B42:C42"/>
    <mergeCell ref="D42:E42"/>
    <mergeCell ref="B40:C40"/>
    <mergeCell ref="D40:E40"/>
    <mergeCell ref="D98:E98"/>
    <mergeCell ref="B41:C41"/>
    <mergeCell ref="B50:C50"/>
    <mergeCell ref="B51:C51"/>
    <mergeCell ref="B54:C54"/>
    <mergeCell ref="B55:C55"/>
    <mergeCell ref="D51:E51"/>
    <mergeCell ref="D52:E52"/>
    <mergeCell ref="D53:E53"/>
    <mergeCell ref="D54:E54"/>
    <mergeCell ref="B52:C52"/>
    <mergeCell ref="B53:C53"/>
    <mergeCell ref="D50:E50"/>
    <mergeCell ref="D74:E74"/>
    <mergeCell ref="D84:E84"/>
    <mergeCell ref="D85:E85"/>
    <mergeCell ref="B9:Q10"/>
    <mergeCell ref="P2:Q8"/>
    <mergeCell ref="B11:C11"/>
    <mergeCell ref="D11:E11"/>
    <mergeCell ref="B2:C8"/>
    <mergeCell ref="D2:O4"/>
    <mergeCell ref="D8:F8"/>
    <mergeCell ref="E6:J6"/>
    <mergeCell ref="E7:J7"/>
    <mergeCell ref="E5:J5"/>
    <mergeCell ref="D18:Q18"/>
    <mergeCell ref="D48:E48"/>
    <mergeCell ref="D49:E49"/>
    <mergeCell ref="D37:E37"/>
    <mergeCell ref="D38:E38"/>
    <mergeCell ref="D32:E32"/>
    <mergeCell ref="D36:E36"/>
    <mergeCell ref="D19:E19"/>
    <mergeCell ref="D20:E20"/>
    <mergeCell ref="D33:E33"/>
    <mergeCell ref="D31:E31"/>
    <mergeCell ref="D29:Q29"/>
    <mergeCell ref="D41:E41"/>
    <mergeCell ref="D25:E25"/>
    <mergeCell ref="D26:E26"/>
    <mergeCell ref="D27:E27"/>
    <mergeCell ref="D99:E99"/>
    <mergeCell ref="D92:E92"/>
    <mergeCell ref="D93:E93"/>
    <mergeCell ref="D58:E58"/>
    <mergeCell ref="D59:E59"/>
    <mergeCell ref="D60:E60"/>
    <mergeCell ref="D83:E83"/>
    <mergeCell ref="D67:E67"/>
    <mergeCell ref="D68:E68"/>
    <mergeCell ref="D69:E69"/>
    <mergeCell ref="D70:E70"/>
    <mergeCell ref="D64:E64"/>
    <mergeCell ref="D65:E65"/>
    <mergeCell ref="D63:E63"/>
    <mergeCell ref="D66:E66"/>
    <mergeCell ref="D61:E61"/>
    <mergeCell ref="D87:E87"/>
    <mergeCell ref="D88:E88"/>
    <mergeCell ref="D89:E89"/>
    <mergeCell ref="D90:E90"/>
    <mergeCell ref="D62:E62"/>
    <mergeCell ref="D71:E71"/>
    <mergeCell ref="D72:E72"/>
    <mergeCell ref="D73:E73"/>
    <mergeCell ref="D75:E75"/>
    <mergeCell ref="D76:E76"/>
    <mergeCell ref="D77:E77"/>
    <mergeCell ref="D78:E78"/>
    <mergeCell ref="D79:E79"/>
    <mergeCell ref="D80:E80"/>
    <mergeCell ref="D81:E81"/>
    <mergeCell ref="D82:E82"/>
    <mergeCell ref="D86:E86"/>
    <mergeCell ref="B68:C68"/>
    <mergeCell ref="B69:C69"/>
    <mergeCell ref="B70:C70"/>
    <mergeCell ref="B71:C71"/>
    <mergeCell ref="B72:C72"/>
    <mergeCell ref="B73:C73"/>
    <mergeCell ref="B74:C74"/>
    <mergeCell ref="B57:C57"/>
    <mergeCell ref="B58:C58"/>
    <mergeCell ref="B59:C59"/>
    <mergeCell ref="B60:C60"/>
    <mergeCell ref="B61:C61"/>
    <mergeCell ref="B62:C62"/>
    <mergeCell ref="B63:C63"/>
    <mergeCell ref="B64:C64"/>
    <mergeCell ref="B65:C65"/>
    <mergeCell ref="B66:C66"/>
    <mergeCell ref="B67:C67"/>
    <mergeCell ref="B81:C81"/>
    <mergeCell ref="B82:C82"/>
    <mergeCell ref="B83:C83"/>
    <mergeCell ref="B84:C84"/>
    <mergeCell ref="B85:C85"/>
    <mergeCell ref="B86:C86"/>
    <mergeCell ref="B87:C87"/>
    <mergeCell ref="B75:C75"/>
    <mergeCell ref="B76:C76"/>
    <mergeCell ref="B77:C77"/>
    <mergeCell ref="B78:C78"/>
    <mergeCell ref="B79:C79"/>
    <mergeCell ref="B80:C80"/>
    <mergeCell ref="D103:E103"/>
    <mergeCell ref="D104:E104"/>
    <mergeCell ref="B99:C99"/>
    <mergeCell ref="B100:C100"/>
    <mergeCell ref="B101:C101"/>
    <mergeCell ref="B97:C97"/>
    <mergeCell ref="B98:C98"/>
    <mergeCell ref="B88:C88"/>
    <mergeCell ref="B89:C89"/>
    <mergeCell ref="B90:C90"/>
    <mergeCell ref="B91:C91"/>
    <mergeCell ref="B92:C92"/>
    <mergeCell ref="B93:C93"/>
    <mergeCell ref="B94:C94"/>
    <mergeCell ref="B95:C95"/>
    <mergeCell ref="B96:C96"/>
    <mergeCell ref="D94:E94"/>
    <mergeCell ref="D100:E100"/>
    <mergeCell ref="D101:E101"/>
    <mergeCell ref="D102:E102"/>
    <mergeCell ref="D95:E95"/>
    <mergeCell ref="D97:E97"/>
    <mergeCell ref="D96:E96"/>
    <mergeCell ref="D91:E91"/>
    <mergeCell ref="D105:E105"/>
    <mergeCell ref="D106:E106"/>
    <mergeCell ref="D107:E107"/>
    <mergeCell ref="D108:E108"/>
    <mergeCell ref="D109:E109"/>
    <mergeCell ref="D110:E110"/>
    <mergeCell ref="D111:E111"/>
    <mergeCell ref="D112:E112"/>
    <mergeCell ref="D113:E113"/>
    <mergeCell ref="D114:E114"/>
    <mergeCell ref="D115:E115"/>
    <mergeCell ref="D116:E116"/>
    <mergeCell ref="D117:E117"/>
    <mergeCell ref="D118:E118"/>
    <mergeCell ref="D119:E119"/>
    <mergeCell ref="D120:E120"/>
    <mergeCell ref="D121:E121"/>
    <mergeCell ref="D122:E122"/>
    <mergeCell ref="D146:E146"/>
    <mergeCell ref="D147:E147"/>
    <mergeCell ref="D123:E123"/>
    <mergeCell ref="D124:E124"/>
    <mergeCell ref="D125:E125"/>
    <mergeCell ref="D126:E126"/>
    <mergeCell ref="D127:E127"/>
    <mergeCell ref="D128:E128"/>
    <mergeCell ref="D129:E129"/>
    <mergeCell ref="D130:E130"/>
    <mergeCell ref="D131:E131"/>
    <mergeCell ref="D168:E168"/>
    <mergeCell ref="D169:E169"/>
    <mergeCell ref="D144:E144"/>
    <mergeCell ref="D145:E145"/>
    <mergeCell ref="D216:E216"/>
    <mergeCell ref="D141:E141"/>
    <mergeCell ref="D142:E142"/>
    <mergeCell ref="D143:E143"/>
    <mergeCell ref="D132:E132"/>
    <mergeCell ref="D133:E133"/>
    <mergeCell ref="D134:E134"/>
    <mergeCell ref="D135:E135"/>
    <mergeCell ref="D136:E136"/>
    <mergeCell ref="D137:E137"/>
    <mergeCell ref="D138:E138"/>
    <mergeCell ref="D139:E139"/>
    <mergeCell ref="D140:E140"/>
    <mergeCell ref="D155:E155"/>
    <mergeCell ref="D156:E156"/>
    <mergeCell ref="D157:E157"/>
    <mergeCell ref="D158:E158"/>
    <mergeCell ref="D159:E159"/>
    <mergeCell ref="D160:E160"/>
    <mergeCell ref="D161:E161"/>
    <mergeCell ref="D162:E162"/>
    <mergeCell ref="D163:E163"/>
    <mergeCell ref="D164:E164"/>
    <mergeCell ref="D165:E165"/>
    <mergeCell ref="D166:E166"/>
    <mergeCell ref="D167:E167"/>
    <mergeCell ref="D148:E148"/>
    <mergeCell ref="D149:E149"/>
    <mergeCell ref="D150:E150"/>
    <mergeCell ref="D151:E151"/>
    <mergeCell ref="D152:E152"/>
    <mergeCell ref="D153:E153"/>
    <mergeCell ref="D154:E154"/>
    <mergeCell ref="D193:E193"/>
    <mergeCell ref="D194:E194"/>
    <mergeCell ref="D187:E187"/>
    <mergeCell ref="D188:E188"/>
    <mergeCell ref="D181:E181"/>
    <mergeCell ref="D182:E182"/>
    <mergeCell ref="D183:E183"/>
    <mergeCell ref="D184:E184"/>
    <mergeCell ref="D185:E185"/>
    <mergeCell ref="D186:E186"/>
    <mergeCell ref="D218:E218"/>
    <mergeCell ref="D217:E217"/>
    <mergeCell ref="D219:E219"/>
    <mergeCell ref="D220:E220"/>
    <mergeCell ref="D215:E215"/>
    <mergeCell ref="D213:E213"/>
    <mergeCell ref="D214:E214"/>
    <mergeCell ref="D209:E209"/>
    <mergeCell ref="D210:E210"/>
    <mergeCell ref="D211:E211"/>
    <mergeCell ref="D212:E212"/>
    <mergeCell ref="D238:E238"/>
    <mergeCell ref="D227:E227"/>
    <mergeCell ref="D228:E228"/>
    <mergeCell ref="D229:E229"/>
    <mergeCell ref="D230:E230"/>
    <mergeCell ref="D231:E231"/>
    <mergeCell ref="D232:E232"/>
    <mergeCell ref="D221:E221"/>
    <mergeCell ref="D222:E222"/>
    <mergeCell ref="D223:E223"/>
    <mergeCell ref="D224:E224"/>
    <mergeCell ref="D225:E225"/>
    <mergeCell ref="D226:E226"/>
    <mergeCell ref="D246:E246"/>
    <mergeCell ref="D247:E247"/>
    <mergeCell ref="D248:E248"/>
    <mergeCell ref="D249:E249"/>
    <mergeCell ref="D250:E250"/>
    <mergeCell ref="D251:E251"/>
    <mergeCell ref="D239:E239"/>
    <mergeCell ref="D240:E240"/>
    <mergeCell ref="D241:E241"/>
    <mergeCell ref="D242:E242"/>
    <mergeCell ref="D243:E243"/>
    <mergeCell ref="D244:E244"/>
    <mergeCell ref="D245:E245"/>
    <mergeCell ref="D252:E252"/>
    <mergeCell ref="D253:E253"/>
    <mergeCell ref="D254:E254"/>
    <mergeCell ref="D255:E255"/>
    <mergeCell ref="D256:E256"/>
    <mergeCell ref="D257:E257"/>
    <mergeCell ref="D258:E258"/>
    <mergeCell ref="D259:E259"/>
    <mergeCell ref="D260:E260"/>
    <mergeCell ref="D268:E268"/>
    <mergeCell ref="D269:E269"/>
    <mergeCell ref="D267:E267"/>
    <mergeCell ref="D261:E261"/>
    <mergeCell ref="D262:E262"/>
    <mergeCell ref="D263:E263"/>
    <mergeCell ref="D264:E264"/>
    <mergeCell ref="D265:E265"/>
    <mergeCell ref="D266:E266"/>
    <mergeCell ref="D275:E275"/>
    <mergeCell ref="D276:E276"/>
    <mergeCell ref="D277:E277"/>
    <mergeCell ref="D278:E278"/>
    <mergeCell ref="D279:E279"/>
    <mergeCell ref="D280:E280"/>
    <mergeCell ref="D270:E270"/>
    <mergeCell ref="D271:E271"/>
    <mergeCell ref="D272:E272"/>
    <mergeCell ref="D273:E273"/>
    <mergeCell ref="D274:E274"/>
    <mergeCell ref="D290:E290"/>
    <mergeCell ref="D287:E287"/>
    <mergeCell ref="D288:E288"/>
    <mergeCell ref="D289:E289"/>
    <mergeCell ref="D281:E281"/>
    <mergeCell ref="D282:E282"/>
    <mergeCell ref="D283:E283"/>
    <mergeCell ref="D284:E284"/>
    <mergeCell ref="D285:E285"/>
    <mergeCell ref="D286:E286"/>
    <mergeCell ref="D303:E303"/>
    <mergeCell ref="D304:E304"/>
    <mergeCell ref="D298:E298"/>
    <mergeCell ref="D299:E299"/>
    <mergeCell ref="D300:E300"/>
    <mergeCell ref="D301:E301"/>
    <mergeCell ref="D302:E302"/>
    <mergeCell ref="D291:E291"/>
    <mergeCell ref="D292:E292"/>
    <mergeCell ref="D293:E293"/>
    <mergeCell ref="D294:E294"/>
    <mergeCell ref="D295:E295"/>
    <mergeCell ref="D296:E296"/>
    <mergeCell ref="D297:E297"/>
    <mergeCell ref="D319:E319"/>
    <mergeCell ref="D320:E320"/>
    <mergeCell ref="D321:E321"/>
    <mergeCell ref="D305:E305"/>
    <mergeCell ref="D306:E306"/>
    <mergeCell ref="D307:E307"/>
    <mergeCell ref="D308:E308"/>
    <mergeCell ref="D309:E309"/>
    <mergeCell ref="D310:E310"/>
    <mergeCell ref="D311:E311"/>
    <mergeCell ref="D312:E312"/>
    <mergeCell ref="D330:E330"/>
    <mergeCell ref="D331:E331"/>
    <mergeCell ref="D332:E332"/>
    <mergeCell ref="D333:E333"/>
    <mergeCell ref="D334:E334"/>
    <mergeCell ref="D328:E328"/>
    <mergeCell ref="D329:E329"/>
    <mergeCell ref="D322:E322"/>
    <mergeCell ref="D323:E323"/>
    <mergeCell ref="D324:E324"/>
    <mergeCell ref="D325:E325"/>
    <mergeCell ref="D326:E326"/>
    <mergeCell ref="D327:E327"/>
    <mergeCell ref="D343:E343"/>
    <mergeCell ref="D344:E344"/>
    <mergeCell ref="D345:E345"/>
    <mergeCell ref="D335:E335"/>
    <mergeCell ref="D336:E336"/>
    <mergeCell ref="D337:E337"/>
    <mergeCell ref="D338:E338"/>
    <mergeCell ref="D339:E339"/>
    <mergeCell ref="D340:E340"/>
    <mergeCell ref="D341:E341"/>
    <mergeCell ref="D342:E342"/>
    <mergeCell ref="D350:E350"/>
    <mergeCell ref="D351:E351"/>
    <mergeCell ref="D352:E352"/>
    <mergeCell ref="D353:E353"/>
    <mergeCell ref="D354:E354"/>
    <mergeCell ref="D346:E346"/>
    <mergeCell ref="D347:E347"/>
    <mergeCell ref="D348:E348"/>
    <mergeCell ref="D349:E349"/>
    <mergeCell ref="D367:E367"/>
    <mergeCell ref="D364:E364"/>
    <mergeCell ref="D365:E365"/>
    <mergeCell ref="D366:E366"/>
    <mergeCell ref="D360:E360"/>
    <mergeCell ref="D361:E361"/>
    <mergeCell ref="D362:E362"/>
    <mergeCell ref="D363:E363"/>
    <mergeCell ref="D355:E355"/>
    <mergeCell ref="D356:E356"/>
    <mergeCell ref="D357:E357"/>
    <mergeCell ref="D358:E358"/>
    <mergeCell ref="D359:E359"/>
    <mergeCell ref="D374:E374"/>
    <mergeCell ref="D375:E375"/>
    <mergeCell ref="D376:E376"/>
    <mergeCell ref="D377:E377"/>
    <mergeCell ref="D378:E378"/>
    <mergeCell ref="D379:E379"/>
    <mergeCell ref="D368:E368"/>
    <mergeCell ref="D369:E369"/>
    <mergeCell ref="D370:E370"/>
    <mergeCell ref="D371:E371"/>
    <mergeCell ref="D372:E372"/>
    <mergeCell ref="D373:E373"/>
    <mergeCell ref="D385:E385"/>
    <mergeCell ref="D386:E386"/>
    <mergeCell ref="D387:E387"/>
    <mergeCell ref="D388:E388"/>
    <mergeCell ref="D380:E380"/>
    <mergeCell ref="D381:E381"/>
    <mergeCell ref="D382:E382"/>
    <mergeCell ref="D383:E383"/>
    <mergeCell ref="D384:E384"/>
    <mergeCell ref="D398:E398"/>
    <mergeCell ref="D392:E392"/>
    <mergeCell ref="D393:E393"/>
    <mergeCell ref="D394:E394"/>
    <mergeCell ref="D395:E395"/>
    <mergeCell ref="D396:E396"/>
    <mergeCell ref="D397:E397"/>
    <mergeCell ref="D389:E389"/>
    <mergeCell ref="D390:E390"/>
    <mergeCell ref="D391:E391"/>
    <mergeCell ref="D406:E406"/>
    <mergeCell ref="D407:E407"/>
    <mergeCell ref="D408:E408"/>
    <mergeCell ref="D409:E409"/>
    <mergeCell ref="D410:E410"/>
    <mergeCell ref="D411:E411"/>
    <mergeCell ref="D412:E412"/>
    <mergeCell ref="D399:E399"/>
    <mergeCell ref="D400:E400"/>
    <mergeCell ref="D401:E401"/>
    <mergeCell ref="D402:E402"/>
    <mergeCell ref="D403:E403"/>
    <mergeCell ref="D404:E404"/>
    <mergeCell ref="D405:E405"/>
    <mergeCell ref="D424:E424"/>
    <mergeCell ref="D425:E425"/>
    <mergeCell ref="D426:E426"/>
    <mergeCell ref="D420:E420"/>
    <mergeCell ref="D421:E421"/>
    <mergeCell ref="D422:E422"/>
    <mergeCell ref="D423:E423"/>
    <mergeCell ref="D413:E413"/>
    <mergeCell ref="D414:E414"/>
    <mergeCell ref="D415:E415"/>
    <mergeCell ref="D416:E416"/>
    <mergeCell ref="D417:E417"/>
    <mergeCell ref="D418:E418"/>
    <mergeCell ref="D419:E419"/>
    <mergeCell ref="D434:E434"/>
    <mergeCell ref="D435:E435"/>
    <mergeCell ref="D436:E436"/>
    <mergeCell ref="D437:E437"/>
    <mergeCell ref="D427:E427"/>
    <mergeCell ref="D428:E428"/>
    <mergeCell ref="D429:E429"/>
    <mergeCell ref="D430:E430"/>
    <mergeCell ref="D431:E431"/>
    <mergeCell ref="D432:E432"/>
    <mergeCell ref="D433:E433"/>
    <mergeCell ref="D448:E448"/>
    <mergeCell ref="D449:E449"/>
    <mergeCell ref="D450:E450"/>
    <mergeCell ref="D451:E451"/>
    <mergeCell ref="D452:E452"/>
    <mergeCell ref="D443:E443"/>
    <mergeCell ref="D444:E444"/>
    <mergeCell ref="D445:E445"/>
    <mergeCell ref="D439:E439"/>
    <mergeCell ref="D440:E440"/>
    <mergeCell ref="D441:E441"/>
    <mergeCell ref="D442:E442"/>
    <mergeCell ref="D459:E459"/>
    <mergeCell ref="D460:E460"/>
    <mergeCell ref="D461:E461"/>
    <mergeCell ref="D462:E462"/>
    <mergeCell ref="D463:E463"/>
    <mergeCell ref="D453:E453"/>
    <mergeCell ref="D454:E454"/>
    <mergeCell ref="D455:E455"/>
    <mergeCell ref="D456:E456"/>
    <mergeCell ref="D457:E457"/>
    <mergeCell ref="D458:E458"/>
    <mergeCell ref="D476:E476"/>
    <mergeCell ref="D477:E477"/>
    <mergeCell ref="D479:E479"/>
    <mergeCell ref="D480:E480"/>
    <mergeCell ref="D473:E473"/>
    <mergeCell ref="D474:E474"/>
    <mergeCell ref="D475:E475"/>
    <mergeCell ref="D464:E464"/>
    <mergeCell ref="D465:E465"/>
    <mergeCell ref="D466:E466"/>
    <mergeCell ref="D467:E467"/>
    <mergeCell ref="D468:E468"/>
    <mergeCell ref="D469:E469"/>
    <mergeCell ref="D470:E470"/>
    <mergeCell ref="D471:E471"/>
    <mergeCell ref="D472:E472"/>
    <mergeCell ref="D490:E490"/>
    <mergeCell ref="D491:E491"/>
    <mergeCell ref="D481:E481"/>
    <mergeCell ref="D482:E482"/>
    <mergeCell ref="D483:E483"/>
    <mergeCell ref="D484:E484"/>
    <mergeCell ref="D485:E485"/>
    <mergeCell ref="D486:E486"/>
    <mergeCell ref="D487:E487"/>
    <mergeCell ref="B103:C103"/>
    <mergeCell ref="B104:C104"/>
    <mergeCell ref="B105:C105"/>
    <mergeCell ref="D507:E507"/>
    <mergeCell ref="F49:G49"/>
    <mergeCell ref="F81:G81"/>
    <mergeCell ref="D478:E478"/>
    <mergeCell ref="D504:E504"/>
    <mergeCell ref="D505:E505"/>
    <mergeCell ref="D506:E506"/>
    <mergeCell ref="D499:E499"/>
    <mergeCell ref="D500:E500"/>
    <mergeCell ref="D501:E501"/>
    <mergeCell ref="D502:E502"/>
    <mergeCell ref="D503:E503"/>
    <mergeCell ref="D492:E492"/>
    <mergeCell ref="D493:E493"/>
    <mergeCell ref="D494:E494"/>
    <mergeCell ref="D495:E495"/>
    <mergeCell ref="D496:E496"/>
    <mergeCell ref="D497:E497"/>
    <mergeCell ref="D498:E498"/>
    <mergeCell ref="D488:E488"/>
    <mergeCell ref="D489:E489"/>
    <mergeCell ref="B106:C106"/>
    <mergeCell ref="B107:C107"/>
    <mergeCell ref="B108:C108"/>
    <mergeCell ref="B109:C109"/>
    <mergeCell ref="B110:C110"/>
    <mergeCell ref="B111:C111"/>
    <mergeCell ref="B112:C112"/>
    <mergeCell ref="B113:C113"/>
    <mergeCell ref="B114:C114"/>
    <mergeCell ref="B115:C115"/>
    <mergeCell ref="B116:C116"/>
    <mergeCell ref="B117:C117"/>
    <mergeCell ref="B118:C118"/>
    <mergeCell ref="B119:C119"/>
    <mergeCell ref="B120:C120"/>
    <mergeCell ref="B121:C121"/>
    <mergeCell ref="B122:C122"/>
    <mergeCell ref="B123:C123"/>
    <mergeCell ref="B124:C124"/>
    <mergeCell ref="B125:C125"/>
    <mergeCell ref="B126:C126"/>
    <mergeCell ref="B127:C127"/>
    <mergeCell ref="B128:C128"/>
    <mergeCell ref="B129:C129"/>
    <mergeCell ref="B130:C130"/>
    <mergeCell ref="B131:C131"/>
    <mergeCell ref="B132:C132"/>
    <mergeCell ref="B142:C142"/>
    <mergeCell ref="B143:C143"/>
    <mergeCell ref="B133:C133"/>
    <mergeCell ref="B134:C134"/>
    <mergeCell ref="B135:C135"/>
    <mergeCell ref="B136:C136"/>
    <mergeCell ref="B137:C137"/>
    <mergeCell ref="B138:C138"/>
    <mergeCell ref="B139:C139"/>
    <mergeCell ref="B140:C140"/>
    <mergeCell ref="B141:C141"/>
    <mergeCell ref="B147:C147"/>
    <mergeCell ref="B148:C148"/>
    <mergeCell ref="B149:C149"/>
    <mergeCell ref="B150:C150"/>
    <mergeCell ref="B151:C151"/>
    <mergeCell ref="B152:C152"/>
    <mergeCell ref="B153:C153"/>
    <mergeCell ref="B154:C154"/>
    <mergeCell ref="B144:C144"/>
    <mergeCell ref="B145:C145"/>
    <mergeCell ref="B146:C146"/>
    <mergeCell ref="B163:C163"/>
    <mergeCell ref="B164:C164"/>
    <mergeCell ref="B165:C165"/>
    <mergeCell ref="B166:C166"/>
    <mergeCell ref="B167:C167"/>
    <mergeCell ref="B168:C168"/>
    <mergeCell ref="B155:C155"/>
    <mergeCell ref="B156:C156"/>
    <mergeCell ref="B157:C157"/>
    <mergeCell ref="B158:C158"/>
    <mergeCell ref="B159:C159"/>
    <mergeCell ref="B160:C160"/>
    <mergeCell ref="B161:C161"/>
    <mergeCell ref="B162:C162"/>
    <mergeCell ref="D177:E177"/>
    <mergeCell ref="B178:C178"/>
    <mergeCell ref="B179:C179"/>
    <mergeCell ref="B180:C180"/>
    <mergeCell ref="B169:C169"/>
    <mergeCell ref="B170:C170"/>
    <mergeCell ref="B171:C171"/>
    <mergeCell ref="B172:C172"/>
    <mergeCell ref="B173:C173"/>
    <mergeCell ref="D174:E174"/>
    <mergeCell ref="D175:E175"/>
    <mergeCell ref="D176:E176"/>
    <mergeCell ref="D178:E178"/>
    <mergeCell ref="D179:E179"/>
    <mergeCell ref="D180:E180"/>
    <mergeCell ref="D170:E170"/>
    <mergeCell ref="D171:E171"/>
    <mergeCell ref="D172:E172"/>
    <mergeCell ref="D173:E173"/>
    <mergeCell ref="B187:C187"/>
    <mergeCell ref="B188:C188"/>
    <mergeCell ref="B181:C181"/>
    <mergeCell ref="B182:C182"/>
    <mergeCell ref="B183:C183"/>
    <mergeCell ref="B184:C184"/>
    <mergeCell ref="B185:C185"/>
    <mergeCell ref="B186:C186"/>
    <mergeCell ref="B174:C174"/>
    <mergeCell ref="B175:C175"/>
    <mergeCell ref="B176:C176"/>
    <mergeCell ref="B177:C177"/>
    <mergeCell ref="B195:C195"/>
    <mergeCell ref="B196:C196"/>
    <mergeCell ref="B197:C197"/>
    <mergeCell ref="D197:E197"/>
    <mergeCell ref="B198:C198"/>
    <mergeCell ref="B199:C199"/>
    <mergeCell ref="B200:C200"/>
    <mergeCell ref="B201:C201"/>
    <mergeCell ref="B189:C189"/>
    <mergeCell ref="B190:C190"/>
    <mergeCell ref="B191:C191"/>
    <mergeCell ref="B192:C192"/>
    <mergeCell ref="B193:C193"/>
    <mergeCell ref="B194:C194"/>
    <mergeCell ref="D195:E195"/>
    <mergeCell ref="D196:E196"/>
    <mergeCell ref="D198:E198"/>
    <mergeCell ref="D199:E199"/>
    <mergeCell ref="D200:E200"/>
    <mergeCell ref="D201:E201"/>
    <mergeCell ref="D189:E189"/>
    <mergeCell ref="D190:E190"/>
    <mergeCell ref="D191:E191"/>
    <mergeCell ref="D192:E192"/>
    <mergeCell ref="B213:C213"/>
    <mergeCell ref="B208:C208"/>
    <mergeCell ref="D208:E208"/>
    <mergeCell ref="B209:C209"/>
    <mergeCell ref="B210:C210"/>
    <mergeCell ref="B211:C211"/>
    <mergeCell ref="B212:C212"/>
    <mergeCell ref="B202:C202"/>
    <mergeCell ref="B203:C203"/>
    <mergeCell ref="B204:C204"/>
    <mergeCell ref="B205:C205"/>
    <mergeCell ref="B206:C206"/>
    <mergeCell ref="B207:C207"/>
    <mergeCell ref="D203:E203"/>
    <mergeCell ref="D204:E204"/>
    <mergeCell ref="D205:E205"/>
    <mergeCell ref="D206:E206"/>
    <mergeCell ref="D207:E207"/>
    <mergeCell ref="D202:E202"/>
    <mergeCell ref="B221:C221"/>
    <mergeCell ref="B222:C222"/>
    <mergeCell ref="B223:C223"/>
    <mergeCell ref="B224:C224"/>
    <mergeCell ref="B225:C225"/>
    <mergeCell ref="B217:C217"/>
    <mergeCell ref="B218:C218"/>
    <mergeCell ref="B219:C219"/>
    <mergeCell ref="B220:C220"/>
    <mergeCell ref="B232:C232"/>
    <mergeCell ref="B233:C233"/>
    <mergeCell ref="B234:C234"/>
    <mergeCell ref="B235:C235"/>
    <mergeCell ref="B236:C236"/>
    <mergeCell ref="D236:E236"/>
    <mergeCell ref="B237:C237"/>
    <mergeCell ref="B226:C226"/>
    <mergeCell ref="B227:C227"/>
    <mergeCell ref="B228:C228"/>
    <mergeCell ref="B229:C229"/>
    <mergeCell ref="B230:C230"/>
    <mergeCell ref="B231:C231"/>
    <mergeCell ref="D233:E233"/>
    <mergeCell ref="D234:E234"/>
    <mergeCell ref="D235:E235"/>
    <mergeCell ref="D237:E237"/>
    <mergeCell ref="B243:C243"/>
    <mergeCell ref="B244:C244"/>
    <mergeCell ref="B245:C245"/>
    <mergeCell ref="B246:C246"/>
    <mergeCell ref="B247:C247"/>
    <mergeCell ref="B248:C248"/>
    <mergeCell ref="B238:C238"/>
    <mergeCell ref="B239:C239"/>
    <mergeCell ref="B240:C240"/>
    <mergeCell ref="B241:C241"/>
    <mergeCell ref="B242:C242"/>
    <mergeCell ref="B258:C258"/>
    <mergeCell ref="B259:C259"/>
    <mergeCell ref="B260:C260"/>
    <mergeCell ref="B249:C249"/>
    <mergeCell ref="B250:C250"/>
    <mergeCell ref="B251:C251"/>
    <mergeCell ref="B252:C252"/>
    <mergeCell ref="B253:C253"/>
    <mergeCell ref="B254:C254"/>
    <mergeCell ref="B255:C255"/>
    <mergeCell ref="B256:C256"/>
    <mergeCell ref="B257:C257"/>
    <mergeCell ref="B268:C268"/>
    <mergeCell ref="B269:C269"/>
    <mergeCell ref="B264:C264"/>
    <mergeCell ref="B265:C265"/>
    <mergeCell ref="B266:C266"/>
    <mergeCell ref="B267:C267"/>
    <mergeCell ref="B261:C261"/>
    <mergeCell ref="B262:C262"/>
    <mergeCell ref="B263:C263"/>
    <mergeCell ref="B272:C272"/>
    <mergeCell ref="B273:C273"/>
    <mergeCell ref="B274:C274"/>
    <mergeCell ref="B275:C275"/>
    <mergeCell ref="B276:C276"/>
    <mergeCell ref="B277:C277"/>
    <mergeCell ref="B278:C278"/>
    <mergeCell ref="B279:C279"/>
    <mergeCell ref="B270:C270"/>
    <mergeCell ref="B271:C271"/>
    <mergeCell ref="B285:C285"/>
    <mergeCell ref="B286:C286"/>
    <mergeCell ref="B287:C287"/>
    <mergeCell ref="B288:C288"/>
    <mergeCell ref="B289:C289"/>
    <mergeCell ref="B280:C280"/>
    <mergeCell ref="B281:C281"/>
    <mergeCell ref="B282:C282"/>
    <mergeCell ref="B283:C283"/>
    <mergeCell ref="B284:C284"/>
    <mergeCell ref="B296:C296"/>
    <mergeCell ref="B297:C297"/>
    <mergeCell ref="B298:C298"/>
    <mergeCell ref="B299:C299"/>
    <mergeCell ref="B290:C290"/>
    <mergeCell ref="B291:C291"/>
    <mergeCell ref="B292:C292"/>
    <mergeCell ref="B293:C293"/>
    <mergeCell ref="B294:C294"/>
    <mergeCell ref="B295:C295"/>
    <mergeCell ref="B305:C305"/>
    <mergeCell ref="B306:C306"/>
    <mergeCell ref="B307:C307"/>
    <mergeCell ref="B308:C308"/>
    <mergeCell ref="B309:C309"/>
    <mergeCell ref="B300:C300"/>
    <mergeCell ref="B301:C301"/>
    <mergeCell ref="B302:C302"/>
    <mergeCell ref="B303:C303"/>
    <mergeCell ref="B304:C304"/>
    <mergeCell ref="B313:C313"/>
    <mergeCell ref="D313:E313"/>
    <mergeCell ref="B314:C314"/>
    <mergeCell ref="B315:C315"/>
    <mergeCell ref="B316:C316"/>
    <mergeCell ref="B317:C317"/>
    <mergeCell ref="B318:C318"/>
    <mergeCell ref="B310:C310"/>
    <mergeCell ref="B311:C311"/>
    <mergeCell ref="B312:C312"/>
    <mergeCell ref="D314:E314"/>
    <mergeCell ref="D315:E315"/>
    <mergeCell ref="D316:E316"/>
    <mergeCell ref="D317:E317"/>
    <mergeCell ref="D318:E318"/>
    <mergeCell ref="B327:C327"/>
    <mergeCell ref="B328:C328"/>
    <mergeCell ref="B329:C329"/>
    <mergeCell ref="B319:C319"/>
    <mergeCell ref="B320:C320"/>
    <mergeCell ref="B321:C321"/>
    <mergeCell ref="B322:C322"/>
    <mergeCell ref="B323:C323"/>
    <mergeCell ref="B324:C324"/>
    <mergeCell ref="B325:C325"/>
    <mergeCell ref="B326:C326"/>
    <mergeCell ref="B331:C331"/>
    <mergeCell ref="B332:C332"/>
    <mergeCell ref="B333:C333"/>
    <mergeCell ref="B334:C334"/>
    <mergeCell ref="B335:C335"/>
    <mergeCell ref="B336:C336"/>
    <mergeCell ref="B337:C337"/>
    <mergeCell ref="B338:C338"/>
    <mergeCell ref="B330:C330"/>
    <mergeCell ref="B346:C346"/>
    <mergeCell ref="B347:C347"/>
    <mergeCell ref="B348:C348"/>
    <mergeCell ref="B344:C344"/>
    <mergeCell ref="B345:C345"/>
    <mergeCell ref="B339:C339"/>
    <mergeCell ref="B340:C340"/>
    <mergeCell ref="B341:C341"/>
    <mergeCell ref="B342:C342"/>
    <mergeCell ref="B343:C343"/>
    <mergeCell ref="B353:C353"/>
    <mergeCell ref="B354:C354"/>
    <mergeCell ref="B355:C355"/>
    <mergeCell ref="B356:C356"/>
    <mergeCell ref="B357:C357"/>
    <mergeCell ref="B350:C350"/>
    <mergeCell ref="B351:C351"/>
    <mergeCell ref="B352:C352"/>
    <mergeCell ref="B349:C349"/>
    <mergeCell ref="B367:C367"/>
    <mergeCell ref="B368:C368"/>
    <mergeCell ref="B369:C369"/>
    <mergeCell ref="B362:C362"/>
    <mergeCell ref="B363:C363"/>
    <mergeCell ref="B364:C364"/>
    <mergeCell ref="B365:C365"/>
    <mergeCell ref="B366:C366"/>
    <mergeCell ref="B358:C358"/>
    <mergeCell ref="B359:C359"/>
    <mergeCell ref="B360:C360"/>
    <mergeCell ref="B361:C361"/>
    <mergeCell ref="B380:C380"/>
    <mergeCell ref="B378:C378"/>
    <mergeCell ref="B379:C379"/>
    <mergeCell ref="B370:C370"/>
    <mergeCell ref="B371:C371"/>
    <mergeCell ref="B372:C372"/>
    <mergeCell ref="B373:C373"/>
    <mergeCell ref="B374:C374"/>
    <mergeCell ref="B375:C375"/>
    <mergeCell ref="B376:C376"/>
    <mergeCell ref="B377:C377"/>
    <mergeCell ref="B389:C389"/>
    <mergeCell ref="B390:C390"/>
    <mergeCell ref="B381:C381"/>
    <mergeCell ref="B382:C382"/>
    <mergeCell ref="B383:C383"/>
    <mergeCell ref="B384:C384"/>
    <mergeCell ref="B385:C385"/>
    <mergeCell ref="B386:C386"/>
    <mergeCell ref="B387:C387"/>
    <mergeCell ref="B388:C388"/>
    <mergeCell ref="B398:C398"/>
    <mergeCell ref="B399:C399"/>
    <mergeCell ref="B400:C400"/>
    <mergeCell ref="B401:C401"/>
    <mergeCell ref="B402:C402"/>
    <mergeCell ref="B396:C396"/>
    <mergeCell ref="B397:C397"/>
    <mergeCell ref="B391:C391"/>
    <mergeCell ref="B392:C392"/>
    <mergeCell ref="B393:C393"/>
    <mergeCell ref="B394:C394"/>
    <mergeCell ref="B395:C395"/>
    <mergeCell ref="B409:C409"/>
    <mergeCell ref="B410:C410"/>
    <mergeCell ref="B411:C411"/>
    <mergeCell ref="B412:C412"/>
    <mergeCell ref="B413:C413"/>
    <mergeCell ref="B414:C414"/>
    <mergeCell ref="B415:C415"/>
    <mergeCell ref="B403:C403"/>
    <mergeCell ref="B404:C404"/>
    <mergeCell ref="B405:C405"/>
    <mergeCell ref="B406:C406"/>
    <mergeCell ref="B407:C407"/>
    <mergeCell ref="B408:C408"/>
    <mergeCell ref="B424:C424"/>
    <mergeCell ref="B425:C425"/>
    <mergeCell ref="B416:C416"/>
    <mergeCell ref="B417:C417"/>
    <mergeCell ref="B418:C418"/>
    <mergeCell ref="B419:C419"/>
    <mergeCell ref="B420:C420"/>
    <mergeCell ref="B421:C421"/>
    <mergeCell ref="B422:C422"/>
    <mergeCell ref="B423:C423"/>
    <mergeCell ref="B435:C435"/>
    <mergeCell ref="B436:C436"/>
    <mergeCell ref="B437:C437"/>
    <mergeCell ref="B431:C431"/>
    <mergeCell ref="B432:C432"/>
    <mergeCell ref="B433:C433"/>
    <mergeCell ref="B434:C434"/>
    <mergeCell ref="B426:C426"/>
    <mergeCell ref="B427:C427"/>
    <mergeCell ref="B428:C428"/>
    <mergeCell ref="B429:C429"/>
    <mergeCell ref="B430:C430"/>
    <mergeCell ref="B446:C446"/>
    <mergeCell ref="D446:E446"/>
    <mergeCell ref="B447:C447"/>
    <mergeCell ref="B444:C444"/>
    <mergeCell ref="B445:C445"/>
    <mergeCell ref="B441:C441"/>
    <mergeCell ref="B442:C442"/>
    <mergeCell ref="B443:C443"/>
    <mergeCell ref="B438:C438"/>
    <mergeCell ref="B439:C439"/>
    <mergeCell ref="B440:C440"/>
    <mergeCell ref="D447:E447"/>
    <mergeCell ref="D438:E438"/>
    <mergeCell ref="B457:C457"/>
    <mergeCell ref="B458:C458"/>
    <mergeCell ref="B448:C448"/>
    <mergeCell ref="B449:C449"/>
    <mergeCell ref="B450:C450"/>
    <mergeCell ref="B451:C451"/>
    <mergeCell ref="B452:C452"/>
    <mergeCell ref="B453:C453"/>
    <mergeCell ref="B454:C454"/>
    <mergeCell ref="B455:C455"/>
    <mergeCell ref="B456:C456"/>
    <mergeCell ref="B468:C468"/>
    <mergeCell ref="B469:C469"/>
    <mergeCell ref="B470:C470"/>
    <mergeCell ref="B471:C471"/>
    <mergeCell ref="B472:C472"/>
    <mergeCell ref="B459:C459"/>
    <mergeCell ref="B460:C460"/>
    <mergeCell ref="B461:C461"/>
    <mergeCell ref="B462:C462"/>
    <mergeCell ref="B463:C463"/>
    <mergeCell ref="B464:C464"/>
    <mergeCell ref="B465:C465"/>
    <mergeCell ref="B466:C466"/>
    <mergeCell ref="B467:C467"/>
    <mergeCell ref="B479:C479"/>
    <mergeCell ref="B480:C480"/>
    <mergeCell ref="B481:C481"/>
    <mergeCell ref="B482:C482"/>
    <mergeCell ref="B473:C473"/>
    <mergeCell ref="B474:C474"/>
    <mergeCell ref="B475:C475"/>
    <mergeCell ref="B476:C476"/>
    <mergeCell ref="B477:C477"/>
    <mergeCell ref="B478:C478"/>
    <mergeCell ref="B489:C489"/>
    <mergeCell ref="B490:C490"/>
    <mergeCell ref="B491:C491"/>
    <mergeCell ref="B492:C492"/>
    <mergeCell ref="B493:C493"/>
    <mergeCell ref="B494:C494"/>
    <mergeCell ref="B495:C495"/>
    <mergeCell ref="B483:C483"/>
    <mergeCell ref="B484:C484"/>
    <mergeCell ref="B485:C485"/>
    <mergeCell ref="B486:C486"/>
    <mergeCell ref="B487:C487"/>
    <mergeCell ref="B488:C488"/>
    <mergeCell ref="B507:C507"/>
    <mergeCell ref="B500:C500"/>
    <mergeCell ref="B501:C501"/>
    <mergeCell ref="B502:C502"/>
    <mergeCell ref="B503:C503"/>
    <mergeCell ref="B504:C504"/>
    <mergeCell ref="B505:C505"/>
    <mergeCell ref="B506:C506"/>
    <mergeCell ref="B496:C496"/>
    <mergeCell ref="B497:C497"/>
    <mergeCell ref="B498:C498"/>
    <mergeCell ref="B499:C499"/>
  </mergeCells>
  <printOptions horizontalCentered="1"/>
  <pageMargins left="0.51181102362204722" right="0.31496062992125984" top="0.78740157480314965" bottom="0.78740157480314965" header="0" footer="0"/>
  <pageSetup paperSize="9" scale="40" fitToHeight="0" orientation="portrait" r:id="rId1"/>
  <headerFooter>
    <oddFooter>Página &amp;P de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859"/>
  <sheetViews>
    <sheetView view="pageBreakPreview" topLeftCell="D145" zoomScale="70" zoomScaleNormal="70" zoomScaleSheetLayoutView="70" workbookViewId="0">
      <selection activeCell="M12" sqref="M12"/>
    </sheetView>
  </sheetViews>
  <sheetFormatPr defaultColWidth="14.42578125" defaultRowHeight="15" customHeight="1"/>
  <cols>
    <col min="1" max="2" width="11.5703125" style="29" hidden="1" customWidth="1"/>
    <col min="3" max="3" width="21.5703125" style="29" customWidth="1"/>
    <col min="4" max="4" width="20.5703125" style="29" customWidth="1"/>
    <col min="5" max="5" width="20.85546875" style="29" customWidth="1"/>
    <col min="6" max="6" width="78" style="29" customWidth="1"/>
    <col min="7" max="7" width="9.5703125" style="29" customWidth="1"/>
    <col min="8" max="8" width="15" style="29" customWidth="1"/>
    <col min="9" max="9" width="16.85546875" style="29" customWidth="1"/>
    <col min="10" max="10" width="17.42578125" style="29" customWidth="1"/>
    <col min="11" max="11" width="10.42578125" style="29" customWidth="1"/>
    <col min="12" max="12" width="20" style="29" customWidth="1"/>
    <col min="13" max="13" width="20.42578125" style="29" customWidth="1"/>
    <col min="14" max="14" width="14" style="29" customWidth="1"/>
    <col min="15" max="15" width="16.28515625" style="29" customWidth="1"/>
    <col min="16" max="18" width="11.5703125" style="29" customWidth="1"/>
    <col min="19" max="16384" width="14.42578125" style="29"/>
  </cols>
  <sheetData>
    <row r="1" spans="1:18" ht="16.5" thickBot="1">
      <c r="A1" s="68"/>
      <c r="B1" s="68"/>
      <c r="C1" s="68"/>
      <c r="D1" s="68"/>
      <c r="E1" s="68"/>
      <c r="F1" s="68"/>
      <c r="G1" s="69"/>
      <c r="H1" s="69"/>
      <c r="I1" s="70"/>
      <c r="J1" s="70"/>
      <c r="K1" s="69"/>
      <c r="L1" s="70"/>
      <c r="M1" s="68"/>
      <c r="N1" s="69"/>
      <c r="O1" s="68"/>
      <c r="P1" s="68"/>
      <c r="Q1" s="68"/>
      <c r="R1" s="68"/>
    </row>
    <row r="2" spans="1:18" ht="39.75" customHeight="1">
      <c r="A2" s="68"/>
      <c r="B2" s="175"/>
      <c r="C2" s="500"/>
      <c r="D2" s="501"/>
      <c r="E2" s="500" t="s">
        <v>464</v>
      </c>
      <c r="F2" s="501"/>
      <c r="G2" s="501"/>
      <c r="H2" s="501"/>
      <c r="I2" s="501"/>
      <c r="J2" s="501"/>
      <c r="K2" s="502"/>
      <c r="L2" s="501"/>
      <c r="M2" s="503"/>
      <c r="N2" s="69"/>
      <c r="O2" s="68"/>
      <c r="P2" s="68"/>
      <c r="Q2" s="68"/>
      <c r="R2" s="68"/>
    </row>
    <row r="3" spans="1:18" ht="18" customHeight="1">
      <c r="A3" s="68"/>
      <c r="B3" s="176"/>
      <c r="C3" s="483"/>
      <c r="D3" s="483"/>
      <c r="E3" s="483"/>
      <c r="F3" s="483"/>
      <c r="G3" s="483"/>
      <c r="H3" s="483"/>
      <c r="I3" s="483"/>
      <c r="J3" s="483"/>
      <c r="K3" s="483"/>
      <c r="L3" s="504"/>
      <c r="M3" s="489"/>
      <c r="N3" s="69"/>
      <c r="O3" s="68"/>
      <c r="P3" s="68"/>
      <c r="Q3" s="68"/>
      <c r="R3" s="68"/>
    </row>
    <row r="4" spans="1:18" ht="53.25" customHeight="1">
      <c r="A4" s="68"/>
      <c r="B4" s="176"/>
      <c r="C4" s="483"/>
      <c r="D4" s="483"/>
      <c r="E4" s="177" t="s">
        <v>465</v>
      </c>
      <c r="F4" s="178" t="str">
        <f>'PLANILHA ORÇAMENTÁRIA'!E5</f>
        <v>EXECUÇÃO DE SERVIÇOS COMUNS DE ENGENHARIA, CONTEMPLANDO A MANUTENÇÃO PREVENTIVA, CORRETIVA E REFORMA PREDIAL NOS PRÓPRIOS MUNICIPAIS</v>
      </c>
      <c r="G4" s="499" t="s">
        <v>570</v>
      </c>
      <c r="H4" s="483"/>
      <c r="I4" s="483"/>
      <c r="J4" s="179">
        <f>+'PLANILHA ORÇAMENTÁRIA'!G5</f>
        <v>0.47699999999999998</v>
      </c>
      <c r="K4" s="483"/>
      <c r="L4" s="504"/>
      <c r="M4" s="489"/>
      <c r="N4" s="69"/>
      <c r="O4" s="68"/>
      <c r="P4" s="68"/>
      <c r="Q4" s="68"/>
      <c r="R4" s="68"/>
    </row>
    <row r="5" spans="1:18" ht="18.600000000000001" customHeight="1">
      <c r="A5" s="68"/>
      <c r="B5" s="176"/>
      <c r="C5" s="483"/>
      <c r="D5" s="483"/>
      <c r="E5" s="177" t="s">
        <v>467</v>
      </c>
      <c r="F5" s="180" t="str">
        <f>'PLANILHA ORÇAMENTÁRIA'!E6</f>
        <v>SANTO ANTÔNIO DOS LOPES - MA</v>
      </c>
      <c r="G5" s="499" t="s">
        <v>469</v>
      </c>
      <c r="H5" s="483"/>
      <c r="I5" s="483"/>
      <c r="J5" s="179">
        <f>+'PLANILHA ORÇAMENTÁRIA'!G6</f>
        <v>0.84609999999999996</v>
      </c>
      <c r="K5" s="483"/>
      <c r="L5" s="504"/>
      <c r="M5" s="489"/>
      <c r="N5" s="69"/>
      <c r="O5" s="68"/>
      <c r="P5" s="68"/>
      <c r="Q5" s="68"/>
      <c r="R5" s="68"/>
    </row>
    <row r="6" spans="1:18" ht="18.75" customHeight="1">
      <c r="A6" s="68"/>
      <c r="B6" s="176"/>
      <c r="C6" s="483"/>
      <c r="D6" s="483"/>
      <c r="E6" s="177" t="s">
        <v>470</v>
      </c>
      <c r="F6" s="180" t="str">
        <f>'PLANILHA ORÇAMENTÁRIA'!E7</f>
        <v>SANTO ANTÔNIO DOS LOPES - MA</v>
      </c>
      <c r="G6" s="499" t="s">
        <v>471</v>
      </c>
      <c r="H6" s="483"/>
      <c r="I6" s="483"/>
      <c r="J6" s="181">
        <f>'MEMORIA DE CALCULO'!O7</f>
        <v>45017</v>
      </c>
      <c r="K6" s="483"/>
      <c r="L6" s="504"/>
      <c r="M6" s="489"/>
      <c r="N6" s="69"/>
      <c r="O6" s="68"/>
      <c r="P6" s="68"/>
      <c r="Q6" s="68"/>
      <c r="R6" s="68"/>
    </row>
    <row r="7" spans="1:18" ht="18.75" customHeight="1">
      <c r="A7" s="68"/>
      <c r="B7" s="176"/>
      <c r="C7" s="483"/>
      <c r="D7" s="483"/>
      <c r="E7" s="486"/>
      <c r="F7" s="483"/>
      <c r="G7" s="499" t="s">
        <v>472</v>
      </c>
      <c r="H7" s="483"/>
      <c r="I7" s="483"/>
      <c r="J7" s="182">
        <f>'MEMORIA DE CALCULO'!O8</f>
        <v>0.24979999999999999</v>
      </c>
      <c r="K7" s="483"/>
      <c r="L7" s="483"/>
      <c r="M7" s="489"/>
      <c r="N7" s="69"/>
      <c r="O7" s="68"/>
      <c r="P7" s="68"/>
      <c r="Q7" s="68"/>
      <c r="R7" s="68"/>
    </row>
    <row r="8" spans="1:18" ht="15.75" customHeight="1">
      <c r="A8" s="68"/>
      <c r="B8" s="176"/>
      <c r="C8" s="505" t="s">
        <v>585</v>
      </c>
      <c r="D8" s="483"/>
      <c r="E8" s="483"/>
      <c r="F8" s="483"/>
      <c r="G8" s="483"/>
      <c r="H8" s="483"/>
      <c r="I8" s="483"/>
      <c r="J8" s="483"/>
      <c r="K8" s="483"/>
      <c r="L8" s="483"/>
      <c r="M8" s="489"/>
      <c r="N8" s="69"/>
      <c r="O8" s="68"/>
      <c r="P8" s="68"/>
      <c r="Q8" s="68"/>
      <c r="R8" s="68"/>
    </row>
    <row r="9" spans="1:18" ht="15.75">
      <c r="A9" s="68"/>
      <c r="B9" s="176"/>
      <c r="C9" s="483"/>
      <c r="D9" s="483"/>
      <c r="E9" s="483"/>
      <c r="F9" s="483"/>
      <c r="G9" s="483"/>
      <c r="H9" s="483"/>
      <c r="I9" s="483"/>
      <c r="J9" s="483"/>
      <c r="K9" s="483"/>
      <c r="L9" s="483"/>
      <c r="M9" s="489"/>
      <c r="N9" s="69"/>
      <c r="O9" s="68"/>
      <c r="P9" s="68"/>
      <c r="Q9" s="68"/>
      <c r="R9" s="68"/>
    </row>
    <row r="10" spans="1:18" ht="31.5">
      <c r="A10" s="68"/>
      <c r="B10" s="176"/>
      <c r="C10" s="183" t="s">
        <v>474</v>
      </c>
      <c r="D10" s="184" t="s">
        <v>586</v>
      </c>
      <c r="E10" s="506" t="s">
        <v>587</v>
      </c>
      <c r="F10" s="483"/>
      <c r="G10" s="183" t="s">
        <v>483</v>
      </c>
      <c r="H10" s="185" t="s">
        <v>588</v>
      </c>
      <c r="I10" s="186" t="s">
        <v>589</v>
      </c>
      <c r="J10" s="186" t="s">
        <v>590</v>
      </c>
      <c r="K10" s="187" t="s">
        <v>591</v>
      </c>
      <c r="L10" s="186" t="s">
        <v>592</v>
      </c>
      <c r="M10" s="188" t="s">
        <v>593</v>
      </c>
      <c r="N10" s="69"/>
      <c r="O10" s="68"/>
      <c r="P10" s="68"/>
      <c r="Q10" s="68"/>
      <c r="R10" s="68"/>
    </row>
    <row r="11" spans="1:18" ht="15.75">
      <c r="A11" s="68"/>
      <c r="B11" s="176"/>
      <c r="C11" s="189" t="s">
        <v>481</v>
      </c>
      <c r="D11" s="190"/>
      <c r="E11" s="488" t="s">
        <v>984</v>
      </c>
      <c r="F11" s="483"/>
      <c r="G11" s="483"/>
      <c r="H11" s="483"/>
      <c r="I11" s="483"/>
      <c r="J11" s="483"/>
      <c r="K11" s="483"/>
      <c r="L11" s="483"/>
      <c r="M11" s="489"/>
      <c r="N11" s="69"/>
      <c r="O11" s="68"/>
      <c r="P11" s="68"/>
      <c r="Q11" s="68"/>
      <c r="R11" s="68"/>
    </row>
    <row r="12" spans="1:18" ht="15.75" customHeight="1">
      <c r="A12" s="68"/>
      <c r="B12" s="176"/>
      <c r="C12" s="191" t="s">
        <v>482</v>
      </c>
      <c r="D12" s="192">
        <v>90777</v>
      </c>
      <c r="E12" s="482" t="s">
        <v>849</v>
      </c>
      <c r="F12" s="483"/>
      <c r="G12" s="193" t="s">
        <v>596</v>
      </c>
      <c r="H12" s="193">
        <v>1</v>
      </c>
      <c r="I12" s="194">
        <v>96.19</v>
      </c>
      <c r="J12" s="194">
        <f t="shared" ref="J12:J16" si="0">H12*I12</f>
        <v>96.19</v>
      </c>
      <c r="K12" s="195">
        <v>0.24979999999999999</v>
      </c>
      <c r="L12" s="194">
        <f>J12*K12</f>
        <v>24.028261999999998</v>
      </c>
      <c r="M12" s="196">
        <f>ROUND(J12+L12,2)</f>
        <v>120.22</v>
      </c>
      <c r="N12" s="69"/>
      <c r="O12" s="247">
        <v>120.22</v>
      </c>
      <c r="P12" s="68"/>
      <c r="Q12" s="68"/>
      <c r="R12" s="68"/>
    </row>
    <row r="13" spans="1:18" ht="15.75" customHeight="1">
      <c r="A13" s="68"/>
      <c r="B13" s="176"/>
      <c r="C13" s="191" t="s">
        <v>484</v>
      </c>
      <c r="D13" s="192">
        <v>90776</v>
      </c>
      <c r="E13" s="482" t="s">
        <v>980</v>
      </c>
      <c r="F13" s="483"/>
      <c r="G13" s="193" t="s">
        <v>596</v>
      </c>
      <c r="H13" s="193">
        <v>1</v>
      </c>
      <c r="I13" s="194">
        <v>28.35</v>
      </c>
      <c r="J13" s="194">
        <f t="shared" ref="J13" si="1">H13*I13</f>
        <v>28.35</v>
      </c>
      <c r="K13" s="195">
        <v>0.24979999999999999</v>
      </c>
      <c r="L13" s="194">
        <f t="shared" ref="L13" si="2">J13*K13</f>
        <v>7.0818300000000001</v>
      </c>
      <c r="M13" s="196">
        <f t="shared" ref="M13:M16" si="3">ROUND(J13+L13,2)</f>
        <v>35.43</v>
      </c>
      <c r="N13" s="69"/>
      <c r="O13" s="68"/>
      <c r="P13" s="68"/>
      <c r="Q13" s="68"/>
      <c r="R13" s="68"/>
    </row>
    <row r="14" spans="1:18" ht="15.75" customHeight="1">
      <c r="A14" s="68"/>
      <c r="B14" s="176"/>
      <c r="C14" s="191" t="s">
        <v>485</v>
      </c>
      <c r="D14" s="192">
        <v>90772</v>
      </c>
      <c r="E14" s="482" t="s">
        <v>981</v>
      </c>
      <c r="F14" s="483"/>
      <c r="G14" s="193" t="s">
        <v>596</v>
      </c>
      <c r="H14" s="193">
        <v>1</v>
      </c>
      <c r="I14" s="194">
        <v>20.81</v>
      </c>
      <c r="J14" s="194">
        <f t="shared" ref="J14" si="4">H14*I14</f>
        <v>20.81</v>
      </c>
      <c r="K14" s="195">
        <v>0.24979999999999999</v>
      </c>
      <c r="L14" s="194">
        <f t="shared" ref="L14" si="5">J14*K14</f>
        <v>5.1983379999999997</v>
      </c>
      <c r="M14" s="196">
        <f t="shared" si="3"/>
        <v>26.01</v>
      </c>
      <c r="N14" s="69"/>
      <c r="O14" s="68"/>
      <c r="P14" s="68"/>
      <c r="Q14" s="68"/>
      <c r="R14" s="68"/>
    </row>
    <row r="15" spans="1:18" ht="15.75" customHeight="1">
      <c r="A15" s="68"/>
      <c r="B15" s="176"/>
      <c r="C15" s="191" t="s">
        <v>488</v>
      </c>
      <c r="D15" s="192">
        <v>90766</v>
      </c>
      <c r="E15" s="496" t="s">
        <v>982</v>
      </c>
      <c r="F15" s="496"/>
      <c r="G15" s="193" t="s">
        <v>596</v>
      </c>
      <c r="H15" s="193">
        <v>1</v>
      </c>
      <c r="I15" s="194">
        <v>27.27</v>
      </c>
      <c r="J15" s="194">
        <f t="shared" ref="J15" si="6">H15*I15</f>
        <v>27.27</v>
      </c>
      <c r="K15" s="195">
        <v>0.24979999999999999</v>
      </c>
      <c r="L15" s="194">
        <f t="shared" ref="L15" si="7">J15*K15</f>
        <v>6.8120459999999996</v>
      </c>
      <c r="M15" s="196">
        <f t="shared" si="3"/>
        <v>34.08</v>
      </c>
      <c r="N15" s="69"/>
      <c r="O15" s="68"/>
      <c r="P15" s="68"/>
      <c r="Q15" s="68"/>
      <c r="R15" s="68"/>
    </row>
    <row r="16" spans="1:18" ht="15.75" customHeight="1">
      <c r="A16" s="68"/>
      <c r="B16" s="176"/>
      <c r="C16" s="191" t="s">
        <v>1482</v>
      </c>
      <c r="D16" s="192">
        <v>88255</v>
      </c>
      <c r="E16" s="496" t="s">
        <v>983</v>
      </c>
      <c r="F16" s="496"/>
      <c r="G16" s="193" t="s">
        <v>596</v>
      </c>
      <c r="H16" s="193">
        <v>1</v>
      </c>
      <c r="I16" s="194">
        <v>22.96</v>
      </c>
      <c r="J16" s="194">
        <f t="shared" si="0"/>
        <v>22.96</v>
      </c>
      <c r="K16" s="195">
        <v>0.24979999999999999</v>
      </c>
      <c r="L16" s="194">
        <f t="shared" ref="L16" si="8">J16*K16</f>
        <v>5.7354080000000005</v>
      </c>
      <c r="M16" s="196">
        <f t="shared" si="3"/>
        <v>28.7</v>
      </c>
      <c r="N16" s="69"/>
      <c r="O16" s="68"/>
      <c r="P16" s="68"/>
      <c r="Q16" s="68"/>
      <c r="R16" s="68"/>
    </row>
    <row r="17" spans="1:18" ht="15" customHeight="1">
      <c r="A17" s="68"/>
      <c r="B17" s="176"/>
      <c r="C17" s="189" t="s">
        <v>492</v>
      </c>
      <c r="D17" s="190"/>
      <c r="E17" s="488" t="s">
        <v>985</v>
      </c>
      <c r="F17" s="507"/>
      <c r="G17" s="189"/>
      <c r="H17" s="189"/>
      <c r="I17" s="197"/>
      <c r="J17" s="197"/>
      <c r="K17" s="189"/>
      <c r="L17" s="197"/>
      <c r="M17" s="198"/>
      <c r="N17" s="69"/>
      <c r="O17" s="68"/>
      <c r="P17" s="68"/>
      <c r="Q17" s="68"/>
      <c r="R17" s="68"/>
    </row>
    <row r="18" spans="1:18" ht="15" customHeight="1">
      <c r="A18" s="68"/>
      <c r="B18" s="176"/>
      <c r="C18" s="189" t="s">
        <v>494</v>
      </c>
      <c r="D18" s="190"/>
      <c r="E18" s="488" t="s">
        <v>490</v>
      </c>
      <c r="F18" s="483"/>
      <c r="G18" s="483"/>
      <c r="H18" s="483"/>
      <c r="I18" s="483"/>
      <c r="J18" s="483"/>
      <c r="K18" s="483"/>
      <c r="L18" s="483"/>
      <c r="M18" s="489"/>
      <c r="N18" s="69"/>
      <c r="O18" s="68"/>
      <c r="P18" s="68"/>
      <c r="Q18" s="68"/>
      <c r="R18" s="68"/>
    </row>
    <row r="19" spans="1:18" ht="15" customHeight="1">
      <c r="A19" s="68"/>
      <c r="B19" s="176"/>
      <c r="C19" s="191"/>
      <c r="D19" s="199">
        <v>3992</v>
      </c>
      <c r="E19" s="482" t="s">
        <v>829</v>
      </c>
      <c r="F19" s="483"/>
      <c r="G19" s="199" t="s">
        <v>489</v>
      </c>
      <c r="H19" s="200" t="s">
        <v>1487</v>
      </c>
      <c r="I19" s="194" t="s">
        <v>1488</v>
      </c>
      <c r="J19" s="201">
        <f t="shared" ref="J19:J27" si="9">H19*I19</f>
        <v>56.150513999999994</v>
      </c>
      <c r="K19" s="195">
        <v>0.24979999999999999</v>
      </c>
      <c r="L19" s="201">
        <f t="shared" ref="L19:L27" si="10">J19*K19</f>
        <v>14.026398397199998</v>
      </c>
      <c r="M19" s="196">
        <f t="shared" ref="M19:M27" si="11">ROUND(J19+L19,2)</f>
        <v>70.180000000000007</v>
      </c>
      <c r="N19" s="69"/>
      <c r="O19" s="68"/>
      <c r="P19" s="68"/>
      <c r="Q19" s="68"/>
      <c r="R19" s="68"/>
    </row>
    <row r="20" spans="1:18" ht="15" customHeight="1">
      <c r="A20" s="68"/>
      <c r="B20" s="176"/>
      <c r="C20" s="191"/>
      <c r="D20" s="199">
        <v>4433</v>
      </c>
      <c r="E20" s="482" t="s">
        <v>830</v>
      </c>
      <c r="F20" s="483"/>
      <c r="G20" s="199" t="s">
        <v>489</v>
      </c>
      <c r="H20" s="200" t="s">
        <v>1489</v>
      </c>
      <c r="I20" s="194" t="s">
        <v>1490</v>
      </c>
      <c r="J20" s="201">
        <f t="shared" si="9"/>
        <v>34.315308000000002</v>
      </c>
      <c r="K20" s="195">
        <v>0.24979999999999999</v>
      </c>
      <c r="L20" s="201">
        <f t="shared" si="10"/>
        <v>8.5719639383999997</v>
      </c>
      <c r="M20" s="196">
        <f t="shared" si="11"/>
        <v>42.89</v>
      </c>
      <c r="N20" s="69"/>
      <c r="O20" s="68"/>
      <c r="P20" s="68"/>
      <c r="Q20" s="68"/>
      <c r="R20" s="68"/>
    </row>
    <row r="21" spans="1:18" ht="15" customHeight="1">
      <c r="A21" s="68"/>
      <c r="B21" s="176"/>
      <c r="C21" s="191"/>
      <c r="D21" s="199">
        <v>5061</v>
      </c>
      <c r="E21" s="482" t="s">
        <v>831</v>
      </c>
      <c r="F21" s="483"/>
      <c r="G21" s="199" t="s">
        <v>505</v>
      </c>
      <c r="H21" s="200" t="s">
        <v>1491</v>
      </c>
      <c r="I21" s="194" t="s">
        <v>1492</v>
      </c>
      <c r="J21" s="201">
        <f t="shared" si="9"/>
        <v>0.89238000000000006</v>
      </c>
      <c r="K21" s="195">
        <v>0.24979999999999999</v>
      </c>
      <c r="L21" s="201">
        <f t="shared" si="10"/>
        <v>0.222916524</v>
      </c>
      <c r="M21" s="196">
        <f t="shared" si="11"/>
        <v>1.1200000000000001</v>
      </c>
      <c r="N21" s="69"/>
      <c r="O21" s="68"/>
      <c r="P21" s="68"/>
      <c r="Q21" s="68"/>
      <c r="R21" s="68"/>
    </row>
    <row r="22" spans="1:18" ht="15" customHeight="1">
      <c r="A22" s="68"/>
      <c r="B22" s="176"/>
      <c r="C22" s="191"/>
      <c r="D22" s="199">
        <v>43681</v>
      </c>
      <c r="E22" s="482" t="s">
        <v>832</v>
      </c>
      <c r="F22" s="483"/>
      <c r="G22" s="199" t="s">
        <v>491</v>
      </c>
      <c r="H22" s="200" t="s">
        <v>1493</v>
      </c>
      <c r="I22" s="194" t="s">
        <v>1494</v>
      </c>
      <c r="J22" s="201">
        <f t="shared" si="9"/>
        <v>39.911944380000001</v>
      </c>
      <c r="K22" s="195">
        <v>0.24979999999999999</v>
      </c>
      <c r="L22" s="201">
        <f t="shared" si="10"/>
        <v>9.9700037061240003</v>
      </c>
      <c r="M22" s="196">
        <f t="shared" si="11"/>
        <v>49.88</v>
      </c>
      <c r="N22" s="69"/>
      <c r="O22" s="68"/>
      <c r="P22" s="68"/>
      <c r="Q22" s="68"/>
      <c r="R22" s="68"/>
    </row>
    <row r="23" spans="1:18" ht="15" customHeight="1">
      <c r="A23" s="68"/>
      <c r="B23" s="176"/>
      <c r="C23" s="191"/>
      <c r="D23" s="199">
        <v>88239</v>
      </c>
      <c r="E23" s="482" t="s">
        <v>601</v>
      </c>
      <c r="F23" s="483"/>
      <c r="G23" s="199" t="s">
        <v>596</v>
      </c>
      <c r="H23" s="200" t="s">
        <v>1495</v>
      </c>
      <c r="I23" s="194" t="s">
        <v>1496</v>
      </c>
      <c r="J23" s="201">
        <f t="shared" si="9"/>
        <v>3.5734999999999997</v>
      </c>
      <c r="K23" s="195">
        <v>0.24979999999999999</v>
      </c>
      <c r="L23" s="201">
        <f t="shared" si="10"/>
        <v>0.89266029999999985</v>
      </c>
      <c r="M23" s="196">
        <f t="shared" si="11"/>
        <v>4.47</v>
      </c>
      <c r="N23" s="69"/>
      <c r="O23" s="68"/>
      <c r="P23" s="68"/>
      <c r="Q23" s="68"/>
      <c r="R23" s="68"/>
    </row>
    <row r="24" spans="1:18" ht="15" customHeight="1">
      <c r="A24" s="68"/>
      <c r="B24" s="176"/>
      <c r="C24" s="191"/>
      <c r="D24" s="199">
        <v>88262</v>
      </c>
      <c r="E24" s="482" t="s">
        <v>595</v>
      </c>
      <c r="F24" s="483"/>
      <c r="G24" s="199" t="s">
        <v>596</v>
      </c>
      <c r="H24" s="200" t="s">
        <v>1497</v>
      </c>
      <c r="I24" s="194" t="s">
        <v>1498</v>
      </c>
      <c r="J24" s="201">
        <f t="shared" si="9"/>
        <v>13.240447</v>
      </c>
      <c r="K24" s="195">
        <v>0.24979999999999999</v>
      </c>
      <c r="L24" s="201">
        <f t="shared" si="10"/>
        <v>3.3074636605999999</v>
      </c>
      <c r="M24" s="196">
        <f t="shared" si="11"/>
        <v>16.55</v>
      </c>
      <c r="N24" s="69"/>
      <c r="O24" s="68"/>
      <c r="P24" s="68"/>
      <c r="Q24" s="68"/>
      <c r="R24" s="68"/>
    </row>
    <row r="25" spans="1:18" ht="15" customHeight="1">
      <c r="A25" s="68"/>
      <c r="B25" s="176"/>
      <c r="C25" s="191"/>
      <c r="D25" s="199">
        <v>91692</v>
      </c>
      <c r="E25" s="482" t="s">
        <v>602</v>
      </c>
      <c r="F25" s="483"/>
      <c r="G25" s="199" t="s">
        <v>502</v>
      </c>
      <c r="H25" s="200" t="s">
        <v>1499</v>
      </c>
      <c r="I25" s="194" t="s">
        <v>1500</v>
      </c>
      <c r="J25" s="201">
        <f t="shared" si="9"/>
        <v>8.4304000000000004E-2</v>
      </c>
      <c r="K25" s="195">
        <v>0.24979999999999999</v>
      </c>
      <c r="L25" s="201">
        <f t="shared" si="10"/>
        <v>2.10591392E-2</v>
      </c>
      <c r="M25" s="196">
        <f t="shared" si="11"/>
        <v>0.11</v>
      </c>
      <c r="N25" s="69"/>
      <c r="O25" s="68"/>
      <c r="P25" s="68"/>
      <c r="Q25" s="68"/>
      <c r="R25" s="68"/>
    </row>
    <row r="26" spans="1:18" ht="15" customHeight="1">
      <c r="A26" s="68"/>
      <c r="B26" s="176"/>
      <c r="C26" s="191"/>
      <c r="D26" s="199">
        <v>91693</v>
      </c>
      <c r="E26" s="482" t="s">
        <v>603</v>
      </c>
      <c r="F26" s="483"/>
      <c r="G26" s="199" t="s">
        <v>604</v>
      </c>
      <c r="H26" s="200" t="s">
        <v>1501</v>
      </c>
      <c r="I26" s="194" t="s">
        <v>1502</v>
      </c>
      <c r="J26" s="201">
        <f t="shared" si="9"/>
        <v>0.34532799999999997</v>
      </c>
      <c r="K26" s="195">
        <v>0.24979999999999999</v>
      </c>
      <c r="L26" s="201">
        <f t="shared" si="10"/>
        <v>8.6262934399999991E-2</v>
      </c>
      <c r="M26" s="196">
        <f t="shared" si="11"/>
        <v>0.43</v>
      </c>
      <c r="N26" s="69"/>
      <c r="O26" s="68"/>
      <c r="P26" s="68"/>
      <c r="Q26" s="68"/>
      <c r="R26" s="68"/>
    </row>
    <row r="27" spans="1:18" ht="15" customHeight="1">
      <c r="A27" s="68"/>
      <c r="B27" s="176"/>
      <c r="C27" s="191"/>
      <c r="D27" s="199">
        <v>94974</v>
      </c>
      <c r="E27" s="482" t="s">
        <v>833</v>
      </c>
      <c r="F27" s="483"/>
      <c r="G27" s="199" t="s">
        <v>515</v>
      </c>
      <c r="H27" s="200" t="s">
        <v>1503</v>
      </c>
      <c r="I27" s="194" t="s">
        <v>1504</v>
      </c>
      <c r="J27" s="201">
        <f t="shared" si="9"/>
        <v>0.59140499999999996</v>
      </c>
      <c r="K27" s="195">
        <v>0.24979999999999999</v>
      </c>
      <c r="L27" s="201">
        <f t="shared" si="10"/>
        <v>0.14773296899999999</v>
      </c>
      <c r="M27" s="196">
        <f t="shared" si="11"/>
        <v>0.74</v>
      </c>
      <c r="N27" s="69"/>
      <c r="O27" s="68"/>
      <c r="P27" s="68"/>
      <c r="Q27" s="68"/>
      <c r="R27" s="68"/>
    </row>
    <row r="28" spans="1:18" ht="15" customHeight="1">
      <c r="A28" s="68"/>
      <c r="B28" s="176"/>
      <c r="C28" s="495"/>
      <c r="D28" s="483"/>
      <c r="E28" s="483"/>
      <c r="F28" s="483"/>
      <c r="G28" s="483"/>
      <c r="H28" s="483"/>
      <c r="I28" s="483"/>
      <c r="J28" s="483"/>
      <c r="K28" s="483"/>
      <c r="L28" s="203" t="s">
        <v>594</v>
      </c>
      <c r="M28" s="188">
        <f>SUM(M19:M27)</f>
        <v>186.37000000000006</v>
      </c>
      <c r="N28" s="69"/>
      <c r="O28" s="247">
        <v>186.37000000000006</v>
      </c>
      <c r="P28" s="68"/>
      <c r="Q28" s="68"/>
      <c r="R28" s="68"/>
    </row>
    <row r="29" spans="1:18" ht="15" customHeight="1">
      <c r="A29" s="68"/>
      <c r="B29" s="176"/>
      <c r="C29" s="189" t="s">
        <v>496</v>
      </c>
      <c r="D29" s="190"/>
      <c r="E29" s="488" t="s">
        <v>1506</v>
      </c>
      <c r="F29" s="483"/>
      <c r="G29" s="483"/>
      <c r="H29" s="483"/>
      <c r="I29" s="483"/>
      <c r="J29" s="483"/>
      <c r="K29" s="483"/>
      <c r="L29" s="483"/>
      <c r="M29" s="489"/>
      <c r="N29" s="69"/>
      <c r="O29" s="68"/>
      <c r="P29" s="68"/>
      <c r="Q29" s="68"/>
      <c r="R29" s="68"/>
    </row>
    <row r="30" spans="1:18" ht="15" customHeight="1">
      <c r="A30" s="68"/>
      <c r="B30" s="176"/>
      <c r="C30" s="191"/>
      <c r="D30" s="199" t="s">
        <v>1507</v>
      </c>
      <c r="E30" s="482" t="s">
        <v>1508</v>
      </c>
      <c r="F30" s="483"/>
      <c r="G30" s="199" t="s">
        <v>836</v>
      </c>
      <c r="H30" s="200">
        <v>0.1613</v>
      </c>
      <c r="I30" s="194">
        <v>20.95</v>
      </c>
      <c r="J30" s="201">
        <f t="shared" ref="J30:J37" si="12">H30*I30</f>
        <v>3.379235</v>
      </c>
      <c r="K30" s="195">
        <v>0.24979999999999999</v>
      </c>
      <c r="L30" s="201">
        <f t="shared" ref="L30:L37" si="13">J30*K30</f>
        <v>0.84413290299999999</v>
      </c>
      <c r="M30" s="196">
        <f t="shared" ref="M30:M37" si="14">ROUND(J30+L30,2)</f>
        <v>4.22</v>
      </c>
      <c r="N30" s="69"/>
      <c r="O30" s="68"/>
      <c r="P30" s="68"/>
      <c r="Q30" s="68"/>
      <c r="R30" s="68"/>
    </row>
    <row r="31" spans="1:18" ht="15" customHeight="1">
      <c r="A31" s="68"/>
      <c r="B31" s="176"/>
      <c r="C31" s="191"/>
      <c r="D31" s="199" t="s">
        <v>823</v>
      </c>
      <c r="E31" s="482" t="s">
        <v>816</v>
      </c>
      <c r="F31" s="483"/>
      <c r="G31" s="199" t="s">
        <v>797</v>
      </c>
      <c r="H31" s="200">
        <v>0.1</v>
      </c>
      <c r="I31" s="194">
        <v>7.81</v>
      </c>
      <c r="J31" s="201">
        <f t="shared" si="12"/>
        <v>0.78100000000000003</v>
      </c>
      <c r="K31" s="195">
        <v>0.24979999999999999</v>
      </c>
      <c r="L31" s="201">
        <f t="shared" si="13"/>
        <v>0.19509380000000001</v>
      </c>
      <c r="M31" s="196">
        <f t="shared" si="14"/>
        <v>0.98</v>
      </c>
      <c r="N31" s="69"/>
      <c r="O31" s="68"/>
      <c r="P31" s="68"/>
      <c r="Q31" s="68"/>
      <c r="R31" s="68"/>
    </row>
    <row r="32" spans="1:18" ht="15" customHeight="1">
      <c r="A32" s="68"/>
      <c r="B32" s="176"/>
      <c r="C32" s="191"/>
      <c r="D32" s="199" t="s">
        <v>1509</v>
      </c>
      <c r="E32" s="482" t="s">
        <v>1510</v>
      </c>
      <c r="F32" s="483"/>
      <c r="G32" s="199" t="s">
        <v>835</v>
      </c>
      <c r="H32" s="200">
        <v>0.5</v>
      </c>
      <c r="I32" s="194">
        <v>26.98</v>
      </c>
      <c r="J32" s="201">
        <f t="shared" si="12"/>
        <v>13.49</v>
      </c>
      <c r="K32" s="195">
        <v>0.24979999999999999</v>
      </c>
      <c r="L32" s="201">
        <f t="shared" si="13"/>
        <v>3.369802</v>
      </c>
      <c r="M32" s="196">
        <f t="shared" si="14"/>
        <v>16.86</v>
      </c>
      <c r="N32" s="69"/>
      <c r="O32" s="68"/>
      <c r="P32" s="68"/>
      <c r="Q32" s="68"/>
      <c r="R32" s="68"/>
    </row>
    <row r="33" spans="1:18" ht="15" customHeight="1">
      <c r="A33" s="68"/>
      <c r="B33" s="176"/>
      <c r="C33" s="191"/>
      <c r="D33" s="199" t="s">
        <v>827</v>
      </c>
      <c r="E33" s="482" t="s">
        <v>817</v>
      </c>
      <c r="F33" s="483"/>
      <c r="G33" s="199" t="s">
        <v>797</v>
      </c>
      <c r="H33" s="200">
        <v>0.1</v>
      </c>
      <c r="I33" s="194">
        <v>5.92</v>
      </c>
      <c r="J33" s="201">
        <f t="shared" si="12"/>
        <v>0.59199999999999997</v>
      </c>
      <c r="K33" s="195">
        <v>0.24979999999999999</v>
      </c>
      <c r="L33" s="201">
        <f t="shared" si="13"/>
        <v>0.1478816</v>
      </c>
      <c r="M33" s="196">
        <f t="shared" si="14"/>
        <v>0.74</v>
      </c>
      <c r="N33" s="69"/>
      <c r="O33" s="68"/>
      <c r="P33" s="68"/>
      <c r="Q33" s="68"/>
      <c r="R33" s="68"/>
    </row>
    <row r="34" spans="1:18" ht="15" customHeight="1">
      <c r="A34" s="68"/>
      <c r="B34" s="176"/>
      <c r="C34" s="191"/>
      <c r="D34" s="199" t="s">
        <v>1511</v>
      </c>
      <c r="E34" s="482" t="s">
        <v>1512</v>
      </c>
      <c r="F34" s="483"/>
      <c r="G34" s="199" t="s">
        <v>835</v>
      </c>
      <c r="H34" s="200">
        <v>0.35</v>
      </c>
      <c r="I34" s="194">
        <v>1.99</v>
      </c>
      <c r="J34" s="201">
        <f t="shared" si="12"/>
        <v>0.69650000000000001</v>
      </c>
      <c r="K34" s="195">
        <v>0.24979999999999999</v>
      </c>
      <c r="L34" s="201">
        <f t="shared" si="13"/>
        <v>0.17398569999999999</v>
      </c>
      <c r="M34" s="196">
        <f t="shared" si="14"/>
        <v>0.87</v>
      </c>
      <c r="N34" s="69"/>
      <c r="O34" s="68"/>
      <c r="P34" s="68"/>
      <c r="Q34" s="68"/>
      <c r="R34" s="68"/>
    </row>
    <row r="35" spans="1:18" ht="15" customHeight="1">
      <c r="A35" s="68"/>
      <c r="B35" s="176"/>
      <c r="C35" s="191"/>
      <c r="D35" s="199" t="s">
        <v>799</v>
      </c>
      <c r="E35" s="482" t="s">
        <v>818</v>
      </c>
      <c r="F35" s="483"/>
      <c r="G35" s="199" t="s">
        <v>797</v>
      </c>
      <c r="H35" s="200">
        <v>0.1</v>
      </c>
      <c r="I35" s="194">
        <v>3.75</v>
      </c>
      <c r="J35" s="201">
        <f t="shared" si="12"/>
        <v>0.375</v>
      </c>
      <c r="K35" s="195">
        <v>0.24979999999999999</v>
      </c>
      <c r="L35" s="201">
        <f t="shared" si="13"/>
        <v>9.3674999999999994E-2</v>
      </c>
      <c r="M35" s="196">
        <f t="shared" si="14"/>
        <v>0.47</v>
      </c>
      <c r="N35" s="69"/>
      <c r="O35" s="68"/>
      <c r="P35" s="68"/>
      <c r="Q35" s="68"/>
      <c r="R35" s="68"/>
    </row>
    <row r="36" spans="1:18" ht="15" customHeight="1">
      <c r="A36" s="68"/>
      <c r="B36" s="176"/>
      <c r="C36" s="191"/>
      <c r="D36" s="199" t="s">
        <v>828</v>
      </c>
      <c r="E36" s="482" t="s">
        <v>819</v>
      </c>
      <c r="F36" s="483"/>
      <c r="G36" s="199" t="s">
        <v>797</v>
      </c>
      <c r="H36" s="200">
        <v>0.1</v>
      </c>
      <c r="I36" s="194">
        <v>3.62</v>
      </c>
      <c r="J36" s="201">
        <f t="shared" si="12"/>
        <v>0.36200000000000004</v>
      </c>
      <c r="K36" s="195">
        <v>0.24979999999999999</v>
      </c>
      <c r="L36" s="201">
        <f t="shared" si="13"/>
        <v>9.0427600000000011E-2</v>
      </c>
      <c r="M36" s="196">
        <f t="shared" si="14"/>
        <v>0.45</v>
      </c>
      <c r="N36" s="69"/>
      <c r="O36" s="68"/>
      <c r="P36" s="68"/>
      <c r="Q36" s="68"/>
      <c r="R36" s="68"/>
    </row>
    <row r="37" spans="1:18" ht="15" customHeight="1">
      <c r="A37" s="68"/>
      <c r="B37" s="176"/>
      <c r="C37" s="191"/>
      <c r="D37" s="199"/>
      <c r="E37" s="204" t="s">
        <v>820</v>
      </c>
      <c r="F37" s="205"/>
      <c r="G37" s="199" t="s">
        <v>1513</v>
      </c>
      <c r="H37" s="200">
        <v>1</v>
      </c>
      <c r="I37" s="194">
        <v>1.52</v>
      </c>
      <c r="J37" s="201">
        <f t="shared" si="12"/>
        <v>1.52</v>
      </c>
      <c r="K37" s="195">
        <v>0.24979999999999999</v>
      </c>
      <c r="L37" s="201">
        <f t="shared" si="13"/>
        <v>0.37969599999999998</v>
      </c>
      <c r="M37" s="196">
        <f t="shared" si="14"/>
        <v>1.9</v>
      </c>
      <c r="N37" s="69"/>
      <c r="O37" s="68"/>
      <c r="P37" s="68"/>
      <c r="Q37" s="68"/>
      <c r="R37" s="68"/>
    </row>
    <row r="38" spans="1:18" ht="15" customHeight="1">
      <c r="A38" s="68"/>
      <c r="B38" s="176"/>
      <c r="C38" s="495"/>
      <c r="D38" s="483"/>
      <c r="E38" s="483"/>
      <c r="F38" s="483"/>
      <c r="G38" s="483"/>
      <c r="H38" s="483"/>
      <c r="I38" s="483"/>
      <c r="J38" s="483"/>
      <c r="K38" s="483"/>
      <c r="L38" s="203" t="s">
        <v>594</v>
      </c>
      <c r="M38" s="188">
        <f>SUM(M30:M37)</f>
        <v>26.489999999999995</v>
      </c>
      <c r="N38" s="69"/>
      <c r="O38" s="68"/>
      <c r="P38" s="68"/>
      <c r="Q38" s="68"/>
      <c r="R38" s="68"/>
    </row>
    <row r="39" spans="1:18" ht="15" customHeight="1">
      <c r="A39" s="68"/>
      <c r="B39" s="176"/>
      <c r="C39" s="189" t="s">
        <v>497</v>
      </c>
      <c r="D39" s="190"/>
      <c r="E39" s="488" t="s">
        <v>986</v>
      </c>
      <c r="F39" s="483"/>
      <c r="G39" s="483"/>
      <c r="H39" s="483"/>
      <c r="I39" s="483"/>
      <c r="J39" s="483"/>
      <c r="K39" s="483"/>
      <c r="L39" s="483"/>
      <c r="M39" s="489"/>
      <c r="N39" s="69"/>
      <c r="O39" s="68"/>
      <c r="P39" s="68"/>
      <c r="Q39" s="68"/>
      <c r="R39" s="68"/>
    </row>
    <row r="40" spans="1:18" ht="15" customHeight="1">
      <c r="A40" s="68"/>
      <c r="B40" s="176"/>
      <c r="C40" s="191"/>
      <c r="D40" s="199">
        <v>93207</v>
      </c>
      <c r="E40" s="496" t="s">
        <v>986</v>
      </c>
      <c r="F40" s="496"/>
      <c r="G40" s="199" t="s">
        <v>491</v>
      </c>
      <c r="H40" s="200">
        <v>1</v>
      </c>
      <c r="I40" s="194">
        <v>1156.51</v>
      </c>
      <c r="J40" s="201">
        <f t="shared" ref="J40" si="15">H40*I40</f>
        <v>1156.51</v>
      </c>
      <c r="K40" s="195">
        <v>0.24979999999999999</v>
      </c>
      <c r="L40" s="201">
        <f t="shared" ref="L40" si="16">J40*K40</f>
        <v>288.89619799999997</v>
      </c>
      <c r="M40" s="196">
        <f t="shared" ref="M40" si="17">ROUND(J40+L40,2)</f>
        <v>1445.41</v>
      </c>
      <c r="N40" s="69"/>
      <c r="O40" s="68"/>
      <c r="P40" s="68"/>
      <c r="Q40" s="68"/>
      <c r="R40" s="68"/>
    </row>
    <row r="41" spans="1:18" ht="15" customHeight="1">
      <c r="A41" s="68"/>
      <c r="B41" s="176"/>
      <c r="C41" s="495"/>
      <c r="D41" s="483"/>
      <c r="E41" s="483"/>
      <c r="F41" s="483"/>
      <c r="G41" s="483"/>
      <c r="H41" s="483"/>
      <c r="I41" s="483"/>
      <c r="J41" s="483"/>
      <c r="K41" s="483"/>
      <c r="L41" s="203" t="s">
        <v>594</v>
      </c>
      <c r="M41" s="188">
        <f>SUM(M40)</f>
        <v>1445.41</v>
      </c>
      <c r="N41" s="69"/>
      <c r="O41" s="68"/>
      <c r="P41" s="68"/>
      <c r="Q41" s="68"/>
      <c r="R41" s="68"/>
    </row>
    <row r="42" spans="1:18" ht="15" customHeight="1">
      <c r="A42" s="68"/>
      <c r="B42" s="176"/>
      <c r="C42" s="189" t="s">
        <v>873</v>
      </c>
      <c r="D42" s="190"/>
      <c r="E42" s="488" t="s">
        <v>987</v>
      </c>
      <c r="F42" s="483"/>
      <c r="G42" s="483"/>
      <c r="H42" s="483"/>
      <c r="I42" s="483"/>
      <c r="J42" s="483"/>
      <c r="K42" s="483"/>
      <c r="L42" s="483"/>
      <c r="M42" s="489"/>
      <c r="N42" s="69"/>
      <c r="O42" s="68"/>
      <c r="P42" s="68"/>
      <c r="Q42" s="68"/>
      <c r="R42" s="68"/>
    </row>
    <row r="43" spans="1:18" ht="15" customHeight="1">
      <c r="A43" s="68"/>
      <c r="B43" s="176"/>
      <c r="C43" s="191"/>
      <c r="D43" s="199">
        <v>93208</v>
      </c>
      <c r="E43" s="496" t="s">
        <v>987</v>
      </c>
      <c r="F43" s="496"/>
      <c r="G43" s="199" t="s">
        <v>491</v>
      </c>
      <c r="H43" s="200">
        <v>1</v>
      </c>
      <c r="I43" s="194">
        <v>943.56</v>
      </c>
      <c r="J43" s="201">
        <f t="shared" ref="J43" si="18">H43*I43</f>
        <v>943.56</v>
      </c>
      <c r="K43" s="195">
        <v>0.24979999999999999</v>
      </c>
      <c r="L43" s="201">
        <f t="shared" ref="L43" si="19">J43*K43</f>
        <v>235.70128799999998</v>
      </c>
      <c r="M43" s="196">
        <f t="shared" ref="M43" si="20">ROUND(J43+L43,2)</f>
        <v>1179.26</v>
      </c>
      <c r="N43" s="69"/>
      <c r="O43" s="68"/>
      <c r="P43" s="68"/>
      <c r="Q43" s="68"/>
      <c r="R43" s="68"/>
    </row>
    <row r="44" spans="1:18" ht="15" customHeight="1">
      <c r="A44" s="68"/>
      <c r="B44" s="176"/>
      <c r="C44" s="495"/>
      <c r="D44" s="483"/>
      <c r="E44" s="483"/>
      <c r="F44" s="483"/>
      <c r="G44" s="483"/>
      <c r="H44" s="483"/>
      <c r="I44" s="483"/>
      <c r="J44" s="483"/>
      <c r="K44" s="483"/>
      <c r="L44" s="203" t="s">
        <v>594</v>
      </c>
      <c r="M44" s="188">
        <f>SUM(M43)</f>
        <v>1179.26</v>
      </c>
      <c r="N44" s="69"/>
      <c r="O44" s="68"/>
      <c r="P44" s="68"/>
      <c r="Q44" s="68"/>
      <c r="R44" s="68"/>
    </row>
    <row r="45" spans="1:18" ht="15" customHeight="1">
      <c r="A45" s="68"/>
      <c r="B45" s="176"/>
      <c r="C45" s="189" t="s">
        <v>874</v>
      </c>
      <c r="D45" s="190"/>
      <c r="E45" s="488" t="s">
        <v>988</v>
      </c>
      <c r="F45" s="483"/>
      <c r="G45" s="483"/>
      <c r="H45" s="483"/>
      <c r="I45" s="483"/>
      <c r="J45" s="483"/>
      <c r="K45" s="483"/>
      <c r="L45" s="483"/>
      <c r="M45" s="489"/>
      <c r="N45" s="69"/>
      <c r="O45" s="68"/>
      <c r="P45" s="68"/>
      <c r="Q45" s="68"/>
      <c r="R45" s="68"/>
    </row>
    <row r="46" spans="1:18" ht="15" customHeight="1">
      <c r="A46" s="68"/>
      <c r="B46" s="176"/>
      <c r="C46" s="191"/>
      <c r="D46" s="199">
        <v>93210</v>
      </c>
      <c r="E46" s="496" t="s">
        <v>988</v>
      </c>
      <c r="F46" s="496"/>
      <c r="G46" s="199" t="s">
        <v>491</v>
      </c>
      <c r="H46" s="200">
        <v>1</v>
      </c>
      <c r="I46" s="194">
        <v>606.89</v>
      </c>
      <c r="J46" s="201">
        <f t="shared" ref="J46" si="21">H46*I46</f>
        <v>606.89</v>
      </c>
      <c r="K46" s="195">
        <v>0.24979999999999999</v>
      </c>
      <c r="L46" s="201">
        <f t="shared" ref="L46" si="22">J46*K46</f>
        <v>151.601122</v>
      </c>
      <c r="M46" s="196">
        <f t="shared" ref="M46" si="23">ROUND(J46+L46,2)</f>
        <v>758.49</v>
      </c>
      <c r="N46" s="69"/>
      <c r="O46" s="68"/>
      <c r="P46" s="68"/>
      <c r="Q46" s="68"/>
      <c r="R46" s="68"/>
    </row>
    <row r="47" spans="1:18" ht="15" customHeight="1">
      <c r="A47" s="68"/>
      <c r="B47" s="176"/>
      <c r="C47" s="495"/>
      <c r="D47" s="483"/>
      <c r="E47" s="483"/>
      <c r="F47" s="483"/>
      <c r="G47" s="483"/>
      <c r="H47" s="483"/>
      <c r="I47" s="483"/>
      <c r="J47" s="483"/>
      <c r="K47" s="483"/>
      <c r="L47" s="203" t="s">
        <v>594</v>
      </c>
      <c r="M47" s="188">
        <f>SUM(M46)</f>
        <v>758.49</v>
      </c>
      <c r="N47" s="69"/>
      <c r="O47" s="68"/>
      <c r="P47" s="68"/>
      <c r="Q47" s="68"/>
      <c r="R47" s="68"/>
    </row>
    <row r="48" spans="1:18" ht="15" customHeight="1">
      <c r="A48" s="68"/>
      <c r="B48" s="176"/>
      <c r="C48" s="189" t="s">
        <v>875</v>
      </c>
      <c r="D48" s="190"/>
      <c r="E48" s="488" t="s">
        <v>989</v>
      </c>
      <c r="F48" s="483"/>
      <c r="G48" s="483"/>
      <c r="H48" s="483"/>
      <c r="I48" s="483"/>
      <c r="J48" s="483"/>
      <c r="K48" s="483"/>
      <c r="L48" s="483"/>
      <c r="M48" s="489"/>
      <c r="N48" s="69"/>
      <c r="O48" s="68"/>
      <c r="P48" s="68"/>
      <c r="Q48" s="68"/>
      <c r="R48" s="68"/>
    </row>
    <row r="49" spans="1:18" ht="15" customHeight="1">
      <c r="A49" s="68"/>
      <c r="B49" s="176"/>
      <c r="C49" s="191"/>
      <c r="D49" s="199">
        <v>93212</v>
      </c>
      <c r="E49" s="496" t="s">
        <v>989</v>
      </c>
      <c r="F49" s="496"/>
      <c r="G49" s="199" t="s">
        <v>491</v>
      </c>
      <c r="H49" s="200">
        <v>1</v>
      </c>
      <c r="I49" s="194">
        <v>1005.15</v>
      </c>
      <c r="J49" s="201">
        <f t="shared" ref="J49" si="24">H49*I49</f>
        <v>1005.15</v>
      </c>
      <c r="K49" s="195">
        <v>0.24979999999999999</v>
      </c>
      <c r="L49" s="201">
        <f t="shared" ref="L49" si="25">J49*K49</f>
        <v>251.08646999999999</v>
      </c>
      <c r="M49" s="196">
        <f t="shared" ref="M49" si="26">ROUND(J49+L49,2)</f>
        <v>1256.24</v>
      </c>
      <c r="N49" s="69"/>
      <c r="O49" s="68"/>
      <c r="P49" s="68"/>
      <c r="Q49" s="68"/>
      <c r="R49" s="68"/>
    </row>
    <row r="50" spans="1:18" ht="15" customHeight="1">
      <c r="A50" s="68"/>
      <c r="B50" s="176"/>
      <c r="C50" s="495"/>
      <c r="D50" s="483"/>
      <c r="E50" s="483"/>
      <c r="F50" s="483"/>
      <c r="G50" s="483"/>
      <c r="H50" s="483"/>
      <c r="I50" s="483"/>
      <c r="J50" s="483"/>
      <c r="K50" s="483"/>
      <c r="L50" s="203" t="s">
        <v>594</v>
      </c>
      <c r="M50" s="188">
        <f>SUM(M49)</f>
        <v>1256.24</v>
      </c>
      <c r="N50" s="69"/>
      <c r="O50" s="68"/>
      <c r="P50" s="68"/>
      <c r="Q50" s="68"/>
      <c r="R50" s="68"/>
    </row>
    <row r="51" spans="1:18" ht="15" customHeight="1">
      <c r="A51" s="68"/>
      <c r="B51" s="176"/>
      <c r="C51" s="189" t="s">
        <v>876</v>
      </c>
      <c r="D51" s="190"/>
      <c r="E51" s="488" t="s">
        <v>990</v>
      </c>
      <c r="F51" s="483"/>
      <c r="G51" s="483"/>
      <c r="H51" s="483"/>
      <c r="I51" s="483"/>
      <c r="J51" s="483"/>
      <c r="K51" s="483"/>
      <c r="L51" s="483"/>
      <c r="M51" s="489"/>
      <c r="N51" s="69"/>
      <c r="O51" s="68"/>
      <c r="P51" s="68"/>
      <c r="Q51" s="68"/>
      <c r="R51" s="68"/>
    </row>
    <row r="52" spans="1:18" ht="15" customHeight="1">
      <c r="A52" s="68"/>
      <c r="B52" s="176"/>
      <c r="C52" s="191"/>
      <c r="D52" s="199" t="s">
        <v>1514</v>
      </c>
      <c r="E52" s="496" t="s">
        <v>1515</v>
      </c>
      <c r="F52" s="496"/>
      <c r="G52" s="199" t="s">
        <v>518</v>
      </c>
      <c r="H52" s="200" t="s">
        <v>1527</v>
      </c>
      <c r="I52" s="194" t="s">
        <v>1528</v>
      </c>
      <c r="J52" s="201">
        <f t="shared" ref="J52:J59" si="27">H52*I52</f>
        <v>483</v>
      </c>
      <c r="K52" s="195">
        <v>0.24979999999999999</v>
      </c>
      <c r="L52" s="201">
        <f t="shared" ref="L52:L59" si="28">J52*K52</f>
        <v>120.65339999999999</v>
      </c>
      <c r="M52" s="196">
        <f t="shared" ref="M52:M59" si="29">ROUND(J52+L52,2)</f>
        <v>603.65</v>
      </c>
      <c r="N52" s="69"/>
      <c r="O52" s="68"/>
      <c r="P52" s="68"/>
      <c r="Q52" s="68"/>
      <c r="R52" s="68"/>
    </row>
    <row r="53" spans="1:18" ht="15" customHeight="1">
      <c r="A53" s="68"/>
      <c r="B53" s="176"/>
      <c r="C53" s="191"/>
      <c r="D53" s="199" t="s">
        <v>1516</v>
      </c>
      <c r="E53" s="496" t="s">
        <v>1517</v>
      </c>
      <c r="F53" s="496"/>
      <c r="G53" s="199" t="s">
        <v>518</v>
      </c>
      <c r="H53" s="200" t="s">
        <v>1529</v>
      </c>
      <c r="I53" s="194" t="s">
        <v>1530</v>
      </c>
      <c r="J53" s="201">
        <f t="shared" si="27"/>
        <v>20.399999999999999</v>
      </c>
      <c r="K53" s="195">
        <v>0.24979999999999999</v>
      </c>
      <c r="L53" s="201">
        <f t="shared" si="28"/>
        <v>5.0959199999999996</v>
      </c>
      <c r="M53" s="196">
        <f t="shared" si="29"/>
        <v>25.5</v>
      </c>
      <c r="N53" s="69"/>
      <c r="O53" s="68"/>
      <c r="P53" s="68"/>
      <c r="Q53" s="68"/>
      <c r="R53" s="68"/>
    </row>
    <row r="54" spans="1:18" ht="15" customHeight="1">
      <c r="A54" s="68"/>
      <c r="B54" s="176"/>
      <c r="C54" s="191"/>
      <c r="D54" s="199" t="s">
        <v>1518</v>
      </c>
      <c r="E54" s="496" t="s">
        <v>1397</v>
      </c>
      <c r="F54" s="496"/>
      <c r="G54" s="199" t="s">
        <v>518</v>
      </c>
      <c r="H54" s="200" t="s">
        <v>1527</v>
      </c>
      <c r="I54" s="194" t="s">
        <v>1531</v>
      </c>
      <c r="J54" s="201">
        <f t="shared" si="27"/>
        <v>46.5</v>
      </c>
      <c r="K54" s="195">
        <v>0.24979999999999999</v>
      </c>
      <c r="L54" s="201">
        <f t="shared" si="28"/>
        <v>11.6157</v>
      </c>
      <c r="M54" s="196">
        <f t="shared" si="29"/>
        <v>58.12</v>
      </c>
      <c r="N54" s="69"/>
      <c r="O54" s="68"/>
      <c r="P54" s="68"/>
      <c r="Q54" s="68"/>
      <c r="R54" s="68"/>
    </row>
    <row r="55" spans="1:18" ht="15" customHeight="1">
      <c r="A55" s="68"/>
      <c r="B55" s="176"/>
      <c r="C55" s="191"/>
      <c r="D55" s="199" t="s">
        <v>1519</v>
      </c>
      <c r="E55" s="496" t="s">
        <v>1520</v>
      </c>
      <c r="F55" s="496"/>
      <c r="G55" s="199" t="s">
        <v>489</v>
      </c>
      <c r="H55" s="200" t="s">
        <v>1532</v>
      </c>
      <c r="I55" s="194" t="s">
        <v>1533</v>
      </c>
      <c r="J55" s="201">
        <f t="shared" si="27"/>
        <v>175.56</v>
      </c>
      <c r="K55" s="195">
        <v>0.24979999999999999</v>
      </c>
      <c r="L55" s="201">
        <f t="shared" si="28"/>
        <v>43.854888000000003</v>
      </c>
      <c r="M55" s="196">
        <f t="shared" si="29"/>
        <v>219.41</v>
      </c>
      <c r="N55" s="69"/>
      <c r="O55" s="68"/>
      <c r="P55" s="68"/>
      <c r="Q55" s="68"/>
      <c r="R55" s="68"/>
    </row>
    <row r="56" spans="1:18" ht="15" customHeight="1">
      <c r="A56" s="68"/>
      <c r="B56" s="176"/>
      <c r="C56" s="191"/>
      <c r="D56" s="199" t="s">
        <v>1521</v>
      </c>
      <c r="E56" s="496" t="s">
        <v>1105</v>
      </c>
      <c r="F56" s="496"/>
      <c r="G56" s="199" t="s">
        <v>518</v>
      </c>
      <c r="H56" s="200" t="s">
        <v>1534</v>
      </c>
      <c r="I56" s="194" t="s">
        <v>1535</v>
      </c>
      <c r="J56" s="201">
        <f t="shared" si="27"/>
        <v>18.32</v>
      </c>
      <c r="K56" s="195">
        <v>0.24979999999999999</v>
      </c>
      <c r="L56" s="201">
        <f t="shared" si="28"/>
        <v>4.5763360000000004</v>
      </c>
      <c r="M56" s="196">
        <f t="shared" si="29"/>
        <v>22.9</v>
      </c>
      <c r="N56" s="69"/>
      <c r="O56" s="68"/>
      <c r="P56" s="68"/>
      <c r="Q56" s="68"/>
      <c r="R56" s="68"/>
    </row>
    <row r="57" spans="1:18" ht="15" customHeight="1">
      <c r="A57" s="68"/>
      <c r="B57" s="176"/>
      <c r="C57" s="191"/>
      <c r="D57" s="199" t="s">
        <v>1522</v>
      </c>
      <c r="E57" s="496" t="s">
        <v>1106</v>
      </c>
      <c r="F57" s="496"/>
      <c r="G57" s="199" t="s">
        <v>518</v>
      </c>
      <c r="H57" s="200" t="s">
        <v>1527</v>
      </c>
      <c r="I57" s="194" t="s">
        <v>1536</v>
      </c>
      <c r="J57" s="201">
        <f t="shared" si="27"/>
        <v>18.52</v>
      </c>
      <c r="K57" s="195">
        <v>0.24979999999999999</v>
      </c>
      <c r="L57" s="201">
        <f t="shared" si="28"/>
        <v>4.626296</v>
      </c>
      <c r="M57" s="196">
        <f t="shared" si="29"/>
        <v>23.15</v>
      </c>
      <c r="N57" s="69"/>
      <c r="O57" s="68"/>
      <c r="P57" s="68"/>
      <c r="Q57" s="68"/>
      <c r="R57" s="68"/>
    </row>
    <row r="58" spans="1:18" ht="15" customHeight="1">
      <c r="A58" s="68"/>
      <c r="B58" s="176"/>
      <c r="C58" s="191"/>
      <c r="D58" s="199" t="s">
        <v>1523</v>
      </c>
      <c r="E58" s="496" t="s">
        <v>1524</v>
      </c>
      <c r="F58" s="496"/>
      <c r="G58" s="199" t="s">
        <v>518</v>
      </c>
      <c r="H58" s="200" t="s">
        <v>1527</v>
      </c>
      <c r="I58" s="194" t="s">
        <v>1537</v>
      </c>
      <c r="J58" s="201">
        <f t="shared" si="27"/>
        <v>37.42</v>
      </c>
      <c r="K58" s="195">
        <v>0.24979999999999999</v>
      </c>
      <c r="L58" s="201">
        <f t="shared" si="28"/>
        <v>9.3475160000000006</v>
      </c>
      <c r="M58" s="196">
        <f t="shared" si="29"/>
        <v>46.77</v>
      </c>
      <c r="N58" s="69"/>
      <c r="O58" s="68"/>
      <c r="P58" s="68"/>
      <c r="Q58" s="68"/>
      <c r="R58" s="68"/>
    </row>
    <row r="59" spans="1:18" ht="15" customHeight="1">
      <c r="A59" s="68"/>
      <c r="B59" s="176"/>
      <c r="C59" s="191"/>
      <c r="D59" s="199" t="s">
        <v>1525</v>
      </c>
      <c r="E59" s="496" t="s">
        <v>1526</v>
      </c>
      <c r="F59" s="496"/>
      <c r="G59" s="199" t="s">
        <v>518</v>
      </c>
      <c r="H59" s="200" t="s">
        <v>1527</v>
      </c>
      <c r="I59" s="194" t="s">
        <v>1538</v>
      </c>
      <c r="J59" s="201">
        <f t="shared" si="27"/>
        <v>5554.57</v>
      </c>
      <c r="K59" s="195">
        <v>0.24979999999999999</v>
      </c>
      <c r="L59" s="201">
        <f t="shared" si="28"/>
        <v>1387.5315859999998</v>
      </c>
      <c r="M59" s="196">
        <f t="shared" si="29"/>
        <v>6942.1</v>
      </c>
      <c r="N59" s="69"/>
      <c r="O59" s="68"/>
      <c r="P59" s="68"/>
      <c r="Q59" s="68"/>
      <c r="R59" s="68"/>
    </row>
    <row r="60" spans="1:18" ht="15" customHeight="1">
      <c r="A60" s="68"/>
      <c r="B60" s="176"/>
      <c r="C60" s="495"/>
      <c r="D60" s="483"/>
      <c r="E60" s="483"/>
      <c r="F60" s="483"/>
      <c r="G60" s="483"/>
      <c r="H60" s="483"/>
      <c r="I60" s="483"/>
      <c r="J60" s="483"/>
      <c r="K60" s="483"/>
      <c r="L60" s="203" t="s">
        <v>594</v>
      </c>
      <c r="M60" s="188">
        <f>SUM(M52:M59)</f>
        <v>7941.6</v>
      </c>
      <c r="N60" s="69"/>
      <c r="O60" s="68"/>
      <c r="P60" s="68"/>
      <c r="Q60" s="68"/>
      <c r="R60" s="68"/>
    </row>
    <row r="61" spans="1:18" ht="15" customHeight="1">
      <c r="A61" s="68"/>
      <c r="B61" s="176"/>
      <c r="C61" s="189" t="s">
        <v>879</v>
      </c>
      <c r="D61" s="190"/>
      <c r="E61" s="488" t="s">
        <v>991</v>
      </c>
      <c r="F61" s="483"/>
      <c r="G61" s="483"/>
      <c r="H61" s="483"/>
      <c r="I61" s="483"/>
      <c r="J61" s="483"/>
      <c r="K61" s="483"/>
      <c r="L61" s="483"/>
      <c r="M61" s="489"/>
      <c r="N61" s="69"/>
      <c r="O61" s="68"/>
      <c r="P61" s="68"/>
      <c r="Q61" s="68"/>
      <c r="R61" s="68"/>
    </row>
    <row r="62" spans="1:18" ht="15" customHeight="1">
      <c r="A62" s="68"/>
      <c r="B62" s="176"/>
      <c r="C62" s="191"/>
      <c r="D62" s="199">
        <v>93584</v>
      </c>
      <c r="E62" s="496" t="s">
        <v>991</v>
      </c>
      <c r="F62" s="496"/>
      <c r="G62" s="199" t="s">
        <v>491</v>
      </c>
      <c r="H62" s="200">
        <v>1</v>
      </c>
      <c r="I62" s="194">
        <v>946.66</v>
      </c>
      <c r="J62" s="201">
        <f t="shared" ref="J62" si="30">H62*I62</f>
        <v>946.66</v>
      </c>
      <c r="K62" s="195">
        <v>0.24979999999999999</v>
      </c>
      <c r="L62" s="201">
        <f t="shared" ref="L62" si="31">J62*K62</f>
        <v>236.47566799999998</v>
      </c>
      <c r="M62" s="196">
        <f t="shared" ref="M62" si="32">ROUND(J62+L62,2)</f>
        <v>1183.1400000000001</v>
      </c>
      <c r="N62" s="69"/>
      <c r="O62" s="68"/>
      <c r="P62" s="68"/>
      <c r="Q62" s="68"/>
      <c r="R62" s="68"/>
    </row>
    <row r="63" spans="1:18" ht="15" customHeight="1">
      <c r="A63" s="68"/>
      <c r="B63" s="176"/>
      <c r="C63" s="495"/>
      <c r="D63" s="483"/>
      <c r="E63" s="483"/>
      <c r="F63" s="483"/>
      <c r="G63" s="483"/>
      <c r="H63" s="483"/>
      <c r="I63" s="483"/>
      <c r="J63" s="483"/>
      <c r="K63" s="483"/>
      <c r="L63" s="203" t="s">
        <v>594</v>
      </c>
      <c r="M63" s="188">
        <f>SUM(M62)</f>
        <v>1183.1400000000001</v>
      </c>
      <c r="N63" s="69"/>
      <c r="O63" s="68"/>
      <c r="P63" s="68"/>
      <c r="Q63" s="68"/>
      <c r="R63" s="68"/>
    </row>
    <row r="64" spans="1:18" ht="15" customHeight="1">
      <c r="A64" s="68"/>
      <c r="B64" s="176"/>
      <c r="C64" s="206" t="s">
        <v>947</v>
      </c>
      <c r="D64" s="207"/>
      <c r="E64" s="488" t="s">
        <v>872</v>
      </c>
      <c r="F64" s="488"/>
      <c r="G64" s="488"/>
      <c r="H64" s="488"/>
      <c r="I64" s="488"/>
      <c r="J64" s="488"/>
      <c r="K64" s="488"/>
      <c r="L64" s="488"/>
      <c r="M64" s="491"/>
      <c r="N64" s="69"/>
      <c r="O64" s="68"/>
      <c r="P64" s="68"/>
      <c r="Q64" s="68"/>
      <c r="R64" s="68"/>
    </row>
    <row r="65" spans="1:18" ht="15" customHeight="1">
      <c r="A65" s="68"/>
      <c r="B65" s="176"/>
      <c r="C65" s="192"/>
      <c r="D65" s="199" t="s">
        <v>878</v>
      </c>
      <c r="E65" s="482" t="s">
        <v>877</v>
      </c>
      <c r="F65" s="483"/>
      <c r="G65" s="199" t="s">
        <v>483</v>
      </c>
      <c r="H65" s="208">
        <v>1</v>
      </c>
      <c r="I65" s="201">
        <v>1600</v>
      </c>
      <c r="J65" s="201">
        <f>H65*I65</f>
        <v>1600</v>
      </c>
      <c r="K65" s="195">
        <v>0.24979999999999999</v>
      </c>
      <c r="L65" s="201">
        <f>J65*K65</f>
        <v>399.68</v>
      </c>
      <c r="M65" s="196">
        <f t="shared" ref="M65" si="33">ROUND(J65+L65,2)</f>
        <v>1999.68</v>
      </c>
      <c r="N65" s="69"/>
      <c r="O65" s="68"/>
      <c r="P65" s="68"/>
      <c r="Q65" s="68"/>
      <c r="R65" s="68"/>
    </row>
    <row r="66" spans="1:18" ht="15" customHeight="1">
      <c r="A66" s="68"/>
      <c r="B66" s="176"/>
      <c r="C66" s="486"/>
      <c r="D66" s="483"/>
      <c r="E66" s="483"/>
      <c r="F66" s="483"/>
      <c r="G66" s="483"/>
      <c r="H66" s="483"/>
      <c r="I66" s="483"/>
      <c r="J66" s="483"/>
      <c r="K66" s="483"/>
      <c r="L66" s="209" t="s">
        <v>594</v>
      </c>
      <c r="M66" s="210">
        <f>SUM(M65)</f>
        <v>1999.68</v>
      </c>
      <c r="N66" s="69"/>
      <c r="O66" s="68"/>
      <c r="P66" s="68"/>
      <c r="Q66" s="68"/>
      <c r="R66" s="68"/>
    </row>
    <row r="67" spans="1:18" ht="15" customHeight="1">
      <c r="A67" s="68"/>
      <c r="B67" s="176"/>
      <c r="C67" s="189" t="s">
        <v>3738</v>
      </c>
      <c r="D67" s="190"/>
      <c r="E67" s="488" t="s">
        <v>812</v>
      </c>
      <c r="F67" s="488"/>
      <c r="G67" s="488"/>
      <c r="H67" s="488"/>
      <c r="I67" s="488"/>
      <c r="J67" s="488"/>
      <c r="K67" s="488"/>
      <c r="L67" s="488"/>
      <c r="M67" s="491"/>
      <c r="N67" s="69"/>
      <c r="O67" s="68"/>
      <c r="P67" s="68"/>
      <c r="Q67" s="68"/>
      <c r="R67" s="68"/>
    </row>
    <row r="68" spans="1:18" ht="22.5" customHeight="1">
      <c r="A68" s="68"/>
      <c r="B68" s="176"/>
      <c r="C68" s="191"/>
      <c r="D68" s="211" t="s">
        <v>821</v>
      </c>
      <c r="E68" s="482" t="s">
        <v>813</v>
      </c>
      <c r="F68" s="482"/>
      <c r="G68" s="211" t="s">
        <v>489</v>
      </c>
      <c r="H68" s="200">
        <v>4</v>
      </c>
      <c r="I68" s="194">
        <v>9.25</v>
      </c>
      <c r="J68" s="194">
        <f t="shared" ref="J68:J76" si="34">H68*I68</f>
        <v>37</v>
      </c>
      <c r="K68" s="195">
        <v>0.24979999999999999</v>
      </c>
      <c r="L68" s="194">
        <f t="shared" ref="L68:L76" si="35">J68*K68</f>
        <v>9.2425999999999995</v>
      </c>
      <c r="M68" s="196">
        <f t="shared" ref="M68:M76" si="36">ROUND(J68+L68,2)</f>
        <v>46.24</v>
      </c>
      <c r="N68" s="69"/>
      <c r="O68" s="68"/>
      <c r="P68" s="68"/>
      <c r="Q68" s="68"/>
      <c r="R68" s="68"/>
    </row>
    <row r="69" spans="1:18" ht="20.25" customHeight="1">
      <c r="A69" s="68"/>
      <c r="B69" s="176"/>
      <c r="C69" s="191"/>
      <c r="D69" s="211" t="s">
        <v>822</v>
      </c>
      <c r="E69" s="482" t="s">
        <v>814</v>
      </c>
      <c r="F69" s="482"/>
      <c r="G69" s="211" t="s">
        <v>489</v>
      </c>
      <c r="H69" s="200">
        <v>1</v>
      </c>
      <c r="I69" s="194">
        <v>3.49</v>
      </c>
      <c r="J69" s="194">
        <f t="shared" si="34"/>
        <v>3.49</v>
      </c>
      <c r="K69" s="195">
        <v>0.24979999999999999</v>
      </c>
      <c r="L69" s="194">
        <f t="shared" si="35"/>
        <v>0.87180200000000008</v>
      </c>
      <c r="M69" s="196">
        <f t="shared" si="36"/>
        <v>4.3600000000000003</v>
      </c>
      <c r="N69" s="69"/>
      <c r="O69" s="68"/>
      <c r="P69" s="68"/>
      <c r="Q69" s="68"/>
      <c r="R69" s="68"/>
    </row>
    <row r="70" spans="1:18" ht="30" customHeight="1">
      <c r="A70" s="68"/>
      <c r="B70" s="176"/>
      <c r="C70" s="191"/>
      <c r="D70" s="211" t="s">
        <v>824</v>
      </c>
      <c r="E70" s="482" t="s">
        <v>815</v>
      </c>
      <c r="F70" s="482"/>
      <c r="G70" s="211" t="s">
        <v>487</v>
      </c>
      <c r="H70" s="200">
        <v>1</v>
      </c>
      <c r="I70" s="194">
        <v>262.5</v>
      </c>
      <c r="J70" s="194">
        <f t="shared" si="34"/>
        <v>262.5</v>
      </c>
      <c r="K70" s="195">
        <v>0.24979999999999999</v>
      </c>
      <c r="L70" s="194">
        <f t="shared" si="35"/>
        <v>65.572500000000005</v>
      </c>
      <c r="M70" s="196">
        <f t="shared" si="36"/>
        <v>328.07</v>
      </c>
      <c r="N70" s="69"/>
      <c r="O70" s="70"/>
      <c r="P70" s="68"/>
      <c r="Q70" s="68"/>
      <c r="R70" s="68"/>
    </row>
    <row r="71" spans="1:18" ht="15" customHeight="1">
      <c r="A71" s="68"/>
      <c r="B71" s="176"/>
      <c r="C71" s="191"/>
      <c r="D71" s="211" t="s">
        <v>825</v>
      </c>
      <c r="E71" s="482" t="s">
        <v>826</v>
      </c>
      <c r="F71" s="482"/>
      <c r="G71" s="193" t="s">
        <v>505</v>
      </c>
      <c r="H71" s="193">
        <v>0.15</v>
      </c>
      <c r="I71" s="194">
        <v>20.95</v>
      </c>
      <c r="J71" s="194">
        <f t="shared" si="34"/>
        <v>3.1424999999999996</v>
      </c>
      <c r="K71" s="195">
        <v>0.24979999999999999</v>
      </c>
      <c r="L71" s="194">
        <f t="shared" si="35"/>
        <v>0.78499649999999987</v>
      </c>
      <c r="M71" s="196">
        <f t="shared" si="36"/>
        <v>3.93</v>
      </c>
      <c r="N71" s="69"/>
      <c r="O71" s="68"/>
      <c r="P71" s="68"/>
      <c r="Q71" s="68"/>
      <c r="R71" s="68"/>
    </row>
    <row r="72" spans="1:18" ht="15" customHeight="1">
      <c r="A72" s="68"/>
      <c r="B72" s="176"/>
      <c r="C72" s="191"/>
      <c r="D72" s="211" t="s">
        <v>823</v>
      </c>
      <c r="E72" s="482" t="s">
        <v>816</v>
      </c>
      <c r="F72" s="482"/>
      <c r="G72" s="193" t="s">
        <v>596</v>
      </c>
      <c r="H72" s="193">
        <v>1</v>
      </c>
      <c r="I72" s="194">
        <v>7.81</v>
      </c>
      <c r="J72" s="194">
        <f t="shared" si="34"/>
        <v>7.81</v>
      </c>
      <c r="K72" s="195">
        <v>0.24979999999999999</v>
      </c>
      <c r="L72" s="194">
        <f t="shared" si="35"/>
        <v>1.9509379999999998</v>
      </c>
      <c r="M72" s="196">
        <f t="shared" si="36"/>
        <v>9.76</v>
      </c>
      <c r="N72" s="69"/>
      <c r="O72" s="124"/>
      <c r="P72" s="68"/>
      <c r="Q72" s="68"/>
      <c r="R72" s="68"/>
    </row>
    <row r="73" spans="1:18" ht="15" customHeight="1">
      <c r="A73" s="68"/>
      <c r="B73" s="176"/>
      <c r="C73" s="191"/>
      <c r="D73" s="211" t="s">
        <v>827</v>
      </c>
      <c r="E73" s="482" t="s">
        <v>817</v>
      </c>
      <c r="F73" s="482"/>
      <c r="G73" s="193" t="s">
        <v>596</v>
      </c>
      <c r="H73" s="193">
        <v>2</v>
      </c>
      <c r="I73" s="194">
        <v>5.92</v>
      </c>
      <c r="J73" s="194">
        <f t="shared" si="34"/>
        <v>11.84</v>
      </c>
      <c r="K73" s="195">
        <v>0.24979999999999999</v>
      </c>
      <c r="L73" s="194">
        <f t="shared" si="35"/>
        <v>2.9576319999999998</v>
      </c>
      <c r="M73" s="196">
        <f t="shared" si="36"/>
        <v>14.8</v>
      </c>
      <c r="N73" s="69"/>
      <c r="O73" s="68"/>
      <c r="P73" s="68"/>
      <c r="Q73" s="68"/>
      <c r="R73" s="68"/>
    </row>
    <row r="74" spans="1:18" ht="15" customHeight="1">
      <c r="A74" s="68"/>
      <c r="B74" s="176"/>
      <c r="C74" s="191"/>
      <c r="D74" s="211" t="s">
        <v>799</v>
      </c>
      <c r="E74" s="482" t="s">
        <v>818</v>
      </c>
      <c r="F74" s="482"/>
      <c r="G74" s="193" t="s">
        <v>596</v>
      </c>
      <c r="H74" s="193">
        <v>2</v>
      </c>
      <c r="I74" s="194">
        <v>3.75</v>
      </c>
      <c r="J74" s="194">
        <f t="shared" si="34"/>
        <v>7.5</v>
      </c>
      <c r="K74" s="195">
        <v>0.24979999999999999</v>
      </c>
      <c r="L74" s="194">
        <f t="shared" ref="L74:L75" si="37">J74*K74</f>
        <v>1.8734999999999999</v>
      </c>
      <c r="M74" s="196">
        <f t="shared" si="36"/>
        <v>9.3699999999999992</v>
      </c>
      <c r="N74" s="69"/>
      <c r="O74" s="68"/>
      <c r="P74" s="68"/>
      <c r="Q74" s="68"/>
      <c r="R74" s="68"/>
    </row>
    <row r="75" spans="1:18" ht="15" customHeight="1">
      <c r="A75" s="68"/>
      <c r="B75" s="176"/>
      <c r="C75" s="191"/>
      <c r="D75" s="211" t="s">
        <v>828</v>
      </c>
      <c r="E75" s="482" t="s">
        <v>819</v>
      </c>
      <c r="F75" s="482"/>
      <c r="G75" s="211" t="s">
        <v>596</v>
      </c>
      <c r="H75" s="212">
        <v>1</v>
      </c>
      <c r="I75" s="194">
        <v>3.62</v>
      </c>
      <c r="J75" s="194">
        <f t="shared" ref="J75" si="38">H75*I75</f>
        <v>3.62</v>
      </c>
      <c r="K75" s="195">
        <v>0.24979999999999999</v>
      </c>
      <c r="L75" s="194">
        <f t="shared" si="37"/>
        <v>0.90427599999999997</v>
      </c>
      <c r="M75" s="196">
        <f t="shared" si="36"/>
        <v>4.5199999999999996</v>
      </c>
      <c r="N75" s="69"/>
      <c r="O75" s="68"/>
      <c r="P75" s="68"/>
      <c r="Q75" s="68"/>
      <c r="R75" s="68"/>
    </row>
    <row r="76" spans="1:18" ht="17.25" customHeight="1">
      <c r="A76" s="68"/>
      <c r="B76" s="176"/>
      <c r="C76" s="191"/>
      <c r="D76" s="211"/>
      <c r="E76" s="482" t="s">
        <v>820</v>
      </c>
      <c r="F76" s="482"/>
      <c r="G76" s="211" t="s">
        <v>596</v>
      </c>
      <c r="H76" s="212">
        <v>1</v>
      </c>
      <c r="I76" s="194">
        <v>21.97</v>
      </c>
      <c r="J76" s="194">
        <f t="shared" si="34"/>
        <v>21.97</v>
      </c>
      <c r="K76" s="195">
        <v>0.24979999999999999</v>
      </c>
      <c r="L76" s="194">
        <f t="shared" si="35"/>
        <v>5.4881059999999993</v>
      </c>
      <c r="M76" s="196">
        <f t="shared" si="36"/>
        <v>27.46</v>
      </c>
      <c r="N76" s="69"/>
      <c r="O76" s="68"/>
      <c r="P76" s="68"/>
      <c r="Q76" s="68"/>
      <c r="R76" s="68"/>
    </row>
    <row r="77" spans="1:18" ht="15.75" customHeight="1">
      <c r="A77" s="68"/>
      <c r="B77" s="176"/>
      <c r="C77" s="497"/>
      <c r="D77" s="483"/>
      <c r="E77" s="483"/>
      <c r="F77" s="483"/>
      <c r="G77" s="483"/>
      <c r="H77" s="483"/>
      <c r="I77" s="483"/>
      <c r="J77" s="483"/>
      <c r="K77" s="483"/>
      <c r="L77" s="203" t="s">
        <v>594</v>
      </c>
      <c r="M77" s="188">
        <f>SUM(M68:M76)</f>
        <v>448.51</v>
      </c>
      <c r="N77" s="69"/>
      <c r="O77" s="68"/>
      <c r="P77" s="68"/>
      <c r="Q77" s="68"/>
      <c r="R77" s="68"/>
    </row>
    <row r="78" spans="1:18" ht="15.75" customHeight="1">
      <c r="A78" s="68"/>
      <c r="B78" s="176"/>
      <c r="C78" s="189" t="s">
        <v>498</v>
      </c>
      <c r="D78" s="190"/>
      <c r="E78" s="488" t="s">
        <v>993</v>
      </c>
      <c r="F78" s="483"/>
      <c r="G78" s="483"/>
      <c r="H78" s="483"/>
      <c r="I78" s="483"/>
      <c r="J78" s="483"/>
      <c r="K78" s="483"/>
      <c r="L78" s="483"/>
      <c r="M78" s="198"/>
      <c r="N78" s="69"/>
      <c r="O78" s="68"/>
      <c r="P78" s="68"/>
      <c r="Q78" s="68"/>
      <c r="R78" s="68"/>
    </row>
    <row r="79" spans="1:18" ht="15" customHeight="1">
      <c r="A79" s="68"/>
      <c r="B79" s="176"/>
      <c r="C79" s="189" t="s">
        <v>582</v>
      </c>
      <c r="D79" s="190"/>
      <c r="E79" s="488" t="s">
        <v>1540</v>
      </c>
      <c r="F79" s="483"/>
      <c r="G79" s="483" t="s">
        <v>1540</v>
      </c>
      <c r="H79" s="483"/>
      <c r="I79" s="483" t="s">
        <v>1540</v>
      </c>
      <c r="J79" s="483"/>
      <c r="K79" s="483" t="s">
        <v>1540</v>
      </c>
      <c r="L79" s="483"/>
      <c r="M79" s="198"/>
      <c r="N79" s="69"/>
      <c r="O79" s="68"/>
      <c r="P79" s="68"/>
      <c r="Q79" s="68"/>
      <c r="R79" s="68"/>
    </row>
    <row r="80" spans="1:18" ht="15" customHeight="1">
      <c r="A80" s="68"/>
      <c r="B80" s="176"/>
      <c r="C80" s="191"/>
      <c r="D80" s="199" t="s">
        <v>881</v>
      </c>
      <c r="E80" s="482" t="s">
        <v>882</v>
      </c>
      <c r="F80" s="483"/>
      <c r="G80" s="199" t="s">
        <v>596</v>
      </c>
      <c r="H80" s="208">
        <v>0.08</v>
      </c>
      <c r="I80" s="201">
        <v>20.77</v>
      </c>
      <c r="J80" s="201">
        <f t="shared" ref="J80:J82" si="39">H80*I80</f>
        <v>1.6616</v>
      </c>
      <c r="K80" s="195">
        <v>0.24979999999999999</v>
      </c>
      <c r="L80" s="201">
        <f t="shared" ref="L80:L82" si="40">J80*K80</f>
        <v>0.41506767999999999</v>
      </c>
      <c r="M80" s="196">
        <f t="shared" ref="M80:M82" si="41">ROUND(J80+L80,2)</f>
        <v>2.08</v>
      </c>
      <c r="N80" s="69"/>
      <c r="O80" s="68"/>
      <c r="P80" s="68"/>
      <c r="Q80" s="68"/>
      <c r="R80" s="68"/>
    </row>
    <row r="81" spans="1:18" ht="15" customHeight="1">
      <c r="A81" s="68"/>
      <c r="B81" s="176"/>
      <c r="C81" s="191"/>
      <c r="D81" s="199" t="s">
        <v>883</v>
      </c>
      <c r="E81" s="482" t="s">
        <v>798</v>
      </c>
      <c r="F81" s="483"/>
      <c r="G81" s="199" t="s">
        <v>596</v>
      </c>
      <c r="H81" s="208">
        <v>0.16</v>
      </c>
      <c r="I81" s="201">
        <v>15.55</v>
      </c>
      <c r="J81" s="201">
        <f t="shared" si="39"/>
        <v>2.488</v>
      </c>
      <c r="K81" s="195">
        <v>0.24979999999999999</v>
      </c>
      <c r="L81" s="201">
        <f t="shared" si="40"/>
        <v>0.62150240000000001</v>
      </c>
      <c r="M81" s="196">
        <f t="shared" si="41"/>
        <v>3.11</v>
      </c>
      <c r="N81" s="69"/>
      <c r="O81" s="68"/>
      <c r="P81" s="68"/>
      <c r="Q81" s="68"/>
      <c r="R81" s="68"/>
    </row>
    <row r="82" spans="1:18" ht="15" customHeight="1">
      <c r="A82" s="68"/>
      <c r="B82" s="176"/>
      <c r="C82" s="191"/>
      <c r="D82" s="199" t="s">
        <v>1542</v>
      </c>
      <c r="E82" s="482" t="s">
        <v>1543</v>
      </c>
      <c r="F82" s="483"/>
      <c r="G82" s="199" t="s">
        <v>491</v>
      </c>
      <c r="H82" s="208">
        <v>1.03</v>
      </c>
      <c r="I82" s="201">
        <v>1.81</v>
      </c>
      <c r="J82" s="201">
        <f t="shared" si="39"/>
        <v>1.8643000000000001</v>
      </c>
      <c r="K82" s="195">
        <v>0.24979999999999999</v>
      </c>
      <c r="L82" s="201">
        <f t="shared" si="40"/>
        <v>0.46570213999999999</v>
      </c>
      <c r="M82" s="196">
        <f t="shared" si="41"/>
        <v>2.33</v>
      </c>
      <c r="N82" s="69"/>
      <c r="O82" s="68"/>
      <c r="P82" s="68"/>
      <c r="Q82" s="68"/>
      <c r="R82" s="68"/>
    </row>
    <row r="83" spans="1:18" ht="15.75" customHeight="1">
      <c r="A83" s="68"/>
      <c r="B83" s="176"/>
      <c r="C83" s="495"/>
      <c r="D83" s="483"/>
      <c r="E83" s="483"/>
      <c r="F83" s="483"/>
      <c r="G83" s="483"/>
      <c r="H83" s="483"/>
      <c r="I83" s="483"/>
      <c r="J83" s="483"/>
      <c r="K83" s="483"/>
      <c r="L83" s="203" t="s">
        <v>594</v>
      </c>
      <c r="M83" s="188">
        <f>SUM(M80:M82)</f>
        <v>7.52</v>
      </c>
      <c r="N83" s="69"/>
      <c r="O83" s="68"/>
      <c r="P83" s="68"/>
      <c r="Q83" s="68"/>
      <c r="R83" s="68"/>
    </row>
    <row r="84" spans="1:18" ht="15.75" customHeight="1">
      <c r="A84" s="17"/>
      <c r="B84" s="213"/>
      <c r="C84" s="206" t="s">
        <v>583</v>
      </c>
      <c r="D84" s="207"/>
      <c r="E84" s="488" t="s">
        <v>1544</v>
      </c>
      <c r="F84" s="483"/>
      <c r="G84" s="483"/>
      <c r="H84" s="483"/>
      <c r="I84" s="483"/>
      <c r="J84" s="483"/>
      <c r="K84" s="483"/>
      <c r="L84" s="483"/>
      <c r="M84" s="489"/>
      <c r="N84" s="20"/>
      <c r="O84" s="17"/>
      <c r="P84" s="17"/>
      <c r="Q84" s="17"/>
      <c r="R84" s="17"/>
    </row>
    <row r="85" spans="1:18" ht="15.75" customHeight="1">
      <c r="A85" s="17"/>
      <c r="B85" s="213"/>
      <c r="C85" s="214"/>
      <c r="D85" s="199" t="s">
        <v>1546</v>
      </c>
      <c r="E85" s="482" t="s">
        <v>1547</v>
      </c>
      <c r="F85" s="483"/>
      <c r="G85" s="199" t="s">
        <v>596</v>
      </c>
      <c r="H85" s="208">
        <v>0.06</v>
      </c>
      <c r="I85" s="201">
        <v>20.77</v>
      </c>
      <c r="J85" s="201">
        <f t="shared" ref="J85:J88" si="42">H85*I85</f>
        <v>1.2462</v>
      </c>
      <c r="K85" s="195">
        <v>0.24979999999999999</v>
      </c>
      <c r="L85" s="201">
        <f t="shared" ref="L85:L88" si="43">J85*K85</f>
        <v>0.31130076000000001</v>
      </c>
      <c r="M85" s="196">
        <f t="shared" ref="M85:M88" si="44">ROUND(J85+L85,2)</f>
        <v>1.56</v>
      </c>
      <c r="N85" s="20"/>
      <c r="O85" s="17"/>
      <c r="P85" s="17"/>
      <c r="Q85" s="17"/>
      <c r="R85" s="17"/>
    </row>
    <row r="86" spans="1:18" ht="15.75" customHeight="1">
      <c r="A86" s="17"/>
      <c r="B86" s="213"/>
      <c r="C86" s="214"/>
      <c r="D86" s="199" t="s">
        <v>883</v>
      </c>
      <c r="E86" s="482" t="s">
        <v>798</v>
      </c>
      <c r="F86" s="483"/>
      <c r="G86" s="199" t="s">
        <v>596</v>
      </c>
      <c r="H86" s="208">
        <v>0.18</v>
      </c>
      <c r="I86" s="201">
        <v>15.55</v>
      </c>
      <c r="J86" s="201">
        <f t="shared" si="42"/>
        <v>2.7989999999999999</v>
      </c>
      <c r="K86" s="195">
        <v>0.24979999999999999</v>
      </c>
      <c r="L86" s="201">
        <f t="shared" si="43"/>
        <v>0.69919019999999998</v>
      </c>
      <c r="M86" s="196">
        <f t="shared" si="44"/>
        <v>3.5</v>
      </c>
      <c r="N86" s="20"/>
      <c r="O86" s="17"/>
      <c r="P86" s="17"/>
      <c r="Q86" s="17"/>
      <c r="R86" s="17"/>
    </row>
    <row r="87" spans="1:18" ht="15.75" customHeight="1">
      <c r="A87" s="17"/>
      <c r="B87" s="213"/>
      <c r="C87" s="214"/>
      <c r="D87" s="199" t="s">
        <v>1548</v>
      </c>
      <c r="E87" s="482" t="s">
        <v>1549</v>
      </c>
      <c r="F87" s="483"/>
      <c r="G87" s="199" t="s">
        <v>515</v>
      </c>
      <c r="H87" s="208">
        <v>8.0000000000000004E-4</v>
      </c>
      <c r="I87" s="201">
        <v>1831.73</v>
      </c>
      <c r="J87" s="201">
        <f t="shared" si="42"/>
        <v>1.465384</v>
      </c>
      <c r="K87" s="195">
        <v>0.24979999999999999</v>
      </c>
      <c r="L87" s="201">
        <f t="shared" si="43"/>
        <v>0.36605292319999999</v>
      </c>
      <c r="M87" s="196">
        <f t="shared" si="44"/>
        <v>1.83</v>
      </c>
      <c r="N87" s="20"/>
      <c r="O87" s="17"/>
      <c r="P87" s="17"/>
      <c r="Q87" s="17"/>
      <c r="R87" s="17"/>
    </row>
    <row r="88" spans="1:18" ht="15.75" customHeight="1">
      <c r="A88" s="17"/>
      <c r="B88" s="213"/>
      <c r="C88" s="214"/>
      <c r="D88" s="199" t="s">
        <v>1550</v>
      </c>
      <c r="E88" s="482" t="s">
        <v>1551</v>
      </c>
      <c r="F88" s="483"/>
      <c r="G88" s="199" t="s">
        <v>505</v>
      </c>
      <c r="H88" s="208">
        <v>0.25</v>
      </c>
      <c r="I88" s="201">
        <v>15.54</v>
      </c>
      <c r="J88" s="201">
        <f t="shared" si="42"/>
        <v>3.8849999999999998</v>
      </c>
      <c r="K88" s="195">
        <v>0.24979999999999999</v>
      </c>
      <c r="L88" s="201">
        <f t="shared" si="43"/>
        <v>0.97047299999999992</v>
      </c>
      <c r="M88" s="196">
        <f t="shared" si="44"/>
        <v>4.8600000000000003</v>
      </c>
      <c r="N88" s="20"/>
      <c r="O88" s="17"/>
      <c r="P88" s="17"/>
      <c r="Q88" s="17"/>
      <c r="R88" s="17"/>
    </row>
    <row r="89" spans="1:18" ht="15.75" customHeight="1">
      <c r="A89" s="17"/>
      <c r="B89" s="213"/>
      <c r="C89" s="490"/>
      <c r="D89" s="483"/>
      <c r="E89" s="483"/>
      <c r="F89" s="483"/>
      <c r="G89" s="483"/>
      <c r="H89" s="483"/>
      <c r="I89" s="483"/>
      <c r="J89" s="483"/>
      <c r="K89" s="483"/>
      <c r="L89" s="209" t="s">
        <v>594</v>
      </c>
      <c r="M89" s="210">
        <f>SUM(M85:M88)</f>
        <v>11.75</v>
      </c>
      <c r="N89" s="20"/>
      <c r="O89" s="17"/>
      <c r="P89" s="17"/>
      <c r="Q89" s="17"/>
      <c r="R89" s="17"/>
    </row>
    <row r="90" spans="1:18" ht="15.75" customHeight="1">
      <c r="A90" s="17"/>
      <c r="B90" s="213"/>
      <c r="C90" s="206" t="s">
        <v>584</v>
      </c>
      <c r="D90" s="207"/>
      <c r="E90" s="488" t="s">
        <v>994</v>
      </c>
      <c r="F90" s="483"/>
      <c r="G90" s="483"/>
      <c r="H90" s="483"/>
      <c r="I90" s="483"/>
      <c r="J90" s="483"/>
      <c r="K90" s="483"/>
      <c r="L90" s="483"/>
      <c r="M90" s="489"/>
      <c r="N90" s="20"/>
      <c r="O90" s="17"/>
      <c r="P90" s="17"/>
      <c r="Q90" s="17"/>
      <c r="R90" s="17"/>
    </row>
    <row r="91" spans="1:18" ht="15.75" customHeight="1">
      <c r="A91" s="17"/>
      <c r="B91" s="213"/>
      <c r="C91" s="214"/>
      <c r="D91" s="199" t="s">
        <v>1552</v>
      </c>
      <c r="E91" s="482" t="s">
        <v>1553</v>
      </c>
      <c r="F91" s="483"/>
      <c r="G91" s="199" t="s">
        <v>489</v>
      </c>
      <c r="H91" s="208">
        <v>0.15</v>
      </c>
      <c r="I91" s="201">
        <v>29.49</v>
      </c>
      <c r="J91" s="201">
        <f t="shared" ref="J91:J92" si="45">H91*I91</f>
        <v>4.4234999999999998</v>
      </c>
      <c r="K91" s="195">
        <v>0.24979999999999999</v>
      </c>
      <c r="L91" s="201">
        <f t="shared" ref="L91:L92" si="46">J91*K91</f>
        <v>1.1049902999999999</v>
      </c>
      <c r="M91" s="196">
        <f t="shared" ref="M91:M92" si="47">ROUND(J91+L91,2)</f>
        <v>5.53</v>
      </c>
      <c r="N91" s="20"/>
      <c r="O91" s="17"/>
      <c r="P91" s="17"/>
      <c r="Q91" s="17"/>
      <c r="R91" s="17"/>
    </row>
    <row r="92" spans="1:18" ht="15.75" customHeight="1">
      <c r="A92" s="17"/>
      <c r="B92" s="213"/>
      <c r="C92" s="214"/>
      <c r="D92" s="199" t="s">
        <v>606</v>
      </c>
      <c r="E92" s="482" t="s">
        <v>597</v>
      </c>
      <c r="F92" s="483"/>
      <c r="G92" s="199" t="s">
        <v>596</v>
      </c>
      <c r="H92" s="208">
        <v>0.1</v>
      </c>
      <c r="I92" s="201">
        <v>17.29</v>
      </c>
      <c r="J92" s="201">
        <f t="shared" si="45"/>
        <v>1.7290000000000001</v>
      </c>
      <c r="K92" s="195">
        <v>0.24979999999999999</v>
      </c>
      <c r="L92" s="201">
        <f t="shared" si="46"/>
        <v>0.43190420000000002</v>
      </c>
      <c r="M92" s="196">
        <f t="shared" si="47"/>
        <v>2.16</v>
      </c>
      <c r="N92" s="20"/>
      <c r="O92" s="17"/>
      <c r="P92" s="17"/>
      <c r="Q92" s="17"/>
      <c r="R92" s="17"/>
    </row>
    <row r="93" spans="1:18" ht="15.75" customHeight="1">
      <c r="A93" s="17"/>
      <c r="B93" s="213"/>
      <c r="C93" s="490"/>
      <c r="D93" s="483"/>
      <c r="E93" s="483"/>
      <c r="F93" s="483"/>
      <c r="G93" s="483"/>
      <c r="H93" s="483"/>
      <c r="I93" s="483"/>
      <c r="J93" s="483"/>
      <c r="K93" s="483"/>
      <c r="L93" s="209" t="s">
        <v>594</v>
      </c>
      <c r="M93" s="210">
        <f>SUM(M91:M92)</f>
        <v>7.69</v>
      </c>
      <c r="N93" s="20"/>
      <c r="O93" s="17"/>
      <c r="P93" s="17"/>
      <c r="Q93" s="17"/>
      <c r="R93" s="17"/>
    </row>
    <row r="94" spans="1:18" ht="15.75" customHeight="1">
      <c r="A94" s="17"/>
      <c r="B94" s="213"/>
      <c r="C94" s="206" t="s">
        <v>3739</v>
      </c>
      <c r="D94" s="207"/>
      <c r="E94" s="488" t="s">
        <v>995</v>
      </c>
      <c r="F94" s="483"/>
      <c r="G94" s="483"/>
      <c r="H94" s="483"/>
      <c r="I94" s="483"/>
      <c r="J94" s="483"/>
      <c r="K94" s="483"/>
      <c r="L94" s="483"/>
      <c r="M94" s="489"/>
      <c r="N94" s="20"/>
      <c r="O94" s="17"/>
      <c r="P94" s="17"/>
      <c r="Q94" s="17"/>
      <c r="R94" s="17"/>
    </row>
    <row r="95" spans="1:18" ht="15.75" customHeight="1">
      <c r="A95" s="17"/>
      <c r="B95" s="213"/>
      <c r="C95" s="192"/>
      <c r="D95" s="199" t="s">
        <v>1554</v>
      </c>
      <c r="E95" s="482" t="s">
        <v>1555</v>
      </c>
      <c r="F95" s="483"/>
      <c r="G95" s="199" t="s">
        <v>505</v>
      </c>
      <c r="H95" s="208" t="s">
        <v>1561</v>
      </c>
      <c r="I95" s="201">
        <v>21.21</v>
      </c>
      <c r="J95" s="201">
        <f t="shared" ref="J95:J99" si="48">H95*I95</f>
        <v>0.21210000000000001</v>
      </c>
      <c r="K95" s="195">
        <v>0.24979999999999999</v>
      </c>
      <c r="L95" s="201">
        <f t="shared" ref="L95:L99" si="49">J95*K95</f>
        <v>5.2982580000000001E-2</v>
      </c>
      <c r="M95" s="196">
        <f t="shared" ref="M95:M99" si="50">ROUND(J95+L95,2)</f>
        <v>0.27</v>
      </c>
      <c r="N95" s="20"/>
      <c r="O95" s="17"/>
      <c r="P95" s="17"/>
      <c r="Q95" s="17"/>
      <c r="R95" s="17"/>
    </row>
    <row r="96" spans="1:18" ht="15.75" customHeight="1">
      <c r="A96" s="17"/>
      <c r="B96" s="213"/>
      <c r="C96" s="192"/>
      <c r="D96" s="199" t="s">
        <v>1556</v>
      </c>
      <c r="E96" s="482" t="s">
        <v>1557</v>
      </c>
      <c r="F96" s="483"/>
      <c r="G96" s="199" t="s">
        <v>489</v>
      </c>
      <c r="H96" s="208" t="s">
        <v>1562</v>
      </c>
      <c r="I96" s="201">
        <v>117.98</v>
      </c>
      <c r="J96" s="201">
        <f t="shared" si="48"/>
        <v>5.8990000000000009</v>
      </c>
      <c r="K96" s="195">
        <v>0.24979999999999999</v>
      </c>
      <c r="L96" s="201">
        <f t="shared" si="49"/>
        <v>1.4735702000000002</v>
      </c>
      <c r="M96" s="196">
        <f t="shared" si="50"/>
        <v>7.37</v>
      </c>
      <c r="N96" s="20"/>
      <c r="O96" s="17"/>
      <c r="P96" s="17"/>
      <c r="Q96" s="17"/>
      <c r="R96" s="17"/>
    </row>
    <row r="97" spans="1:18" ht="15.75" customHeight="1">
      <c r="A97" s="17"/>
      <c r="B97" s="213"/>
      <c r="C97" s="192"/>
      <c r="D97" s="199" t="s">
        <v>1558</v>
      </c>
      <c r="E97" s="482" t="s">
        <v>1559</v>
      </c>
      <c r="F97" s="483"/>
      <c r="G97" s="199" t="s">
        <v>489</v>
      </c>
      <c r="H97" s="208" t="s">
        <v>1563</v>
      </c>
      <c r="I97" s="201">
        <v>29.18</v>
      </c>
      <c r="J97" s="201">
        <f t="shared" si="48"/>
        <v>14.006399999999999</v>
      </c>
      <c r="K97" s="195">
        <v>0.24979999999999999</v>
      </c>
      <c r="L97" s="201">
        <f t="shared" si="49"/>
        <v>3.4987987199999999</v>
      </c>
      <c r="M97" s="196">
        <f t="shared" si="50"/>
        <v>17.510000000000002</v>
      </c>
      <c r="N97" s="20"/>
      <c r="O97" s="17"/>
      <c r="P97" s="17"/>
      <c r="Q97" s="17"/>
      <c r="R97" s="17"/>
    </row>
    <row r="98" spans="1:18" ht="15.75" customHeight="1">
      <c r="A98" s="17"/>
      <c r="B98" s="213"/>
      <c r="C98" s="192"/>
      <c r="D98" s="199" t="s">
        <v>1560</v>
      </c>
      <c r="E98" s="482" t="s">
        <v>595</v>
      </c>
      <c r="F98" s="483"/>
      <c r="G98" s="199" t="s">
        <v>596</v>
      </c>
      <c r="H98" s="208" t="s">
        <v>1564</v>
      </c>
      <c r="I98" s="201">
        <v>21.61</v>
      </c>
      <c r="J98" s="201">
        <f t="shared" si="48"/>
        <v>1.1237199999999998</v>
      </c>
      <c r="K98" s="195">
        <v>0.24979999999999999</v>
      </c>
      <c r="L98" s="201">
        <f t="shared" si="49"/>
        <v>0.28070525599999996</v>
      </c>
      <c r="M98" s="196">
        <f t="shared" si="50"/>
        <v>1.4</v>
      </c>
      <c r="N98" s="20"/>
      <c r="O98" s="17"/>
      <c r="P98" s="17"/>
      <c r="Q98" s="17"/>
      <c r="R98" s="17"/>
    </row>
    <row r="99" spans="1:18" ht="16.5" customHeight="1">
      <c r="A99" s="17"/>
      <c r="B99" s="213"/>
      <c r="C99" s="192"/>
      <c r="D99" s="199" t="s">
        <v>606</v>
      </c>
      <c r="E99" s="482" t="s">
        <v>597</v>
      </c>
      <c r="F99" s="483"/>
      <c r="G99" s="199" t="s">
        <v>596</v>
      </c>
      <c r="H99" s="208" t="s">
        <v>1565</v>
      </c>
      <c r="I99" s="201">
        <v>17.29</v>
      </c>
      <c r="J99" s="201">
        <f t="shared" si="48"/>
        <v>3.4580000000000002</v>
      </c>
      <c r="K99" s="195">
        <v>0.24979999999999999</v>
      </c>
      <c r="L99" s="201">
        <f t="shared" si="49"/>
        <v>0.86380840000000003</v>
      </c>
      <c r="M99" s="196">
        <f t="shared" si="50"/>
        <v>4.32</v>
      </c>
      <c r="N99" s="20"/>
      <c r="O99" s="17"/>
      <c r="P99" s="17"/>
      <c r="Q99" s="17"/>
      <c r="R99" s="17"/>
    </row>
    <row r="100" spans="1:18" ht="15.75" customHeight="1">
      <c r="A100" s="17"/>
      <c r="B100" s="213"/>
      <c r="C100" s="486"/>
      <c r="D100" s="483"/>
      <c r="E100" s="483"/>
      <c r="F100" s="483"/>
      <c r="G100" s="483"/>
      <c r="H100" s="483"/>
      <c r="I100" s="483"/>
      <c r="J100" s="483"/>
      <c r="K100" s="483"/>
      <c r="L100" s="209" t="s">
        <v>594</v>
      </c>
      <c r="M100" s="210">
        <f>SUM(M95:M99)</f>
        <v>30.87</v>
      </c>
      <c r="N100" s="20"/>
      <c r="O100" s="17"/>
      <c r="P100" s="17"/>
      <c r="Q100" s="17"/>
      <c r="R100" s="17"/>
    </row>
    <row r="101" spans="1:18" ht="15" customHeight="1">
      <c r="A101" s="17"/>
      <c r="B101" s="213"/>
      <c r="C101" s="206" t="s">
        <v>3740</v>
      </c>
      <c r="D101" s="207"/>
      <c r="E101" s="488" t="s">
        <v>996</v>
      </c>
      <c r="F101" s="488"/>
      <c r="G101" s="488"/>
      <c r="H101" s="488"/>
      <c r="I101" s="488"/>
      <c r="J101" s="488"/>
      <c r="K101" s="488"/>
      <c r="L101" s="488"/>
      <c r="M101" s="491"/>
      <c r="N101" s="20"/>
      <c r="O101" s="17"/>
      <c r="P101" s="17"/>
      <c r="Q101" s="17"/>
      <c r="R101" s="17"/>
    </row>
    <row r="102" spans="1:18" ht="15" customHeight="1">
      <c r="A102" s="17"/>
      <c r="B102" s="213"/>
      <c r="C102" s="192"/>
      <c r="D102" s="199" t="s">
        <v>1566</v>
      </c>
      <c r="E102" s="482" t="s">
        <v>1567</v>
      </c>
      <c r="F102" s="483"/>
      <c r="G102" s="199" t="s">
        <v>997</v>
      </c>
      <c r="H102" s="208" t="s">
        <v>1527</v>
      </c>
      <c r="I102" s="201">
        <v>20</v>
      </c>
      <c r="J102" s="201">
        <f t="shared" ref="J102" si="51">H102*I102</f>
        <v>20</v>
      </c>
      <c r="K102" s="195">
        <v>0.24979999999999999</v>
      </c>
      <c r="L102" s="201">
        <f t="shared" ref="L102" si="52">J102*K102</f>
        <v>4.9959999999999996</v>
      </c>
      <c r="M102" s="196">
        <f t="shared" ref="M102:M103" si="53">ROUND(J102+L102,2)</f>
        <v>25</v>
      </c>
      <c r="N102" s="20"/>
      <c r="O102" s="17"/>
      <c r="P102" s="17"/>
      <c r="Q102" s="17"/>
      <c r="R102" s="17"/>
    </row>
    <row r="103" spans="1:18" ht="15.75" customHeight="1">
      <c r="A103" s="17"/>
      <c r="B103" s="213"/>
      <c r="C103" s="192"/>
      <c r="D103" s="199" t="s">
        <v>606</v>
      </c>
      <c r="E103" s="482" t="s">
        <v>597</v>
      </c>
      <c r="F103" s="483"/>
      <c r="G103" s="199" t="s">
        <v>596</v>
      </c>
      <c r="H103" s="208" t="s">
        <v>1568</v>
      </c>
      <c r="I103" s="201">
        <v>17.29</v>
      </c>
      <c r="J103" s="201">
        <f>H103*I103</f>
        <v>8.6449999999999996</v>
      </c>
      <c r="K103" s="195">
        <v>0.24979999999999999</v>
      </c>
      <c r="L103" s="201">
        <f>J103*K103</f>
        <v>2.1595209999999998</v>
      </c>
      <c r="M103" s="196">
        <f t="shared" si="53"/>
        <v>10.8</v>
      </c>
      <c r="N103" s="20"/>
      <c r="O103" s="17"/>
      <c r="P103" s="17"/>
      <c r="Q103" s="17"/>
      <c r="R103" s="17"/>
    </row>
    <row r="104" spans="1:18" ht="15.75" customHeight="1">
      <c r="A104" s="17"/>
      <c r="B104" s="213"/>
      <c r="C104" s="486"/>
      <c r="D104" s="486"/>
      <c r="E104" s="486"/>
      <c r="F104" s="486"/>
      <c r="G104" s="486"/>
      <c r="H104" s="486"/>
      <c r="I104" s="486"/>
      <c r="J104" s="486"/>
      <c r="K104" s="486"/>
      <c r="L104" s="209" t="s">
        <v>594</v>
      </c>
      <c r="M104" s="210">
        <f>SUM(M102:M103)</f>
        <v>35.799999999999997</v>
      </c>
      <c r="N104" s="20"/>
      <c r="O104" s="17"/>
      <c r="P104" s="17"/>
      <c r="Q104" s="17"/>
      <c r="R104" s="17"/>
    </row>
    <row r="105" spans="1:18" ht="15.75" customHeight="1">
      <c r="A105" s="17"/>
      <c r="B105" s="213"/>
      <c r="C105" s="206" t="s">
        <v>499</v>
      </c>
      <c r="D105" s="215"/>
      <c r="E105" s="488" t="s">
        <v>493</v>
      </c>
      <c r="F105" s="488"/>
      <c r="G105" s="488"/>
      <c r="H105" s="488"/>
      <c r="I105" s="488"/>
      <c r="J105" s="488"/>
      <c r="K105" s="488"/>
      <c r="L105" s="488"/>
      <c r="M105" s="491"/>
      <c r="N105" s="20"/>
      <c r="O105" s="17"/>
      <c r="P105" s="17"/>
      <c r="Q105" s="17"/>
      <c r="R105" s="17"/>
    </row>
    <row r="106" spans="1:18" ht="15.75" customHeight="1">
      <c r="A106" s="17"/>
      <c r="B106" s="213"/>
      <c r="C106" s="206" t="s">
        <v>500</v>
      </c>
      <c r="D106" s="207"/>
      <c r="E106" s="488" t="s">
        <v>998</v>
      </c>
      <c r="F106" s="488"/>
      <c r="G106" s="488"/>
      <c r="H106" s="488"/>
      <c r="I106" s="488"/>
      <c r="J106" s="488"/>
      <c r="K106" s="488"/>
      <c r="L106" s="488"/>
      <c r="M106" s="491"/>
      <c r="N106" s="20"/>
      <c r="O106" s="17"/>
      <c r="P106" s="17"/>
      <c r="Q106" s="17"/>
      <c r="R106" s="17"/>
    </row>
    <row r="107" spans="1:18" ht="15.75" customHeight="1">
      <c r="A107" s="17"/>
      <c r="B107" s="213"/>
      <c r="C107" s="192"/>
      <c r="D107" s="199">
        <v>88316</v>
      </c>
      <c r="E107" s="482" t="s">
        <v>597</v>
      </c>
      <c r="F107" s="483"/>
      <c r="G107" s="199" t="s">
        <v>596</v>
      </c>
      <c r="H107" s="208" t="s">
        <v>1569</v>
      </c>
      <c r="I107" s="201">
        <v>17.29</v>
      </c>
      <c r="J107" s="201">
        <f>H107*I107</f>
        <v>68.399239999999992</v>
      </c>
      <c r="K107" s="195">
        <v>0.24979999999999999</v>
      </c>
      <c r="L107" s="201">
        <f>J107*K107</f>
        <v>17.086130151999999</v>
      </c>
      <c r="M107" s="196">
        <f t="shared" ref="M107" si="54">ROUND(J107+L107,2)</f>
        <v>85.49</v>
      </c>
      <c r="N107" s="20"/>
      <c r="O107" s="17"/>
      <c r="P107" s="17"/>
      <c r="Q107" s="17"/>
      <c r="R107" s="17"/>
    </row>
    <row r="108" spans="1:18" ht="15.75" customHeight="1">
      <c r="A108" s="17"/>
      <c r="B108" s="213"/>
      <c r="C108" s="490"/>
      <c r="D108" s="483"/>
      <c r="E108" s="483"/>
      <c r="F108" s="483"/>
      <c r="G108" s="483"/>
      <c r="H108" s="483"/>
      <c r="I108" s="483"/>
      <c r="J108" s="483"/>
      <c r="K108" s="483"/>
      <c r="L108" s="209" t="s">
        <v>594</v>
      </c>
      <c r="M108" s="210">
        <f>SUM(M107:M107)</f>
        <v>85.49</v>
      </c>
      <c r="N108" s="20"/>
      <c r="O108" s="17"/>
      <c r="P108" s="17"/>
      <c r="Q108" s="17"/>
      <c r="R108" s="17"/>
    </row>
    <row r="109" spans="1:18" ht="15.75" customHeight="1">
      <c r="A109" s="17"/>
      <c r="B109" s="213"/>
      <c r="C109" s="206" t="s">
        <v>501</v>
      </c>
      <c r="D109" s="207"/>
      <c r="E109" s="488" t="s">
        <v>1000</v>
      </c>
      <c r="F109" s="483"/>
      <c r="G109" s="483"/>
      <c r="H109" s="483"/>
      <c r="I109" s="483"/>
      <c r="J109" s="483"/>
      <c r="K109" s="483"/>
      <c r="L109" s="483"/>
      <c r="M109" s="489"/>
      <c r="N109" s="20"/>
      <c r="O109" s="17"/>
      <c r="P109" s="17"/>
      <c r="Q109" s="17"/>
      <c r="R109" s="17"/>
    </row>
    <row r="110" spans="1:18" ht="21.75" customHeight="1">
      <c r="A110" s="17"/>
      <c r="B110" s="213"/>
      <c r="C110" s="192"/>
      <c r="D110" s="199" t="s">
        <v>606</v>
      </c>
      <c r="E110" s="482" t="s">
        <v>597</v>
      </c>
      <c r="F110" s="483"/>
      <c r="G110" s="199" t="s">
        <v>596</v>
      </c>
      <c r="H110" s="216">
        <v>3</v>
      </c>
      <c r="I110" s="201">
        <v>17.29</v>
      </c>
      <c r="J110" s="201">
        <f t="shared" ref="J110" si="55">H110*I110</f>
        <v>51.87</v>
      </c>
      <c r="K110" s="195">
        <v>0.24979999999999999</v>
      </c>
      <c r="L110" s="201">
        <f t="shared" ref="L110" si="56">J110*K110</f>
        <v>12.957125999999999</v>
      </c>
      <c r="M110" s="196">
        <f t="shared" ref="M110" si="57">ROUND(J110+L110,2)</f>
        <v>64.83</v>
      </c>
      <c r="N110" s="20"/>
      <c r="O110" s="17"/>
      <c r="P110" s="17"/>
      <c r="Q110" s="17"/>
      <c r="R110" s="17"/>
    </row>
    <row r="111" spans="1:18" ht="15.75" customHeight="1">
      <c r="A111" s="17"/>
      <c r="B111" s="213"/>
      <c r="C111" s="486"/>
      <c r="D111" s="483"/>
      <c r="E111" s="483"/>
      <c r="F111" s="483"/>
      <c r="G111" s="483"/>
      <c r="H111" s="483"/>
      <c r="I111" s="483"/>
      <c r="J111" s="483"/>
      <c r="K111" s="483"/>
      <c r="L111" s="209" t="s">
        <v>594</v>
      </c>
      <c r="M111" s="210">
        <f>SUM(M110:M110)</f>
        <v>64.83</v>
      </c>
      <c r="N111" s="20"/>
      <c r="O111" s="17"/>
      <c r="P111" s="17"/>
      <c r="Q111" s="17"/>
      <c r="R111" s="17"/>
    </row>
    <row r="112" spans="1:18" ht="24.75" customHeight="1">
      <c r="A112" s="17"/>
      <c r="B112" s="213"/>
      <c r="C112" s="217" t="s">
        <v>503</v>
      </c>
      <c r="D112" s="218"/>
      <c r="E112" s="493" t="s">
        <v>1001</v>
      </c>
      <c r="F112" s="493"/>
      <c r="G112" s="493"/>
      <c r="H112" s="493"/>
      <c r="I112" s="493"/>
      <c r="J112" s="493"/>
      <c r="K112" s="493"/>
      <c r="L112" s="493"/>
      <c r="M112" s="494"/>
      <c r="N112" s="20"/>
      <c r="O112" s="17"/>
      <c r="P112" s="17"/>
      <c r="Q112" s="17"/>
      <c r="R112" s="17"/>
    </row>
    <row r="113" spans="1:18" ht="36.75" customHeight="1">
      <c r="A113" s="17"/>
      <c r="B113" s="213"/>
      <c r="C113" s="219"/>
      <c r="D113" s="199" t="s">
        <v>606</v>
      </c>
      <c r="E113" s="482" t="s">
        <v>597</v>
      </c>
      <c r="F113" s="483"/>
      <c r="G113" s="199" t="s">
        <v>596</v>
      </c>
      <c r="H113" s="216">
        <v>3.5</v>
      </c>
      <c r="I113" s="201">
        <v>17.29</v>
      </c>
      <c r="J113" s="201">
        <f t="shared" ref="J113" si="58">H113*I113</f>
        <v>60.515000000000001</v>
      </c>
      <c r="K113" s="195">
        <v>0.24979999999999999</v>
      </c>
      <c r="L113" s="201">
        <f t="shared" ref="L113" si="59">J113*K113</f>
        <v>15.116647</v>
      </c>
      <c r="M113" s="196">
        <f t="shared" ref="M113" si="60">ROUND(J113+L113,2)</f>
        <v>75.63</v>
      </c>
      <c r="N113" s="20"/>
      <c r="O113" s="17"/>
      <c r="P113" s="17"/>
      <c r="Q113" s="17"/>
      <c r="R113" s="17"/>
    </row>
    <row r="114" spans="1:18" ht="15.75" customHeight="1">
      <c r="A114" s="17"/>
      <c r="B114" s="213"/>
      <c r="C114" s="492"/>
      <c r="D114" s="492"/>
      <c r="E114" s="492"/>
      <c r="F114" s="492"/>
      <c r="G114" s="492"/>
      <c r="H114" s="492"/>
      <c r="I114" s="492"/>
      <c r="J114" s="492"/>
      <c r="K114" s="492"/>
      <c r="L114" s="209" t="s">
        <v>594</v>
      </c>
      <c r="M114" s="210">
        <f>SUM(M113:M113)</f>
        <v>75.63</v>
      </c>
      <c r="N114" s="20"/>
      <c r="O114" s="17"/>
      <c r="P114" s="17"/>
      <c r="Q114" s="17"/>
      <c r="R114" s="17"/>
    </row>
    <row r="115" spans="1:18" ht="15.75" customHeight="1">
      <c r="A115" s="17"/>
      <c r="B115" s="213"/>
      <c r="C115" s="206" t="s">
        <v>506</v>
      </c>
      <c r="D115" s="207"/>
      <c r="E115" s="488" t="s">
        <v>1002</v>
      </c>
      <c r="F115" s="483"/>
      <c r="G115" s="483"/>
      <c r="H115" s="483"/>
      <c r="I115" s="483"/>
      <c r="J115" s="483"/>
      <c r="K115" s="483"/>
      <c r="L115" s="483"/>
      <c r="M115" s="489"/>
      <c r="N115" s="20"/>
      <c r="O115" s="17"/>
      <c r="P115" s="17"/>
      <c r="Q115" s="17"/>
      <c r="R115" s="17"/>
    </row>
    <row r="116" spans="1:18" ht="23.25" customHeight="1">
      <c r="A116" s="17"/>
      <c r="B116" s="213"/>
      <c r="C116" s="217" t="s">
        <v>507</v>
      </c>
      <c r="D116" s="218" t="s">
        <v>1576</v>
      </c>
      <c r="E116" s="493" t="s">
        <v>1003</v>
      </c>
      <c r="F116" s="493" t="s">
        <v>1010</v>
      </c>
      <c r="G116" s="493" t="s">
        <v>1577</v>
      </c>
      <c r="H116" s="493"/>
      <c r="I116" s="493"/>
      <c r="J116" s="493"/>
      <c r="K116" s="493"/>
      <c r="L116" s="493"/>
      <c r="M116" s="494"/>
      <c r="N116" s="20"/>
      <c r="O116" s="17"/>
      <c r="P116" s="17"/>
      <c r="Q116" s="17"/>
      <c r="R116" s="17"/>
    </row>
    <row r="117" spans="1:18" ht="53.25" customHeight="1">
      <c r="A117" s="17"/>
      <c r="B117" s="213"/>
      <c r="C117" s="219"/>
      <c r="D117" s="199" t="s">
        <v>1579</v>
      </c>
      <c r="E117" s="482" t="s">
        <v>1008</v>
      </c>
      <c r="F117" s="483" t="s">
        <v>502</v>
      </c>
      <c r="G117" s="199" t="s">
        <v>502</v>
      </c>
      <c r="H117" s="199" t="s">
        <v>1580</v>
      </c>
      <c r="I117" s="201" t="s">
        <v>1581</v>
      </c>
      <c r="J117" s="201">
        <f t="shared" ref="J117" si="61">H117*I117</f>
        <v>1.2972540000000001</v>
      </c>
      <c r="K117" s="195">
        <v>0.24979999999999999</v>
      </c>
      <c r="L117" s="201">
        <f t="shared" ref="L117" si="62">J117*K117</f>
        <v>0.32405404920000003</v>
      </c>
      <c r="M117" s="196">
        <f t="shared" ref="M117" si="63">ROUND(J117+L117,2)</f>
        <v>1.62</v>
      </c>
      <c r="N117" s="20"/>
      <c r="O117" s="17"/>
      <c r="P117" s="17"/>
      <c r="Q117" s="17"/>
      <c r="R117" s="17"/>
    </row>
    <row r="118" spans="1:18" ht="15.75" customHeight="1">
      <c r="A118" s="17"/>
      <c r="B118" s="213"/>
      <c r="C118" s="492"/>
      <c r="D118" s="492"/>
      <c r="E118" s="492"/>
      <c r="F118" s="492"/>
      <c r="G118" s="492"/>
      <c r="H118" s="492"/>
      <c r="I118" s="492"/>
      <c r="J118" s="492"/>
      <c r="K118" s="492"/>
      <c r="L118" s="209" t="s">
        <v>594</v>
      </c>
      <c r="M118" s="210">
        <f>SUM(M117:M117)</f>
        <v>1.62</v>
      </c>
      <c r="N118" s="20"/>
      <c r="O118" s="17"/>
      <c r="P118" s="17"/>
      <c r="Q118" s="17"/>
      <c r="R118" s="17"/>
    </row>
    <row r="119" spans="1:18" ht="15.75" customHeight="1">
      <c r="A119" s="17"/>
      <c r="B119" s="213"/>
      <c r="C119" s="217" t="s">
        <v>508</v>
      </c>
      <c r="D119" s="218"/>
      <c r="E119" s="493" t="s">
        <v>1582</v>
      </c>
      <c r="F119" s="493" t="s">
        <v>1011</v>
      </c>
      <c r="G119" s="493" t="s">
        <v>1577</v>
      </c>
      <c r="H119" s="493"/>
      <c r="I119" s="493"/>
      <c r="J119" s="493"/>
      <c r="K119" s="493"/>
      <c r="L119" s="493"/>
      <c r="M119" s="494"/>
      <c r="N119" s="20"/>
      <c r="O119" s="17"/>
      <c r="P119" s="17"/>
      <c r="Q119" s="17"/>
      <c r="R119" s="17"/>
    </row>
    <row r="120" spans="1:18" ht="53.25" customHeight="1">
      <c r="A120" s="17"/>
      <c r="B120" s="213"/>
      <c r="C120" s="199"/>
      <c r="D120" s="199" t="s">
        <v>1583</v>
      </c>
      <c r="E120" s="482" t="s">
        <v>1584</v>
      </c>
      <c r="F120" s="483"/>
      <c r="G120" s="199" t="s">
        <v>502</v>
      </c>
      <c r="H120" s="201" t="s">
        <v>1585</v>
      </c>
      <c r="I120" s="201" t="s">
        <v>1586</v>
      </c>
      <c r="J120" s="201">
        <f t="shared" ref="J120" si="64">H120*I120</f>
        <v>5.0939680000000003</v>
      </c>
      <c r="K120" s="195">
        <v>0.24979999999999999</v>
      </c>
      <c r="L120" s="201">
        <f t="shared" ref="L120" si="65">J120*K120</f>
        <v>1.2724732063999999</v>
      </c>
      <c r="M120" s="196">
        <f t="shared" ref="M120" si="66">ROUND(J120+L120,2)</f>
        <v>6.37</v>
      </c>
      <c r="N120" s="20"/>
      <c r="O120" s="17"/>
      <c r="P120" s="17"/>
      <c r="Q120" s="17"/>
      <c r="R120" s="17"/>
    </row>
    <row r="121" spans="1:18" ht="15.75" customHeight="1">
      <c r="A121" s="17"/>
      <c r="B121" s="213"/>
      <c r="C121" s="492"/>
      <c r="D121" s="492"/>
      <c r="E121" s="492"/>
      <c r="F121" s="492"/>
      <c r="G121" s="492"/>
      <c r="H121" s="492"/>
      <c r="I121" s="492"/>
      <c r="J121" s="492"/>
      <c r="K121" s="492"/>
      <c r="L121" s="209" t="s">
        <v>594</v>
      </c>
      <c r="M121" s="210">
        <f>SUM(M120:M120)</f>
        <v>6.37</v>
      </c>
      <c r="N121" s="20"/>
      <c r="O121" s="17"/>
      <c r="P121" s="17"/>
      <c r="Q121" s="17"/>
      <c r="R121" s="17"/>
    </row>
    <row r="122" spans="1:18" ht="24" customHeight="1">
      <c r="A122" s="17"/>
      <c r="B122" s="213"/>
      <c r="C122" s="217" t="s">
        <v>509</v>
      </c>
      <c r="D122" s="218" t="s">
        <v>1587</v>
      </c>
      <c r="E122" s="493" t="s">
        <v>1005</v>
      </c>
      <c r="F122" s="493" t="s">
        <v>515</v>
      </c>
      <c r="G122" s="493" t="s">
        <v>1577</v>
      </c>
      <c r="H122" s="493"/>
      <c r="I122" s="493"/>
      <c r="J122" s="493"/>
      <c r="K122" s="493"/>
      <c r="L122" s="493"/>
      <c r="M122" s="494"/>
      <c r="N122" s="20"/>
      <c r="O122" s="17"/>
      <c r="P122" s="17"/>
      <c r="Q122" s="17"/>
      <c r="R122" s="17"/>
    </row>
    <row r="123" spans="1:18" ht="42.75" customHeight="1">
      <c r="A123" s="17"/>
      <c r="B123" s="213"/>
      <c r="C123" s="174"/>
      <c r="D123" s="199" t="s">
        <v>1583</v>
      </c>
      <c r="E123" s="482" t="s">
        <v>1584</v>
      </c>
      <c r="F123" s="483"/>
      <c r="G123" s="199" t="s">
        <v>502</v>
      </c>
      <c r="H123" s="201" t="s">
        <v>1588</v>
      </c>
      <c r="I123" s="201" t="s">
        <v>1586</v>
      </c>
      <c r="J123" s="201">
        <f t="shared" ref="J123" si="67">H123*I123</f>
        <v>5.9278560000000002</v>
      </c>
      <c r="K123" s="195">
        <v>0.24979999999999999</v>
      </c>
      <c r="L123" s="201">
        <f t="shared" ref="L123" si="68">J123*K123</f>
        <v>1.4807784288000001</v>
      </c>
      <c r="M123" s="196">
        <f t="shared" ref="M123" si="69">ROUND(J123+L123,2)</f>
        <v>7.41</v>
      </c>
      <c r="N123" s="20"/>
      <c r="O123" s="17"/>
      <c r="P123" s="17"/>
      <c r="Q123" s="17"/>
      <c r="R123" s="17"/>
    </row>
    <row r="124" spans="1:18" ht="15.75" customHeight="1">
      <c r="A124" s="17"/>
      <c r="B124" s="213"/>
      <c r="C124" s="492"/>
      <c r="D124" s="492"/>
      <c r="E124" s="492"/>
      <c r="F124" s="492"/>
      <c r="G124" s="492"/>
      <c r="H124" s="492"/>
      <c r="I124" s="492"/>
      <c r="J124" s="492"/>
      <c r="K124" s="492"/>
      <c r="L124" s="209" t="s">
        <v>594</v>
      </c>
      <c r="M124" s="210">
        <f>SUM(M123:M123)</f>
        <v>7.41</v>
      </c>
      <c r="N124" s="20"/>
      <c r="O124" s="17"/>
      <c r="P124" s="17"/>
      <c r="Q124" s="17"/>
      <c r="R124" s="17"/>
    </row>
    <row r="125" spans="1:18" ht="15.75" customHeight="1">
      <c r="A125" s="17"/>
      <c r="B125" s="213"/>
      <c r="C125" s="217" t="s">
        <v>510</v>
      </c>
      <c r="D125" s="218" t="s">
        <v>1589</v>
      </c>
      <c r="E125" s="493" t="s">
        <v>1006</v>
      </c>
      <c r="F125" s="493" t="s">
        <v>515</v>
      </c>
      <c r="G125" s="493" t="s">
        <v>1577</v>
      </c>
      <c r="H125" s="493"/>
      <c r="I125" s="493"/>
      <c r="J125" s="493"/>
      <c r="K125" s="493"/>
      <c r="L125" s="493"/>
      <c r="M125" s="494"/>
      <c r="N125" s="20"/>
      <c r="O125" s="17"/>
      <c r="P125" s="17"/>
      <c r="Q125" s="17"/>
      <c r="R125" s="17"/>
    </row>
    <row r="126" spans="1:18" ht="15.75" customHeight="1">
      <c r="A126" s="17"/>
      <c r="B126" s="213"/>
      <c r="C126" s="174"/>
      <c r="D126" s="199" t="s">
        <v>1583</v>
      </c>
      <c r="E126" s="482" t="s">
        <v>1584</v>
      </c>
      <c r="F126" s="483"/>
      <c r="G126" s="199" t="s">
        <v>502</v>
      </c>
      <c r="H126" s="201" t="s">
        <v>1590</v>
      </c>
      <c r="I126" s="201" t="s">
        <v>1586</v>
      </c>
      <c r="J126" s="201">
        <f t="shared" ref="J126" si="70">H126*I126</f>
        <v>6.5260799999999994</v>
      </c>
      <c r="K126" s="195">
        <v>0.24979999999999999</v>
      </c>
      <c r="L126" s="201">
        <f t="shared" ref="L126" si="71">J126*K126</f>
        <v>1.6302147839999999</v>
      </c>
      <c r="M126" s="196">
        <f t="shared" ref="M126" si="72">ROUND(J126+L126,2)</f>
        <v>8.16</v>
      </c>
      <c r="N126" s="20"/>
      <c r="O126" s="17"/>
      <c r="P126" s="17"/>
      <c r="Q126" s="17"/>
      <c r="R126" s="17"/>
    </row>
    <row r="127" spans="1:18" ht="15.75" customHeight="1">
      <c r="A127" s="17"/>
      <c r="B127" s="213"/>
      <c r="C127" s="492"/>
      <c r="D127" s="492"/>
      <c r="E127" s="492"/>
      <c r="F127" s="492"/>
      <c r="G127" s="492"/>
      <c r="H127" s="492"/>
      <c r="I127" s="492"/>
      <c r="J127" s="492"/>
      <c r="K127" s="492"/>
      <c r="L127" s="209" t="s">
        <v>594</v>
      </c>
      <c r="M127" s="210">
        <f>SUM(M126:M126)</f>
        <v>8.16</v>
      </c>
      <c r="N127" s="20"/>
      <c r="O127" s="17"/>
      <c r="P127" s="17"/>
      <c r="Q127" s="17"/>
      <c r="R127" s="17"/>
    </row>
    <row r="128" spans="1:18" ht="15.75" customHeight="1">
      <c r="A128" s="17"/>
      <c r="B128" s="213"/>
      <c r="C128" s="217" t="s">
        <v>3759</v>
      </c>
      <c r="D128" s="218" t="s">
        <v>1591</v>
      </c>
      <c r="E128" s="493" t="s">
        <v>1007</v>
      </c>
      <c r="F128" s="493" t="s">
        <v>515</v>
      </c>
      <c r="G128" s="493" t="s">
        <v>1577</v>
      </c>
      <c r="H128" s="493"/>
      <c r="I128" s="493"/>
      <c r="J128" s="493"/>
      <c r="K128" s="493"/>
      <c r="L128" s="493"/>
      <c r="M128" s="494"/>
      <c r="N128" s="20"/>
      <c r="O128" s="17"/>
      <c r="P128" s="17"/>
      <c r="Q128" s="17"/>
      <c r="R128" s="17"/>
    </row>
    <row r="129" spans="1:18" ht="15.75" customHeight="1">
      <c r="A129" s="17"/>
      <c r="B129" s="213"/>
      <c r="C129" s="174"/>
      <c r="D129" s="199" t="s">
        <v>1592</v>
      </c>
      <c r="E129" s="482" t="s">
        <v>1593</v>
      </c>
      <c r="F129" s="483" t="s">
        <v>604</v>
      </c>
      <c r="G129" s="199" t="s">
        <v>604</v>
      </c>
      <c r="H129" s="201" t="s">
        <v>1594</v>
      </c>
      <c r="I129" s="201" t="s">
        <v>1586</v>
      </c>
      <c r="J129" s="201">
        <f t="shared" ref="J129:J130" si="73">H129*I129</f>
        <v>45.32</v>
      </c>
      <c r="K129" s="195">
        <v>0.24979999999999999</v>
      </c>
      <c r="L129" s="201">
        <f t="shared" ref="L129:L130" si="74">J129*K129</f>
        <v>11.320936</v>
      </c>
      <c r="M129" s="196">
        <f t="shared" ref="M129:M130" si="75">ROUND(J129+L129,2)</f>
        <v>56.64</v>
      </c>
      <c r="N129" s="20"/>
      <c r="O129" s="17"/>
      <c r="P129" s="17"/>
      <c r="Q129" s="17"/>
      <c r="R129" s="17"/>
    </row>
    <row r="130" spans="1:18" ht="15.75" customHeight="1">
      <c r="A130" s="17"/>
      <c r="B130" s="213"/>
      <c r="C130" s="174"/>
      <c r="D130" s="199" t="s">
        <v>606</v>
      </c>
      <c r="E130" s="482" t="s">
        <v>597</v>
      </c>
      <c r="F130" s="483" t="s">
        <v>596</v>
      </c>
      <c r="G130" s="199" t="s">
        <v>596</v>
      </c>
      <c r="H130" s="201" t="s">
        <v>1595</v>
      </c>
      <c r="I130" s="201">
        <v>17.29</v>
      </c>
      <c r="J130" s="201">
        <f t="shared" si="73"/>
        <v>12.102999999999998</v>
      </c>
      <c r="K130" s="195">
        <v>0.24979999999999999</v>
      </c>
      <c r="L130" s="201">
        <f t="shared" si="74"/>
        <v>3.0233293999999993</v>
      </c>
      <c r="M130" s="196">
        <f t="shared" si="75"/>
        <v>15.13</v>
      </c>
      <c r="N130" s="20"/>
      <c r="O130" s="17"/>
      <c r="P130" s="17"/>
      <c r="Q130" s="17"/>
      <c r="R130" s="17"/>
    </row>
    <row r="131" spans="1:18" ht="15.75" customHeight="1">
      <c r="A131" s="17"/>
      <c r="B131" s="213"/>
      <c r="C131" s="492"/>
      <c r="D131" s="492"/>
      <c r="E131" s="492"/>
      <c r="F131" s="492"/>
      <c r="G131" s="492"/>
      <c r="H131" s="492"/>
      <c r="I131" s="492"/>
      <c r="J131" s="492"/>
      <c r="K131" s="492"/>
      <c r="L131" s="209" t="s">
        <v>594</v>
      </c>
      <c r="M131" s="210">
        <f>SUM(M129:M130)</f>
        <v>71.77</v>
      </c>
      <c r="N131" s="20"/>
      <c r="O131" s="17"/>
      <c r="P131" s="17"/>
      <c r="Q131" s="17"/>
      <c r="R131" s="17"/>
    </row>
    <row r="132" spans="1:18" ht="38.25" customHeight="1">
      <c r="A132" s="17"/>
      <c r="B132" s="213"/>
      <c r="C132" s="206" t="s">
        <v>3760</v>
      </c>
      <c r="D132" s="207">
        <v>5824</v>
      </c>
      <c r="E132" s="488" t="s">
        <v>1008</v>
      </c>
      <c r="F132" s="483"/>
      <c r="G132" s="483"/>
      <c r="H132" s="483"/>
      <c r="I132" s="483"/>
      <c r="J132" s="483"/>
      <c r="K132" s="483"/>
      <c r="L132" s="483"/>
      <c r="M132" s="489"/>
      <c r="N132" s="20"/>
      <c r="O132" s="17"/>
      <c r="P132" s="17"/>
      <c r="Q132" s="17"/>
      <c r="R132" s="17"/>
    </row>
    <row r="133" spans="1:18" ht="15.75" customHeight="1">
      <c r="A133" s="17"/>
      <c r="B133" s="213"/>
      <c r="C133" s="192"/>
      <c r="D133" s="199" t="s">
        <v>1596</v>
      </c>
      <c r="E133" s="482" t="s">
        <v>1597</v>
      </c>
      <c r="F133" s="483"/>
      <c r="G133" s="199" t="s">
        <v>596</v>
      </c>
      <c r="H133" s="201" t="s">
        <v>1527</v>
      </c>
      <c r="I133" s="201" t="s">
        <v>1608</v>
      </c>
      <c r="J133" s="201">
        <f t="shared" ref="J133:J138" si="76">H133*I133</f>
        <v>39.270000000000003</v>
      </c>
      <c r="K133" s="195">
        <v>0.24979999999999999</v>
      </c>
      <c r="L133" s="201">
        <f t="shared" ref="L133:L138" si="77">J133*K133</f>
        <v>9.8096460000000008</v>
      </c>
      <c r="M133" s="196">
        <f t="shared" ref="M133:M138" si="78">ROUND(J133+L133,2)</f>
        <v>49.08</v>
      </c>
      <c r="N133" s="20"/>
      <c r="O133" s="17"/>
      <c r="P133" s="17"/>
      <c r="Q133" s="17"/>
      <c r="R133" s="17"/>
    </row>
    <row r="134" spans="1:18" ht="15.75" customHeight="1">
      <c r="A134" s="17"/>
      <c r="B134" s="213"/>
      <c r="C134" s="192"/>
      <c r="D134" s="199" t="s">
        <v>1598</v>
      </c>
      <c r="E134" s="482" t="s">
        <v>1599</v>
      </c>
      <c r="F134" s="483"/>
      <c r="G134" s="199" t="s">
        <v>596</v>
      </c>
      <c r="H134" s="201" t="s">
        <v>1527</v>
      </c>
      <c r="I134" s="201" t="s">
        <v>1609</v>
      </c>
      <c r="J134" s="201">
        <f t="shared" si="76"/>
        <v>105.52</v>
      </c>
      <c r="K134" s="195">
        <v>0.24979999999999999</v>
      </c>
      <c r="L134" s="201">
        <f t="shared" si="77"/>
        <v>26.358895999999998</v>
      </c>
      <c r="M134" s="196">
        <f t="shared" si="78"/>
        <v>131.88</v>
      </c>
      <c r="N134" s="20"/>
      <c r="O134" s="17"/>
      <c r="P134" s="17"/>
      <c r="Q134" s="17"/>
      <c r="R134" s="17"/>
    </row>
    <row r="135" spans="1:18" ht="15.75" customHeight="1">
      <c r="A135" s="17"/>
      <c r="B135" s="213"/>
      <c r="C135" s="192"/>
      <c r="D135" s="199" t="s">
        <v>1600</v>
      </c>
      <c r="E135" s="482" t="s">
        <v>1601</v>
      </c>
      <c r="F135" s="483"/>
      <c r="G135" s="199" t="s">
        <v>596</v>
      </c>
      <c r="H135" s="201" t="s">
        <v>1527</v>
      </c>
      <c r="I135" s="201" t="s">
        <v>1610</v>
      </c>
      <c r="J135" s="201">
        <f t="shared" ref="J135" si="79">H135*I135</f>
        <v>19.52</v>
      </c>
      <c r="K135" s="195">
        <v>0.24979999999999999</v>
      </c>
      <c r="L135" s="201">
        <f t="shared" ref="L135" si="80">J135*K135</f>
        <v>4.8760959999999995</v>
      </c>
      <c r="M135" s="196">
        <f t="shared" si="78"/>
        <v>24.4</v>
      </c>
      <c r="N135" s="20"/>
      <c r="O135" s="17"/>
      <c r="P135" s="17"/>
      <c r="Q135" s="17"/>
      <c r="R135" s="17"/>
    </row>
    <row r="136" spans="1:18" ht="15.75" customHeight="1">
      <c r="A136" s="17"/>
      <c r="B136" s="213"/>
      <c r="C136" s="192"/>
      <c r="D136" s="199" t="s">
        <v>1602</v>
      </c>
      <c r="E136" s="482" t="s">
        <v>1603</v>
      </c>
      <c r="F136" s="483"/>
      <c r="G136" s="199" t="s">
        <v>596</v>
      </c>
      <c r="H136" s="201" t="s">
        <v>1527</v>
      </c>
      <c r="I136" s="201" t="s">
        <v>1611</v>
      </c>
      <c r="J136" s="201">
        <f t="shared" si="76"/>
        <v>21.48</v>
      </c>
      <c r="K136" s="195">
        <v>0.24979999999999999</v>
      </c>
      <c r="L136" s="201">
        <f t="shared" si="77"/>
        <v>5.365704</v>
      </c>
      <c r="M136" s="196">
        <f t="shared" si="78"/>
        <v>26.85</v>
      </c>
      <c r="N136" s="20"/>
      <c r="O136" s="17"/>
      <c r="P136" s="17"/>
      <c r="Q136" s="17"/>
      <c r="R136" s="17"/>
    </row>
    <row r="137" spans="1:18" ht="15.75" customHeight="1">
      <c r="A137" s="17"/>
      <c r="B137" s="213"/>
      <c r="C137" s="192"/>
      <c r="D137" s="199" t="s">
        <v>1604</v>
      </c>
      <c r="E137" s="482" t="s">
        <v>1605</v>
      </c>
      <c r="F137" s="483"/>
      <c r="G137" s="199" t="s">
        <v>596</v>
      </c>
      <c r="H137" s="201" t="s">
        <v>1527</v>
      </c>
      <c r="I137" s="201" t="s">
        <v>1612</v>
      </c>
      <c r="J137" s="201">
        <f t="shared" si="76"/>
        <v>4.37</v>
      </c>
      <c r="K137" s="195">
        <v>0.24979999999999999</v>
      </c>
      <c r="L137" s="201">
        <f t="shared" si="77"/>
        <v>1.091626</v>
      </c>
      <c r="M137" s="196">
        <f t="shared" si="78"/>
        <v>5.46</v>
      </c>
      <c r="N137" s="20"/>
      <c r="O137" s="17"/>
      <c r="P137" s="17"/>
      <c r="Q137" s="17"/>
      <c r="R137" s="17"/>
    </row>
    <row r="138" spans="1:18" ht="15.75" customHeight="1">
      <c r="A138" s="17"/>
      <c r="B138" s="213"/>
      <c r="C138" s="192"/>
      <c r="D138" s="199" t="s">
        <v>1606</v>
      </c>
      <c r="E138" s="482" t="s">
        <v>1607</v>
      </c>
      <c r="F138" s="483"/>
      <c r="G138" s="199" t="s">
        <v>596</v>
      </c>
      <c r="H138" s="201" t="s">
        <v>1527</v>
      </c>
      <c r="I138" s="201" t="s">
        <v>1613</v>
      </c>
      <c r="J138" s="201">
        <f t="shared" si="76"/>
        <v>3.46</v>
      </c>
      <c r="K138" s="195">
        <v>0.24979999999999999</v>
      </c>
      <c r="L138" s="201">
        <f t="shared" si="77"/>
        <v>0.86430799999999997</v>
      </c>
      <c r="M138" s="196">
        <f t="shared" si="78"/>
        <v>4.32</v>
      </c>
      <c r="N138" s="20"/>
      <c r="O138" s="17"/>
      <c r="P138" s="17"/>
      <c r="Q138" s="17"/>
      <c r="R138" s="17"/>
    </row>
    <row r="139" spans="1:18" ht="15.75" customHeight="1">
      <c r="A139" s="17"/>
      <c r="B139" s="213"/>
      <c r="C139" s="486"/>
      <c r="D139" s="483"/>
      <c r="E139" s="483"/>
      <c r="F139" s="483"/>
      <c r="G139" s="483"/>
      <c r="H139" s="483"/>
      <c r="I139" s="483"/>
      <c r="J139" s="483"/>
      <c r="K139" s="483"/>
      <c r="L139" s="209" t="s">
        <v>594</v>
      </c>
      <c r="M139" s="210">
        <f>SUM(M133:M138)</f>
        <v>241.98999999999998</v>
      </c>
      <c r="N139" s="20"/>
      <c r="O139" s="17"/>
      <c r="P139" s="17"/>
      <c r="Q139" s="17"/>
      <c r="R139" s="17"/>
    </row>
    <row r="140" spans="1:18" ht="15.75" customHeight="1">
      <c r="A140" s="17"/>
      <c r="B140" s="213"/>
      <c r="C140" s="219"/>
      <c r="D140" s="199"/>
      <c r="E140" s="220"/>
      <c r="F140" s="221"/>
      <c r="G140" s="199"/>
      <c r="H140" s="216"/>
      <c r="I140" s="201"/>
      <c r="J140" s="201"/>
      <c r="K140" s="222"/>
      <c r="L140" s="201"/>
      <c r="M140" s="202"/>
      <c r="N140" s="20"/>
      <c r="O140" s="17"/>
      <c r="P140" s="17"/>
      <c r="Q140" s="17"/>
      <c r="R140" s="17"/>
    </row>
    <row r="141" spans="1:18" ht="35.25" customHeight="1">
      <c r="A141" s="17"/>
      <c r="B141" s="213"/>
      <c r="C141" s="206" t="s">
        <v>3761</v>
      </c>
      <c r="D141" s="207"/>
      <c r="E141" s="488" t="s">
        <v>1009</v>
      </c>
      <c r="F141" s="483"/>
      <c r="G141" s="483"/>
      <c r="H141" s="483"/>
      <c r="I141" s="483"/>
      <c r="J141" s="483"/>
      <c r="K141" s="483"/>
      <c r="L141" s="483"/>
      <c r="M141" s="489"/>
      <c r="N141" s="20"/>
      <c r="O141" s="17"/>
      <c r="P141" s="17"/>
      <c r="Q141" s="17"/>
      <c r="R141" s="17"/>
    </row>
    <row r="142" spans="1:18" ht="15.75" customHeight="1">
      <c r="A142" s="17"/>
      <c r="B142" s="213"/>
      <c r="C142" s="192"/>
      <c r="D142" s="199" t="s">
        <v>1600</v>
      </c>
      <c r="E142" s="482" t="s">
        <v>1601</v>
      </c>
      <c r="F142" s="483"/>
      <c r="G142" s="199" t="s">
        <v>596</v>
      </c>
      <c r="H142" s="201" t="s">
        <v>1527</v>
      </c>
      <c r="I142" s="201" t="s">
        <v>1610</v>
      </c>
      <c r="J142" s="201">
        <f t="shared" ref="J142:J145" si="81">H142*I142</f>
        <v>19.52</v>
      </c>
      <c r="K142" s="195">
        <v>0.24979999999999999</v>
      </c>
      <c r="L142" s="201">
        <f t="shared" ref="L142:L145" si="82">J142*K142</f>
        <v>4.8760959999999995</v>
      </c>
      <c r="M142" s="196">
        <f t="shared" ref="M142:M145" si="83">ROUND(J142+L142,2)</f>
        <v>24.4</v>
      </c>
      <c r="N142" s="20"/>
      <c r="O142" s="17"/>
      <c r="P142" s="17"/>
      <c r="Q142" s="17"/>
      <c r="R142" s="17"/>
    </row>
    <row r="143" spans="1:18" ht="15.75" customHeight="1">
      <c r="A143" s="17"/>
      <c r="B143" s="213"/>
      <c r="C143" s="192"/>
      <c r="D143" s="199" t="s">
        <v>1602</v>
      </c>
      <c r="E143" s="482" t="s">
        <v>1603</v>
      </c>
      <c r="F143" s="483"/>
      <c r="G143" s="199" t="s">
        <v>596</v>
      </c>
      <c r="H143" s="201" t="s">
        <v>1527</v>
      </c>
      <c r="I143" s="201" t="s">
        <v>1611</v>
      </c>
      <c r="J143" s="201">
        <f t="shared" si="81"/>
        <v>21.48</v>
      </c>
      <c r="K143" s="195">
        <v>0.24979999999999999</v>
      </c>
      <c r="L143" s="201">
        <f t="shared" si="82"/>
        <v>5.365704</v>
      </c>
      <c r="M143" s="196">
        <f t="shared" si="83"/>
        <v>26.85</v>
      </c>
      <c r="N143" s="20"/>
      <c r="O143" s="17"/>
      <c r="P143" s="17"/>
      <c r="Q143" s="17"/>
      <c r="R143" s="17"/>
    </row>
    <row r="144" spans="1:18" ht="15.75" customHeight="1">
      <c r="A144" s="17"/>
      <c r="B144" s="213"/>
      <c r="C144" s="192"/>
      <c r="D144" s="199" t="s">
        <v>1604</v>
      </c>
      <c r="E144" s="482" t="s">
        <v>1605</v>
      </c>
      <c r="F144" s="483"/>
      <c r="G144" s="199" t="s">
        <v>596</v>
      </c>
      <c r="H144" s="201" t="s">
        <v>1527</v>
      </c>
      <c r="I144" s="201" t="s">
        <v>1612</v>
      </c>
      <c r="J144" s="201">
        <f t="shared" si="81"/>
        <v>4.37</v>
      </c>
      <c r="K144" s="195">
        <v>0.24979999999999999</v>
      </c>
      <c r="L144" s="201">
        <f t="shared" si="82"/>
        <v>1.091626</v>
      </c>
      <c r="M144" s="196">
        <f t="shared" si="83"/>
        <v>5.46</v>
      </c>
      <c r="N144" s="20"/>
      <c r="O144" s="17"/>
      <c r="P144" s="17"/>
      <c r="Q144" s="17"/>
      <c r="R144" s="17"/>
    </row>
    <row r="145" spans="1:18" ht="15.75" customHeight="1">
      <c r="A145" s="17"/>
      <c r="B145" s="213"/>
      <c r="C145" s="192"/>
      <c r="D145" s="199" t="s">
        <v>1606</v>
      </c>
      <c r="E145" s="482" t="s">
        <v>1607</v>
      </c>
      <c r="F145" s="483"/>
      <c r="G145" s="199" t="s">
        <v>596</v>
      </c>
      <c r="H145" s="201" t="s">
        <v>1527</v>
      </c>
      <c r="I145" s="201" t="s">
        <v>1613</v>
      </c>
      <c r="J145" s="201">
        <f t="shared" si="81"/>
        <v>3.46</v>
      </c>
      <c r="K145" s="195">
        <v>0.24979999999999999</v>
      </c>
      <c r="L145" s="201">
        <f t="shared" si="82"/>
        <v>0.86430799999999997</v>
      </c>
      <c r="M145" s="196">
        <f t="shared" si="83"/>
        <v>4.32</v>
      </c>
      <c r="N145" s="20"/>
      <c r="O145" s="17"/>
      <c r="P145" s="17"/>
      <c r="Q145" s="17"/>
      <c r="R145" s="17"/>
    </row>
    <row r="146" spans="1:18" ht="15.75" customHeight="1">
      <c r="A146" s="17"/>
      <c r="B146" s="213"/>
      <c r="C146" s="486"/>
      <c r="D146" s="483"/>
      <c r="E146" s="483"/>
      <c r="F146" s="483"/>
      <c r="G146" s="483"/>
      <c r="H146" s="483"/>
      <c r="I146" s="483"/>
      <c r="J146" s="483"/>
      <c r="K146" s="483"/>
      <c r="L146" s="209" t="s">
        <v>594</v>
      </c>
      <c r="M146" s="210">
        <f>SUM(M142:M145)</f>
        <v>61.03</v>
      </c>
      <c r="N146" s="20"/>
      <c r="O146" s="17"/>
      <c r="P146" s="17"/>
      <c r="Q146" s="17"/>
      <c r="R146" s="17"/>
    </row>
    <row r="147" spans="1:18" ht="15.75" customHeight="1">
      <c r="A147" s="17"/>
      <c r="B147" s="213"/>
      <c r="C147" s="206" t="s">
        <v>3762</v>
      </c>
      <c r="D147" s="207"/>
      <c r="E147" s="488" t="s">
        <v>1573</v>
      </c>
      <c r="F147" s="483"/>
      <c r="G147" s="483"/>
      <c r="H147" s="483"/>
      <c r="I147" s="483"/>
      <c r="J147" s="483"/>
      <c r="K147" s="483"/>
      <c r="L147" s="483"/>
      <c r="M147" s="489"/>
      <c r="N147" s="20"/>
      <c r="O147" s="17"/>
      <c r="P147" s="17"/>
      <c r="Q147" s="17"/>
      <c r="R147" s="17"/>
    </row>
    <row r="148" spans="1:18" ht="15.75" customHeight="1">
      <c r="A148" s="17"/>
      <c r="B148" s="213"/>
      <c r="C148" s="192"/>
      <c r="D148" s="199" t="s">
        <v>1596</v>
      </c>
      <c r="E148" s="482" t="s">
        <v>1597</v>
      </c>
      <c r="F148" s="483"/>
      <c r="G148" s="199" t="s">
        <v>596</v>
      </c>
      <c r="H148" s="201" t="s">
        <v>1527</v>
      </c>
      <c r="I148" s="201" t="s">
        <v>1614</v>
      </c>
      <c r="J148" s="201">
        <f t="shared" ref="J148:J153" si="84">H148*I148</f>
        <v>16.350000000000001</v>
      </c>
      <c r="K148" s="195">
        <v>0.24979999999999999</v>
      </c>
      <c r="L148" s="201">
        <f t="shared" ref="L148:L153" si="85">J148*K148</f>
        <v>4.0842300000000007</v>
      </c>
      <c r="M148" s="196">
        <f t="shared" ref="M148:M153" si="86">ROUND(J148+L148,2)</f>
        <v>20.43</v>
      </c>
      <c r="N148" s="20"/>
      <c r="O148" s="17"/>
      <c r="P148" s="17"/>
      <c r="Q148" s="17"/>
      <c r="R148" s="17"/>
    </row>
    <row r="149" spans="1:18" ht="15.75" customHeight="1">
      <c r="A149" s="17"/>
      <c r="B149" s="213"/>
      <c r="C149" s="192"/>
      <c r="D149" s="199" t="s">
        <v>1598</v>
      </c>
      <c r="E149" s="482" t="s">
        <v>1599</v>
      </c>
      <c r="F149" s="483"/>
      <c r="G149" s="199" t="s">
        <v>596</v>
      </c>
      <c r="H149" s="201" t="s">
        <v>1527</v>
      </c>
      <c r="I149" s="201" t="s">
        <v>1615</v>
      </c>
      <c r="J149" s="201">
        <f t="shared" si="84"/>
        <v>4.7699999999999996</v>
      </c>
      <c r="K149" s="195">
        <v>0.24979999999999999</v>
      </c>
      <c r="L149" s="201">
        <f t="shared" si="85"/>
        <v>1.1915459999999998</v>
      </c>
      <c r="M149" s="196">
        <f t="shared" si="86"/>
        <v>5.96</v>
      </c>
      <c r="N149" s="20"/>
      <c r="O149" s="17"/>
      <c r="P149" s="17"/>
      <c r="Q149" s="17"/>
      <c r="R149" s="17"/>
    </row>
    <row r="150" spans="1:18" ht="15.75" customHeight="1">
      <c r="A150" s="17"/>
      <c r="B150" s="213"/>
      <c r="C150" s="192"/>
      <c r="D150" s="199" t="s">
        <v>1600</v>
      </c>
      <c r="E150" s="482" t="s">
        <v>1601</v>
      </c>
      <c r="F150" s="483"/>
      <c r="G150" s="199" t="s">
        <v>596</v>
      </c>
      <c r="H150" s="201" t="s">
        <v>1527</v>
      </c>
      <c r="I150" s="201" t="s">
        <v>1616</v>
      </c>
      <c r="J150" s="201">
        <f t="shared" si="84"/>
        <v>0.75</v>
      </c>
      <c r="K150" s="195">
        <v>0.24979999999999999</v>
      </c>
      <c r="L150" s="201">
        <f t="shared" si="85"/>
        <v>0.18734999999999999</v>
      </c>
      <c r="M150" s="196">
        <f t="shared" si="86"/>
        <v>0.94</v>
      </c>
      <c r="N150" s="20"/>
      <c r="O150" s="17"/>
      <c r="P150" s="17"/>
      <c r="Q150" s="17"/>
      <c r="R150" s="17"/>
    </row>
    <row r="151" spans="1:18" ht="15.75" customHeight="1">
      <c r="A151" s="17"/>
      <c r="B151" s="213"/>
      <c r="C151" s="192"/>
      <c r="D151" s="199" t="s">
        <v>1602</v>
      </c>
      <c r="E151" s="482" t="s">
        <v>1603</v>
      </c>
      <c r="F151" s="483"/>
      <c r="G151" s="199" t="s">
        <v>596</v>
      </c>
      <c r="H151" s="201" t="s">
        <v>1527</v>
      </c>
      <c r="I151" s="201" t="s">
        <v>1617</v>
      </c>
      <c r="J151" s="201">
        <f t="shared" si="84"/>
        <v>0.59</v>
      </c>
      <c r="K151" s="195">
        <v>0.24979999999999999</v>
      </c>
      <c r="L151" s="201">
        <f t="shared" si="85"/>
        <v>0.14738199999999999</v>
      </c>
      <c r="M151" s="196">
        <f t="shared" si="86"/>
        <v>0.74</v>
      </c>
      <c r="N151" s="20"/>
      <c r="O151" s="17"/>
      <c r="P151" s="17"/>
      <c r="Q151" s="17"/>
      <c r="R151" s="17"/>
    </row>
    <row r="152" spans="1:18" ht="15.75" customHeight="1">
      <c r="A152" s="17"/>
      <c r="B152" s="213"/>
      <c r="C152" s="192"/>
      <c r="D152" s="199" t="s">
        <v>1604</v>
      </c>
      <c r="E152" s="482" t="s">
        <v>1605</v>
      </c>
      <c r="F152" s="483"/>
      <c r="G152" s="199" t="s">
        <v>596</v>
      </c>
      <c r="H152" s="201" t="s">
        <v>1527</v>
      </c>
      <c r="I152" s="201" t="s">
        <v>1618</v>
      </c>
      <c r="J152" s="201">
        <f t="shared" si="84"/>
        <v>5.97</v>
      </c>
      <c r="K152" s="195">
        <v>0.24979999999999999</v>
      </c>
      <c r="L152" s="201">
        <f t="shared" si="85"/>
        <v>1.4913059999999998</v>
      </c>
      <c r="M152" s="196">
        <f t="shared" si="86"/>
        <v>7.46</v>
      </c>
      <c r="N152" s="20"/>
      <c r="O152" s="17"/>
      <c r="P152" s="17"/>
      <c r="Q152" s="17"/>
      <c r="R152" s="17"/>
    </row>
    <row r="153" spans="1:18" ht="15.75" customHeight="1">
      <c r="A153" s="17"/>
      <c r="B153" s="213"/>
      <c r="C153" s="192"/>
      <c r="D153" s="199" t="s">
        <v>1606</v>
      </c>
      <c r="E153" s="482" t="s">
        <v>1607</v>
      </c>
      <c r="F153" s="483"/>
      <c r="G153" s="199" t="s">
        <v>596</v>
      </c>
      <c r="H153" s="201" t="s">
        <v>1527</v>
      </c>
      <c r="I153" s="201" t="s">
        <v>1619</v>
      </c>
      <c r="J153" s="201">
        <f t="shared" si="84"/>
        <v>36.19</v>
      </c>
      <c r="K153" s="195">
        <v>0.24979999999999999</v>
      </c>
      <c r="L153" s="201">
        <f t="shared" si="85"/>
        <v>9.0402619999999985</v>
      </c>
      <c r="M153" s="196">
        <f t="shared" si="86"/>
        <v>45.23</v>
      </c>
      <c r="N153" s="20"/>
      <c r="O153" s="17"/>
      <c r="P153" s="17"/>
      <c r="Q153" s="17"/>
      <c r="R153" s="17"/>
    </row>
    <row r="154" spans="1:18" ht="15.75" customHeight="1">
      <c r="A154" s="17"/>
      <c r="B154" s="213"/>
      <c r="C154" s="486"/>
      <c r="D154" s="483"/>
      <c r="E154" s="483"/>
      <c r="F154" s="483"/>
      <c r="G154" s="483"/>
      <c r="H154" s="483"/>
      <c r="I154" s="483"/>
      <c r="J154" s="483"/>
      <c r="K154" s="483"/>
      <c r="L154" s="209" t="s">
        <v>594</v>
      </c>
      <c r="M154" s="210">
        <f>SUM(M148:M153)</f>
        <v>80.759999999999991</v>
      </c>
      <c r="N154" s="20"/>
      <c r="O154" s="17"/>
      <c r="P154" s="17"/>
      <c r="Q154" s="17"/>
      <c r="R154" s="17"/>
    </row>
    <row r="155" spans="1:18" ht="15.75" customHeight="1">
      <c r="A155" s="17"/>
      <c r="B155" s="213"/>
      <c r="C155" s="219"/>
      <c r="D155" s="199"/>
      <c r="E155" s="220"/>
      <c r="F155" s="221"/>
      <c r="G155" s="199"/>
      <c r="H155" s="216"/>
      <c r="I155" s="201"/>
      <c r="J155" s="201"/>
      <c r="K155" s="222"/>
      <c r="L155" s="201"/>
      <c r="M155" s="202"/>
      <c r="N155" s="20"/>
      <c r="O155" s="17"/>
      <c r="P155" s="17"/>
      <c r="Q155" s="17"/>
      <c r="R155" s="17"/>
    </row>
    <row r="156" spans="1:18" ht="15.75" customHeight="1">
      <c r="A156" s="17"/>
      <c r="B156" s="213"/>
      <c r="C156" s="206" t="s">
        <v>3763</v>
      </c>
      <c r="D156" s="207"/>
      <c r="E156" s="488" t="s">
        <v>1575</v>
      </c>
      <c r="F156" s="483"/>
      <c r="G156" s="483"/>
      <c r="H156" s="483"/>
      <c r="I156" s="483"/>
      <c r="J156" s="483"/>
      <c r="K156" s="483"/>
      <c r="L156" s="483"/>
      <c r="M156" s="489"/>
      <c r="N156" s="20"/>
      <c r="O156" s="17"/>
      <c r="P156" s="17"/>
      <c r="Q156" s="17"/>
      <c r="R156" s="17"/>
    </row>
    <row r="157" spans="1:18" ht="15.75" customHeight="1">
      <c r="A157" s="17"/>
      <c r="B157" s="213"/>
      <c r="C157" s="192"/>
      <c r="D157" s="199" t="s">
        <v>1620</v>
      </c>
      <c r="E157" s="482" t="s">
        <v>1621</v>
      </c>
      <c r="F157" s="483"/>
      <c r="G157" s="199" t="s">
        <v>596</v>
      </c>
      <c r="H157" s="201" t="s">
        <v>1527</v>
      </c>
      <c r="I157" s="201" t="s">
        <v>1614</v>
      </c>
      <c r="J157" s="201">
        <f t="shared" ref="J157:J160" si="87">H157*I157</f>
        <v>16.350000000000001</v>
      </c>
      <c r="K157" s="195">
        <v>0.24979999999999999</v>
      </c>
      <c r="L157" s="201">
        <f t="shared" ref="L157:L160" si="88">J157*K157</f>
        <v>4.0842300000000007</v>
      </c>
      <c r="M157" s="196">
        <f t="shared" ref="M157:M160" si="89">ROUND(J157+L157,2)</f>
        <v>20.43</v>
      </c>
      <c r="N157" s="20"/>
      <c r="O157" s="17"/>
      <c r="P157" s="17"/>
      <c r="Q157" s="17"/>
      <c r="R157" s="17"/>
    </row>
    <row r="158" spans="1:18" ht="15.75" customHeight="1">
      <c r="A158" s="17"/>
      <c r="B158" s="213"/>
      <c r="C158" s="192"/>
      <c r="D158" s="199" t="s">
        <v>1622</v>
      </c>
      <c r="E158" s="482" t="s">
        <v>1623</v>
      </c>
      <c r="F158" s="483"/>
      <c r="G158" s="199" t="s">
        <v>596</v>
      </c>
      <c r="H158" s="201" t="s">
        <v>1527</v>
      </c>
      <c r="I158" s="201" t="s">
        <v>1615</v>
      </c>
      <c r="J158" s="201">
        <f t="shared" si="87"/>
        <v>4.7699999999999996</v>
      </c>
      <c r="K158" s="195">
        <v>0.24979999999999999</v>
      </c>
      <c r="L158" s="201">
        <f t="shared" si="88"/>
        <v>1.1915459999999998</v>
      </c>
      <c r="M158" s="196">
        <f t="shared" si="89"/>
        <v>5.96</v>
      </c>
      <c r="N158" s="20"/>
      <c r="O158" s="17"/>
      <c r="P158" s="17"/>
      <c r="Q158" s="17"/>
      <c r="R158" s="17"/>
    </row>
    <row r="159" spans="1:18" ht="15.75" customHeight="1">
      <c r="A159" s="17"/>
      <c r="B159" s="213"/>
      <c r="C159" s="192"/>
      <c r="D159" s="199" t="s">
        <v>1624</v>
      </c>
      <c r="E159" s="482" t="s">
        <v>1625</v>
      </c>
      <c r="F159" s="483"/>
      <c r="G159" s="199" t="s">
        <v>596</v>
      </c>
      <c r="H159" s="201" t="s">
        <v>1527</v>
      </c>
      <c r="I159" s="201" t="s">
        <v>1616</v>
      </c>
      <c r="J159" s="201">
        <f t="shared" si="87"/>
        <v>0.75</v>
      </c>
      <c r="K159" s="195">
        <v>0.24979999999999999</v>
      </c>
      <c r="L159" s="201">
        <f t="shared" si="88"/>
        <v>0.18734999999999999</v>
      </c>
      <c r="M159" s="196">
        <f t="shared" si="89"/>
        <v>0.94</v>
      </c>
      <c r="N159" s="20"/>
      <c r="O159" s="17"/>
      <c r="P159" s="17"/>
      <c r="Q159" s="17"/>
      <c r="R159" s="17"/>
    </row>
    <row r="160" spans="1:18" ht="15.75" customHeight="1">
      <c r="A160" s="17"/>
      <c r="B160" s="213"/>
      <c r="C160" s="192"/>
      <c r="D160" s="199" t="s">
        <v>1626</v>
      </c>
      <c r="E160" s="482" t="s">
        <v>1627</v>
      </c>
      <c r="F160" s="483"/>
      <c r="G160" s="199" t="s">
        <v>596</v>
      </c>
      <c r="H160" s="201" t="s">
        <v>1527</v>
      </c>
      <c r="I160" s="201" t="s">
        <v>1617</v>
      </c>
      <c r="J160" s="201">
        <f t="shared" si="87"/>
        <v>0.59</v>
      </c>
      <c r="K160" s="195">
        <v>0.24979999999999999</v>
      </c>
      <c r="L160" s="201">
        <f t="shared" si="88"/>
        <v>0.14738199999999999</v>
      </c>
      <c r="M160" s="196">
        <f t="shared" si="89"/>
        <v>0.74</v>
      </c>
      <c r="N160" s="20"/>
      <c r="O160" s="17"/>
      <c r="P160" s="17"/>
      <c r="Q160" s="17"/>
      <c r="R160" s="17"/>
    </row>
    <row r="161" spans="1:18" ht="15.75" customHeight="1">
      <c r="A161" s="17"/>
      <c r="B161" s="213"/>
      <c r="C161" s="486"/>
      <c r="D161" s="483"/>
      <c r="E161" s="483"/>
      <c r="F161" s="483"/>
      <c r="G161" s="483"/>
      <c r="H161" s="483"/>
      <c r="I161" s="483"/>
      <c r="J161" s="483"/>
      <c r="K161" s="483"/>
      <c r="L161" s="209" t="s">
        <v>594</v>
      </c>
      <c r="M161" s="210">
        <f>SUM(M157:M160)</f>
        <v>28.07</v>
      </c>
      <c r="N161" s="20"/>
      <c r="O161" s="17"/>
      <c r="P161" s="17"/>
      <c r="Q161" s="17"/>
      <c r="R161" s="17"/>
    </row>
    <row r="162" spans="1:18" ht="15.75" customHeight="1">
      <c r="A162" s="17"/>
      <c r="B162" s="213"/>
      <c r="C162" s="206" t="s">
        <v>511</v>
      </c>
      <c r="D162" s="223"/>
      <c r="E162" s="488" t="s">
        <v>1012</v>
      </c>
      <c r="F162" s="483"/>
      <c r="G162" s="483"/>
      <c r="H162" s="483"/>
      <c r="I162" s="483"/>
      <c r="J162" s="483"/>
      <c r="K162" s="483"/>
      <c r="L162" s="483"/>
      <c r="M162" s="489"/>
      <c r="N162" s="20"/>
      <c r="O162" s="17"/>
      <c r="P162" s="17"/>
      <c r="Q162" s="17"/>
      <c r="R162" s="17"/>
    </row>
    <row r="163" spans="1:18" ht="15.75" customHeight="1">
      <c r="A163" s="17"/>
      <c r="B163" s="213"/>
      <c r="C163" s="206" t="s">
        <v>512</v>
      </c>
      <c r="D163" s="207" t="s">
        <v>1628</v>
      </c>
      <c r="E163" s="488" t="s">
        <v>1013</v>
      </c>
      <c r="F163" s="483" t="s">
        <v>491</v>
      </c>
      <c r="G163" s="483" t="s">
        <v>1577</v>
      </c>
      <c r="H163" s="483"/>
      <c r="I163" s="483"/>
      <c r="J163" s="483"/>
      <c r="K163" s="483"/>
      <c r="L163" s="483"/>
      <c r="M163" s="489"/>
      <c r="N163" s="20"/>
      <c r="O163" s="17"/>
      <c r="P163" s="17"/>
      <c r="Q163" s="17"/>
      <c r="R163" s="17"/>
    </row>
    <row r="164" spans="1:18" ht="15.75" customHeight="1">
      <c r="A164" s="17"/>
      <c r="B164" s="213"/>
      <c r="C164" s="174"/>
      <c r="D164" s="199" t="s">
        <v>606</v>
      </c>
      <c r="E164" s="482" t="s">
        <v>597</v>
      </c>
      <c r="F164" s="483" t="s">
        <v>596</v>
      </c>
      <c r="G164" s="199" t="s">
        <v>596</v>
      </c>
      <c r="H164" s="201" t="s">
        <v>1629</v>
      </c>
      <c r="I164" s="201">
        <v>17.29</v>
      </c>
      <c r="J164" s="201">
        <f t="shared" ref="J164" si="90">H164*I164</f>
        <v>10.373999999999999</v>
      </c>
      <c r="K164" s="195">
        <v>0.24979999999999999</v>
      </c>
      <c r="L164" s="201">
        <f t="shared" ref="L164" si="91">J164*K164</f>
        <v>2.5914251999999998</v>
      </c>
      <c r="M164" s="196">
        <f t="shared" ref="M164" si="92">ROUND(J164+L164,2)</f>
        <v>12.97</v>
      </c>
      <c r="N164" s="20"/>
      <c r="O164" s="17"/>
      <c r="P164" s="17"/>
      <c r="Q164" s="17"/>
      <c r="R164" s="17"/>
    </row>
    <row r="165" spans="1:18" ht="15.75" customHeight="1">
      <c r="A165" s="17"/>
      <c r="B165" s="213"/>
      <c r="C165" s="486"/>
      <c r="D165" s="483"/>
      <c r="E165" s="483"/>
      <c r="F165" s="483"/>
      <c r="G165" s="483"/>
      <c r="H165" s="483"/>
      <c r="I165" s="483"/>
      <c r="J165" s="483"/>
      <c r="K165" s="483"/>
      <c r="L165" s="209" t="s">
        <v>594</v>
      </c>
      <c r="M165" s="210">
        <f>SUM(M164)</f>
        <v>12.97</v>
      </c>
      <c r="N165" s="20"/>
      <c r="O165" s="17"/>
      <c r="P165" s="17"/>
      <c r="Q165" s="17"/>
      <c r="R165" s="17"/>
    </row>
    <row r="166" spans="1:18" ht="15.75" customHeight="1">
      <c r="A166" s="17"/>
      <c r="B166" s="213"/>
      <c r="C166" s="206" t="s">
        <v>513</v>
      </c>
      <c r="D166" s="207" t="s">
        <v>1630</v>
      </c>
      <c r="E166" s="488" t="s">
        <v>1014</v>
      </c>
      <c r="F166" s="483" t="s">
        <v>491</v>
      </c>
      <c r="G166" s="483" t="s">
        <v>1577</v>
      </c>
      <c r="H166" s="483"/>
      <c r="I166" s="483"/>
      <c r="J166" s="483"/>
      <c r="K166" s="483"/>
      <c r="L166" s="483"/>
      <c r="M166" s="489"/>
      <c r="N166" s="20"/>
      <c r="O166" s="17"/>
      <c r="P166" s="17"/>
      <c r="Q166" s="17"/>
      <c r="R166" s="17"/>
    </row>
    <row r="167" spans="1:18" ht="27" customHeight="1">
      <c r="A167" s="17"/>
      <c r="B167" s="213"/>
      <c r="C167" s="174"/>
      <c r="D167" s="199" t="s">
        <v>1631</v>
      </c>
      <c r="E167" s="482" t="s">
        <v>1632</v>
      </c>
      <c r="F167" s="483" t="s">
        <v>596</v>
      </c>
      <c r="G167" s="199" t="s">
        <v>596</v>
      </c>
      <c r="H167" s="199" t="s">
        <v>1633</v>
      </c>
      <c r="I167" s="201">
        <v>20.89</v>
      </c>
      <c r="J167" s="201">
        <f t="shared" ref="J167:J168" si="93">H167*I167</f>
        <v>6.2670000000000003</v>
      </c>
      <c r="K167" s="195">
        <v>0.24979999999999999</v>
      </c>
      <c r="L167" s="201">
        <f t="shared" ref="L167:L168" si="94">J167*K167</f>
        <v>1.5654966000000001</v>
      </c>
      <c r="M167" s="196">
        <f t="shared" ref="M167:M168" si="95">ROUND(J167+L167,2)</f>
        <v>7.83</v>
      </c>
      <c r="N167" s="20"/>
      <c r="O167" s="17"/>
      <c r="P167" s="17"/>
      <c r="Q167" s="17"/>
      <c r="R167" s="17"/>
    </row>
    <row r="168" spans="1:18" ht="24" customHeight="1">
      <c r="A168" s="17"/>
      <c r="B168" s="213"/>
      <c r="C168" s="174"/>
      <c r="D168" s="199" t="s">
        <v>606</v>
      </c>
      <c r="E168" s="482" t="s">
        <v>597</v>
      </c>
      <c r="F168" s="483" t="s">
        <v>596</v>
      </c>
      <c r="G168" s="199" t="s">
        <v>596</v>
      </c>
      <c r="H168" s="199" t="s">
        <v>1633</v>
      </c>
      <c r="I168" s="201">
        <v>17.29</v>
      </c>
      <c r="J168" s="201">
        <f t="shared" si="93"/>
        <v>5.1869999999999994</v>
      </c>
      <c r="K168" s="195">
        <v>0.24979999999999999</v>
      </c>
      <c r="L168" s="201">
        <f t="shared" si="94"/>
        <v>1.2957125999999999</v>
      </c>
      <c r="M168" s="196">
        <f t="shared" si="95"/>
        <v>6.48</v>
      </c>
      <c r="N168" s="20"/>
      <c r="O168" s="17"/>
      <c r="P168" s="17"/>
      <c r="Q168" s="17"/>
      <c r="R168" s="17"/>
    </row>
    <row r="169" spans="1:18" ht="15.75" customHeight="1">
      <c r="A169" s="17"/>
      <c r="B169" s="213"/>
      <c r="C169" s="486"/>
      <c r="D169" s="483"/>
      <c r="E169" s="483"/>
      <c r="F169" s="483"/>
      <c r="G169" s="483"/>
      <c r="H169" s="483"/>
      <c r="I169" s="483"/>
      <c r="J169" s="483"/>
      <c r="K169" s="483"/>
      <c r="L169" s="209" t="s">
        <v>594</v>
      </c>
      <c r="M169" s="210">
        <f>SUM(M167:M168)</f>
        <v>14.31</v>
      </c>
      <c r="N169" s="20"/>
      <c r="O169" s="17"/>
      <c r="P169" s="17"/>
      <c r="Q169" s="17"/>
      <c r="R169" s="17"/>
    </row>
    <row r="170" spans="1:18" ht="15.75" customHeight="1">
      <c r="A170" s="17"/>
      <c r="B170" s="213"/>
      <c r="C170" s="206" t="s">
        <v>514</v>
      </c>
      <c r="D170" s="207" t="s">
        <v>1634</v>
      </c>
      <c r="E170" s="488" t="s">
        <v>1015</v>
      </c>
      <c r="F170" s="483" t="s">
        <v>491</v>
      </c>
      <c r="G170" s="483" t="s">
        <v>1577</v>
      </c>
      <c r="H170" s="483"/>
      <c r="I170" s="483"/>
      <c r="J170" s="483"/>
      <c r="K170" s="483"/>
      <c r="L170" s="483"/>
      <c r="M170" s="489"/>
      <c r="N170" s="20"/>
      <c r="O170" s="17"/>
      <c r="P170" s="17"/>
      <c r="Q170" s="17"/>
      <c r="R170" s="17"/>
    </row>
    <row r="171" spans="1:18" ht="15.75" customHeight="1">
      <c r="A171" s="17"/>
      <c r="B171" s="213"/>
      <c r="C171" s="174"/>
      <c r="D171" s="199" t="s">
        <v>1631</v>
      </c>
      <c r="E171" s="482" t="s">
        <v>1632</v>
      </c>
      <c r="F171" s="483" t="s">
        <v>596</v>
      </c>
      <c r="G171" s="199" t="s">
        <v>596</v>
      </c>
      <c r="H171" s="199" t="s">
        <v>1568</v>
      </c>
      <c r="I171" s="201">
        <v>20.89</v>
      </c>
      <c r="J171" s="201">
        <f t="shared" ref="J171:J172" si="96">H171*I171</f>
        <v>10.445</v>
      </c>
      <c r="K171" s="195">
        <v>0.24979999999999999</v>
      </c>
      <c r="L171" s="201">
        <f t="shared" ref="L171:L172" si="97">J171*K171</f>
        <v>2.6091609999999998</v>
      </c>
      <c r="M171" s="196">
        <f t="shared" ref="M171:M172" si="98">ROUND(J171+L171,2)</f>
        <v>13.05</v>
      </c>
      <c r="N171" s="20"/>
      <c r="O171" s="17"/>
      <c r="P171" s="17"/>
      <c r="Q171" s="17"/>
      <c r="R171" s="17"/>
    </row>
    <row r="172" spans="1:18" ht="15.75" customHeight="1">
      <c r="A172" s="17"/>
      <c r="B172" s="213"/>
      <c r="C172" s="174"/>
      <c r="D172" s="199" t="s">
        <v>606</v>
      </c>
      <c r="E172" s="482" t="s">
        <v>597</v>
      </c>
      <c r="F172" s="483" t="s">
        <v>596</v>
      </c>
      <c r="G172" s="199" t="s">
        <v>596</v>
      </c>
      <c r="H172" s="199" t="s">
        <v>1568</v>
      </c>
      <c r="I172" s="201">
        <v>17.29</v>
      </c>
      <c r="J172" s="201">
        <f t="shared" si="96"/>
        <v>8.6449999999999996</v>
      </c>
      <c r="K172" s="195">
        <v>0.24979999999999999</v>
      </c>
      <c r="L172" s="201">
        <f t="shared" si="97"/>
        <v>2.1595209999999998</v>
      </c>
      <c r="M172" s="196">
        <f t="shared" si="98"/>
        <v>10.8</v>
      </c>
      <c r="N172" s="20"/>
      <c r="O172" s="17"/>
      <c r="P172" s="17"/>
      <c r="Q172" s="17"/>
      <c r="R172" s="17"/>
    </row>
    <row r="173" spans="1:18" ht="15.75" customHeight="1">
      <c r="A173" s="17"/>
      <c r="B173" s="213"/>
      <c r="C173" s="486"/>
      <c r="D173" s="483"/>
      <c r="E173" s="483"/>
      <c r="F173" s="483"/>
      <c r="G173" s="483"/>
      <c r="H173" s="483"/>
      <c r="I173" s="483"/>
      <c r="J173" s="483"/>
      <c r="K173" s="483"/>
      <c r="L173" s="209" t="s">
        <v>594</v>
      </c>
      <c r="M173" s="210">
        <f>SUM(M171:M172)</f>
        <v>23.85</v>
      </c>
      <c r="N173" s="20"/>
      <c r="O173" s="17"/>
      <c r="P173" s="17"/>
      <c r="Q173" s="17"/>
      <c r="R173" s="17"/>
    </row>
    <row r="174" spans="1:18" ht="15.75" customHeight="1">
      <c r="A174" s="17"/>
      <c r="B174" s="213"/>
      <c r="C174" s="206" t="s">
        <v>516</v>
      </c>
      <c r="D174" s="207" t="s">
        <v>1635</v>
      </c>
      <c r="E174" s="488" t="s">
        <v>1016</v>
      </c>
      <c r="F174" s="483" t="s">
        <v>491</v>
      </c>
      <c r="G174" s="483" t="s">
        <v>1577</v>
      </c>
      <c r="H174" s="483"/>
      <c r="I174" s="483"/>
      <c r="J174" s="483"/>
      <c r="K174" s="483"/>
      <c r="L174" s="483"/>
      <c r="M174" s="489"/>
      <c r="N174" s="20"/>
      <c r="O174" s="17"/>
      <c r="P174" s="17"/>
      <c r="Q174" s="17"/>
      <c r="R174" s="17"/>
    </row>
    <row r="175" spans="1:18" ht="15.75" customHeight="1">
      <c r="A175" s="17"/>
      <c r="B175" s="213"/>
      <c r="C175" s="174"/>
      <c r="D175" s="199" t="s">
        <v>1631</v>
      </c>
      <c r="E175" s="482" t="s">
        <v>1632</v>
      </c>
      <c r="F175" s="483" t="s">
        <v>596</v>
      </c>
      <c r="G175" s="199" t="s">
        <v>596</v>
      </c>
      <c r="H175" s="199" t="s">
        <v>1636</v>
      </c>
      <c r="I175" s="201">
        <v>20.89</v>
      </c>
      <c r="J175" s="201">
        <f t="shared" ref="J175:J176" si="99">H175*I175</f>
        <v>8.3559999999999999</v>
      </c>
      <c r="K175" s="195">
        <v>0.24979999999999999</v>
      </c>
      <c r="L175" s="201">
        <f t="shared" ref="L175:L176" si="100">J175*K175</f>
        <v>2.0873287999999999</v>
      </c>
      <c r="M175" s="196">
        <f t="shared" ref="M175:M176" si="101">ROUND(J175+L175,2)</f>
        <v>10.44</v>
      </c>
      <c r="N175" s="20"/>
      <c r="O175" s="17"/>
      <c r="P175" s="17"/>
      <c r="Q175" s="17"/>
      <c r="R175" s="17"/>
    </row>
    <row r="176" spans="1:18" ht="15.75" customHeight="1">
      <c r="A176" s="17"/>
      <c r="B176" s="213"/>
      <c r="C176" s="174"/>
      <c r="D176" s="199" t="s">
        <v>606</v>
      </c>
      <c r="E176" s="482" t="s">
        <v>597</v>
      </c>
      <c r="F176" s="483" t="s">
        <v>596</v>
      </c>
      <c r="G176" s="199" t="s">
        <v>596</v>
      </c>
      <c r="H176" s="199" t="s">
        <v>1636</v>
      </c>
      <c r="I176" s="201">
        <v>17.29</v>
      </c>
      <c r="J176" s="201">
        <f t="shared" si="99"/>
        <v>6.9160000000000004</v>
      </c>
      <c r="K176" s="195">
        <v>0.24979999999999999</v>
      </c>
      <c r="L176" s="201">
        <f t="shared" si="100"/>
        <v>1.7276168000000001</v>
      </c>
      <c r="M176" s="196">
        <f t="shared" si="101"/>
        <v>8.64</v>
      </c>
      <c r="N176" s="20"/>
      <c r="O176" s="17"/>
      <c r="P176" s="17"/>
      <c r="Q176" s="17"/>
      <c r="R176" s="17"/>
    </row>
    <row r="177" spans="1:18" ht="15.75" customHeight="1">
      <c r="A177" s="17"/>
      <c r="B177" s="213"/>
      <c r="C177" s="486"/>
      <c r="D177" s="483"/>
      <c r="E177" s="483"/>
      <c r="F177" s="483"/>
      <c r="G177" s="483"/>
      <c r="H177" s="483"/>
      <c r="I177" s="483"/>
      <c r="J177" s="483"/>
      <c r="K177" s="483"/>
      <c r="L177" s="209" t="s">
        <v>594</v>
      </c>
      <c r="M177" s="210">
        <f>SUM(M175:M176)</f>
        <v>19.079999999999998</v>
      </c>
      <c r="N177" s="20"/>
      <c r="O177" s="17"/>
      <c r="P177" s="17"/>
      <c r="Q177" s="17"/>
      <c r="R177" s="17"/>
    </row>
    <row r="178" spans="1:18" ht="15.75" customHeight="1">
      <c r="A178" s="17"/>
      <c r="B178" s="213"/>
      <c r="C178" s="206" t="s">
        <v>948</v>
      </c>
      <c r="D178" s="207" t="s">
        <v>1637</v>
      </c>
      <c r="E178" s="488" t="s">
        <v>1017</v>
      </c>
      <c r="F178" s="483" t="s">
        <v>491</v>
      </c>
      <c r="G178" s="483" t="s">
        <v>1577</v>
      </c>
      <c r="H178" s="483"/>
      <c r="I178" s="483"/>
      <c r="J178" s="483"/>
      <c r="K178" s="483"/>
      <c r="L178" s="483"/>
      <c r="M178" s="489"/>
      <c r="N178" s="20"/>
      <c r="O178" s="17"/>
      <c r="P178" s="17"/>
      <c r="Q178" s="17"/>
      <c r="R178" s="17"/>
    </row>
    <row r="179" spans="1:18" ht="15.75" customHeight="1">
      <c r="A179" s="17"/>
      <c r="B179" s="213"/>
      <c r="C179" s="174"/>
      <c r="D179" s="199" t="s">
        <v>1631</v>
      </c>
      <c r="E179" s="482" t="s">
        <v>1632</v>
      </c>
      <c r="F179" s="483" t="s">
        <v>596</v>
      </c>
      <c r="G179" s="199" t="s">
        <v>596</v>
      </c>
      <c r="H179" s="199" t="s">
        <v>1565</v>
      </c>
      <c r="I179" s="201">
        <v>20.89</v>
      </c>
      <c r="J179" s="201">
        <f t="shared" ref="J179:J180" si="102">H179*I179</f>
        <v>4.1779999999999999</v>
      </c>
      <c r="K179" s="195">
        <v>0.24979999999999999</v>
      </c>
      <c r="L179" s="201">
        <f t="shared" ref="L179:L180" si="103">J179*K179</f>
        <v>1.0436643999999999</v>
      </c>
      <c r="M179" s="196">
        <f t="shared" ref="M179:M180" si="104">ROUND(J179+L179,2)</f>
        <v>5.22</v>
      </c>
      <c r="N179" s="20"/>
      <c r="O179" s="17"/>
      <c r="P179" s="17"/>
      <c r="Q179" s="17"/>
      <c r="R179" s="17"/>
    </row>
    <row r="180" spans="1:18" ht="15.75" customHeight="1">
      <c r="A180" s="17"/>
      <c r="B180" s="213"/>
      <c r="C180" s="174"/>
      <c r="D180" s="199" t="s">
        <v>606</v>
      </c>
      <c r="E180" s="482" t="s">
        <v>597</v>
      </c>
      <c r="F180" s="483" t="s">
        <v>596</v>
      </c>
      <c r="G180" s="199" t="s">
        <v>596</v>
      </c>
      <c r="H180" s="199" t="s">
        <v>1565</v>
      </c>
      <c r="I180" s="201">
        <v>17.29</v>
      </c>
      <c r="J180" s="201">
        <f t="shared" si="102"/>
        <v>3.4580000000000002</v>
      </c>
      <c r="K180" s="195">
        <v>0.24979999999999999</v>
      </c>
      <c r="L180" s="201">
        <f t="shared" si="103"/>
        <v>0.86380840000000003</v>
      </c>
      <c r="M180" s="196">
        <f t="shared" si="104"/>
        <v>4.32</v>
      </c>
      <c r="N180" s="20"/>
      <c r="O180" s="17"/>
      <c r="P180" s="17"/>
      <c r="Q180" s="17"/>
      <c r="R180" s="17"/>
    </row>
    <row r="181" spans="1:18" ht="15.75" customHeight="1">
      <c r="A181" s="17"/>
      <c r="B181" s="213"/>
      <c r="C181" s="486"/>
      <c r="D181" s="483"/>
      <c r="E181" s="483"/>
      <c r="F181" s="483"/>
      <c r="G181" s="483"/>
      <c r="H181" s="483"/>
      <c r="I181" s="483"/>
      <c r="J181" s="483"/>
      <c r="K181" s="483"/>
      <c r="L181" s="209" t="s">
        <v>594</v>
      </c>
      <c r="M181" s="210">
        <f>SUM(M179:M180)</f>
        <v>9.5399999999999991</v>
      </c>
      <c r="N181" s="20"/>
      <c r="O181" s="17"/>
      <c r="P181" s="17"/>
      <c r="Q181" s="17"/>
      <c r="R181" s="17"/>
    </row>
    <row r="182" spans="1:18" ht="15.75" customHeight="1">
      <c r="A182" s="17"/>
      <c r="B182" s="213"/>
      <c r="C182" s="206" t="s">
        <v>949</v>
      </c>
      <c r="D182" s="207" t="s">
        <v>1638</v>
      </c>
      <c r="E182" s="488" t="s">
        <v>1018</v>
      </c>
      <c r="F182" s="483" t="s">
        <v>515</v>
      </c>
      <c r="G182" s="483" t="s">
        <v>1577</v>
      </c>
      <c r="H182" s="483"/>
      <c r="I182" s="483"/>
      <c r="J182" s="483"/>
      <c r="K182" s="483"/>
      <c r="L182" s="483"/>
      <c r="M182" s="489"/>
      <c r="N182" s="20"/>
      <c r="O182" s="17"/>
      <c r="P182" s="17"/>
      <c r="Q182" s="17"/>
      <c r="R182" s="17"/>
    </row>
    <row r="183" spans="1:18" ht="15.75" customHeight="1">
      <c r="A183" s="17"/>
      <c r="B183" s="213"/>
      <c r="C183" s="174"/>
      <c r="D183" s="199" t="s">
        <v>976</v>
      </c>
      <c r="E183" s="482" t="s">
        <v>605</v>
      </c>
      <c r="F183" s="483" t="s">
        <v>596</v>
      </c>
      <c r="G183" s="199" t="s">
        <v>596</v>
      </c>
      <c r="H183" s="199" t="s">
        <v>1639</v>
      </c>
      <c r="I183" s="201">
        <v>21.39</v>
      </c>
      <c r="J183" s="201">
        <f t="shared" ref="J183:J184" si="105">H183*I183</f>
        <v>27.807000000000002</v>
      </c>
      <c r="K183" s="195">
        <v>0.24979999999999999</v>
      </c>
      <c r="L183" s="201">
        <f t="shared" ref="L183:L184" si="106">J183*K183</f>
        <v>6.9461886000000002</v>
      </c>
      <c r="M183" s="196">
        <f t="shared" ref="M183:M184" si="107">ROUND(J183+L183,2)</f>
        <v>34.75</v>
      </c>
      <c r="N183" s="20"/>
      <c r="O183" s="17"/>
      <c r="P183" s="17"/>
      <c r="Q183" s="17"/>
      <c r="R183" s="17"/>
    </row>
    <row r="184" spans="1:18" ht="15.75" customHeight="1">
      <c r="A184" s="17"/>
      <c r="B184" s="213"/>
      <c r="C184" s="174"/>
      <c r="D184" s="199" t="s">
        <v>606</v>
      </c>
      <c r="E184" s="482" t="s">
        <v>597</v>
      </c>
      <c r="F184" s="483" t="s">
        <v>596</v>
      </c>
      <c r="G184" s="199" t="s">
        <v>596</v>
      </c>
      <c r="H184" s="199" t="s">
        <v>1640</v>
      </c>
      <c r="I184" s="201">
        <v>17.29</v>
      </c>
      <c r="J184" s="201">
        <f t="shared" si="105"/>
        <v>224.76999999999998</v>
      </c>
      <c r="K184" s="195">
        <v>0.24979999999999999</v>
      </c>
      <c r="L184" s="201">
        <f t="shared" si="106"/>
        <v>56.147545999999991</v>
      </c>
      <c r="M184" s="196">
        <f t="shared" si="107"/>
        <v>280.92</v>
      </c>
      <c r="N184" s="20"/>
      <c r="O184" s="17"/>
      <c r="P184" s="17"/>
      <c r="Q184" s="17"/>
      <c r="R184" s="17"/>
    </row>
    <row r="185" spans="1:18" ht="15.75" customHeight="1">
      <c r="A185" s="17"/>
      <c r="B185" s="213"/>
      <c r="C185" s="486"/>
      <c r="D185" s="483"/>
      <c r="E185" s="483"/>
      <c r="F185" s="483"/>
      <c r="G185" s="483"/>
      <c r="H185" s="483"/>
      <c r="I185" s="483"/>
      <c r="J185" s="483"/>
      <c r="K185" s="483"/>
      <c r="L185" s="209" t="s">
        <v>594</v>
      </c>
      <c r="M185" s="210">
        <f>SUM(M183:M184)</f>
        <v>315.67</v>
      </c>
      <c r="N185" s="20"/>
      <c r="O185" s="17"/>
      <c r="P185" s="17"/>
      <c r="Q185" s="17"/>
      <c r="R185" s="17"/>
    </row>
    <row r="186" spans="1:18" ht="15.75" customHeight="1">
      <c r="A186" s="17"/>
      <c r="B186" s="213"/>
      <c r="C186" s="206" t="s">
        <v>3764</v>
      </c>
      <c r="D186" s="207" t="s">
        <v>1019</v>
      </c>
      <c r="E186" s="488" t="s">
        <v>1020</v>
      </c>
      <c r="F186" s="483" t="s">
        <v>491</v>
      </c>
      <c r="G186" s="483" t="s">
        <v>1577</v>
      </c>
      <c r="H186" s="483"/>
      <c r="I186" s="483"/>
      <c r="J186" s="483"/>
      <c r="K186" s="483"/>
      <c r="L186" s="483"/>
      <c r="M186" s="489"/>
      <c r="N186" s="20"/>
      <c r="O186" s="17"/>
      <c r="P186" s="17"/>
      <c r="Q186" s="17"/>
      <c r="R186" s="17"/>
    </row>
    <row r="187" spans="1:18" ht="15.75" customHeight="1">
      <c r="A187" s="17"/>
      <c r="B187" s="213"/>
      <c r="C187" s="174"/>
      <c r="D187" s="199" t="s">
        <v>606</v>
      </c>
      <c r="E187" s="482" t="s">
        <v>597</v>
      </c>
      <c r="F187" s="483" t="s">
        <v>596</v>
      </c>
      <c r="G187" s="199" t="s">
        <v>596</v>
      </c>
      <c r="H187" s="199" t="s">
        <v>1568</v>
      </c>
      <c r="I187" s="201">
        <v>17.29</v>
      </c>
      <c r="J187" s="201">
        <f t="shared" ref="J187" si="108">H187*I187</f>
        <v>8.6449999999999996</v>
      </c>
      <c r="K187" s="195">
        <v>0.24979999999999999</v>
      </c>
      <c r="L187" s="201">
        <f t="shared" ref="L187" si="109">J187*K187</f>
        <v>2.1595209999999998</v>
      </c>
      <c r="M187" s="196">
        <f t="shared" ref="M187" si="110">ROUND(J187+L187,2)</f>
        <v>10.8</v>
      </c>
      <c r="N187" s="20"/>
      <c r="O187" s="17"/>
      <c r="P187" s="17"/>
      <c r="Q187" s="17"/>
      <c r="R187" s="17"/>
    </row>
    <row r="188" spans="1:18" ht="15.75" customHeight="1">
      <c r="A188" s="17"/>
      <c r="B188" s="213"/>
      <c r="C188" s="486"/>
      <c r="D188" s="483"/>
      <c r="E188" s="483"/>
      <c r="F188" s="483"/>
      <c r="G188" s="483"/>
      <c r="H188" s="483"/>
      <c r="I188" s="483"/>
      <c r="J188" s="483"/>
      <c r="K188" s="483"/>
      <c r="L188" s="209" t="s">
        <v>594</v>
      </c>
      <c r="M188" s="210">
        <f>SUM(M186:M187)</f>
        <v>10.8</v>
      </c>
      <c r="N188" s="20"/>
      <c r="O188" s="17"/>
      <c r="P188" s="17"/>
      <c r="Q188" s="17"/>
      <c r="R188" s="17"/>
    </row>
    <row r="189" spans="1:18" ht="15.75" customHeight="1">
      <c r="A189" s="17"/>
      <c r="B189" s="213"/>
      <c r="C189" s="206" t="s">
        <v>3765</v>
      </c>
      <c r="D189" s="207" t="s">
        <v>1021</v>
      </c>
      <c r="E189" s="488" t="s">
        <v>1022</v>
      </c>
      <c r="F189" s="483" t="s">
        <v>515</v>
      </c>
      <c r="G189" s="483" t="s">
        <v>1577</v>
      </c>
      <c r="H189" s="483"/>
      <c r="I189" s="483"/>
      <c r="J189" s="483"/>
      <c r="K189" s="483"/>
      <c r="L189" s="483"/>
      <c r="M189" s="489"/>
      <c r="N189" s="20"/>
      <c r="O189" s="17"/>
      <c r="P189" s="17"/>
      <c r="Q189" s="17"/>
      <c r="R189" s="17"/>
    </row>
    <row r="190" spans="1:18" ht="15.75" customHeight="1">
      <c r="A190" s="17"/>
      <c r="B190" s="213"/>
      <c r="C190" s="174"/>
      <c r="D190" s="199" t="s">
        <v>976</v>
      </c>
      <c r="E190" s="482" t="s">
        <v>605</v>
      </c>
      <c r="F190" s="483"/>
      <c r="G190" s="199" t="s">
        <v>596</v>
      </c>
      <c r="H190" s="199" t="s">
        <v>1568</v>
      </c>
      <c r="I190" s="201">
        <v>21.39</v>
      </c>
      <c r="J190" s="201">
        <f t="shared" ref="J190" si="111">H190*I190</f>
        <v>10.695</v>
      </c>
      <c r="K190" s="195">
        <v>0.24979999999999999</v>
      </c>
      <c r="L190" s="201">
        <f t="shared" ref="L190" si="112">J190*K190</f>
        <v>2.671611</v>
      </c>
      <c r="M190" s="196">
        <f t="shared" ref="M190:M191" si="113">ROUND(J190+L190,2)</f>
        <v>13.37</v>
      </c>
      <c r="N190" s="20"/>
      <c r="O190" s="17"/>
      <c r="P190" s="17"/>
      <c r="Q190" s="17"/>
      <c r="R190" s="17"/>
    </row>
    <row r="191" spans="1:18" ht="15.75" customHeight="1">
      <c r="A191" s="17"/>
      <c r="B191" s="213"/>
      <c r="C191" s="174"/>
      <c r="D191" s="199" t="s">
        <v>606</v>
      </c>
      <c r="E191" s="482" t="s">
        <v>597</v>
      </c>
      <c r="F191" s="483"/>
      <c r="G191" s="199" t="s">
        <v>596</v>
      </c>
      <c r="H191" s="199" t="s">
        <v>1641</v>
      </c>
      <c r="I191" s="201">
        <v>17.29</v>
      </c>
      <c r="J191" s="201">
        <f t="shared" ref="J191" si="114">H191*I191</f>
        <v>86.449999999999989</v>
      </c>
      <c r="K191" s="195">
        <v>0.24979999999999999</v>
      </c>
      <c r="L191" s="201">
        <f t="shared" ref="L191" si="115">J191*K191</f>
        <v>21.595209999999998</v>
      </c>
      <c r="M191" s="196">
        <f t="shared" si="113"/>
        <v>108.05</v>
      </c>
      <c r="N191" s="20"/>
      <c r="O191" s="17"/>
      <c r="P191" s="17"/>
      <c r="Q191" s="17"/>
      <c r="R191" s="17"/>
    </row>
    <row r="192" spans="1:18" ht="15.75" customHeight="1">
      <c r="A192" s="17"/>
      <c r="B192" s="213"/>
      <c r="C192" s="486"/>
      <c r="D192" s="483"/>
      <c r="E192" s="483"/>
      <c r="F192" s="483"/>
      <c r="G192" s="483"/>
      <c r="H192" s="483"/>
      <c r="I192" s="483"/>
      <c r="J192" s="483"/>
      <c r="K192" s="483"/>
      <c r="L192" s="209" t="s">
        <v>594</v>
      </c>
      <c r="M192" s="210">
        <f>SUM(M190:M191)</f>
        <v>121.42</v>
      </c>
      <c r="N192" s="20"/>
      <c r="O192" s="17"/>
      <c r="P192" s="17"/>
      <c r="Q192" s="17"/>
      <c r="R192" s="17"/>
    </row>
    <row r="193" spans="1:18" ht="15.75" customHeight="1">
      <c r="A193" s="17"/>
      <c r="B193" s="213"/>
      <c r="C193" s="206" t="s">
        <v>3766</v>
      </c>
      <c r="D193" s="207" t="s">
        <v>1023</v>
      </c>
      <c r="E193" s="488" t="s">
        <v>1024</v>
      </c>
      <c r="F193" s="483" t="s">
        <v>515</v>
      </c>
      <c r="G193" s="483" t="s">
        <v>1577</v>
      </c>
      <c r="H193" s="483"/>
      <c r="I193" s="483"/>
      <c r="J193" s="483"/>
      <c r="K193" s="483"/>
      <c r="L193" s="483"/>
      <c r="M193" s="489"/>
      <c r="N193" s="20"/>
      <c r="O193" s="17"/>
      <c r="P193" s="17"/>
      <c r="Q193" s="17"/>
      <c r="R193" s="17"/>
    </row>
    <row r="194" spans="1:18" ht="15.75" customHeight="1">
      <c r="A194" s="17"/>
      <c r="B194" s="213"/>
      <c r="C194" s="174"/>
      <c r="D194" s="199" t="s">
        <v>976</v>
      </c>
      <c r="E194" s="482" t="s">
        <v>605</v>
      </c>
      <c r="F194" s="483" t="s">
        <v>596</v>
      </c>
      <c r="G194" s="199" t="s">
        <v>596</v>
      </c>
      <c r="H194" s="199" t="s">
        <v>1636</v>
      </c>
      <c r="I194" s="201">
        <v>21.39</v>
      </c>
      <c r="J194" s="201">
        <f t="shared" ref="J194:J195" si="116">H194*I194</f>
        <v>8.5560000000000009</v>
      </c>
      <c r="K194" s="195">
        <v>0.24979999999999999</v>
      </c>
      <c r="L194" s="201">
        <f t="shared" ref="L194:L195" si="117">J194*K194</f>
        <v>2.1372888000000003</v>
      </c>
      <c r="M194" s="196">
        <f t="shared" ref="M194:M195" si="118">ROUND(J194+L194,2)</f>
        <v>10.69</v>
      </c>
      <c r="N194" s="20"/>
      <c r="O194" s="17"/>
      <c r="P194" s="17"/>
      <c r="Q194" s="17"/>
      <c r="R194" s="17"/>
    </row>
    <row r="195" spans="1:18" ht="15.75" customHeight="1">
      <c r="A195" s="17"/>
      <c r="B195" s="213"/>
      <c r="C195" s="174"/>
      <c r="D195" s="199" t="s">
        <v>606</v>
      </c>
      <c r="E195" s="482" t="s">
        <v>597</v>
      </c>
      <c r="F195" s="483" t="s">
        <v>596</v>
      </c>
      <c r="G195" s="199" t="s">
        <v>596</v>
      </c>
      <c r="H195" s="199" t="s">
        <v>1642</v>
      </c>
      <c r="I195" s="201">
        <v>17.29</v>
      </c>
      <c r="J195" s="201">
        <f t="shared" si="116"/>
        <v>69.16</v>
      </c>
      <c r="K195" s="195">
        <v>0.24979999999999999</v>
      </c>
      <c r="L195" s="201">
        <f t="shared" si="117"/>
        <v>17.276167999999998</v>
      </c>
      <c r="M195" s="196">
        <f t="shared" si="118"/>
        <v>86.44</v>
      </c>
      <c r="N195" s="20"/>
      <c r="O195" s="17"/>
      <c r="P195" s="17"/>
      <c r="Q195" s="17"/>
      <c r="R195" s="17"/>
    </row>
    <row r="196" spans="1:18" ht="15.75" customHeight="1">
      <c r="A196" s="17"/>
      <c r="B196" s="213"/>
      <c r="C196" s="486"/>
      <c r="D196" s="483"/>
      <c r="E196" s="483"/>
      <c r="F196" s="483"/>
      <c r="G196" s="483"/>
      <c r="H196" s="483"/>
      <c r="I196" s="483"/>
      <c r="J196" s="483"/>
      <c r="K196" s="483"/>
      <c r="L196" s="209" t="s">
        <v>594</v>
      </c>
      <c r="M196" s="210">
        <f>SUM(M194:M195)</f>
        <v>97.13</v>
      </c>
      <c r="N196" s="20"/>
      <c r="O196" s="17"/>
      <c r="P196" s="17"/>
      <c r="Q196" s="17"/>
      <c r="R196" s="17"/>
    </row>
    <row r="197" spans="1:18" ht="15.75" customHeight="1">
      <c r="A197" s="17"/>
      <c r="B197" s="213"/>
      <c r="C197" s="206" t="s">
        <v>3767</v>
      </c>
      <c r="D197" s="207" t="s">
        <v>1643</v>
      </c>
      <c r="E197" s="488" t="s">
        <v>1025</v>
      </c>
      <c r="F197" s="483" t="s">
        <v>515</v>
      </c>
      <c r="G197" s="483" t="s">
        <v>1577</v>
      </c>
      <c r="H197" s="483"/>
      <c r="I197" s="483"/>
      <c r="J197" s="483"/>
      <c r="K197" s="483"/>
      <c r="L197" s="483"/>
      <c r="M197" s="489"/>
      <c r="N197" s="20"/>
      <c r="O197" s="17"/>
      <c r="P197" s="17"/>
      <c r="Q197" s="17"/>
      <c r="R197" s="17"/>
    </row>
    <row r="198" spans="1:18" ht="15.75" customHeight="1">
      <c r="A198" s="17"/>
      <c r="B198" s="213"/>
      <c r="C198" s="174"/>
      <c r="D198" s="199" t="s">
        <v>976</v>
      </c>
      <c r="E198" s="482" t="s">
        <v>605</v>
      </c>
      <c r="F198" s="483"/>
      <c r="G198" s="199" t="s">
        <v>596</v>
      </c>
      <c r="H198" s="199" t="s">
        <v>1644</v>
      </c>
      <c r="I198" s="201">
        <v>21.39</v>
      </c>
      <c r="J198" s="201">
        <f t="shared" ref="J198:J199" si="119">H198*I198</f>
        <v>36.363</v>
      </c>
      <c r="K198" s="195">
        <v>0.24979999999999999</v>
      </c>
      <c r="L198" s="201">
        <f t="shared" ref="L198:L199" si="120">J198*K198</f>
        <v>9.0834773999999996</v>
      </c>
      <c r="M198" s="196">
        <f t="shared" ref="M198:M199" si="121">ROUND(J198+L198,2)</f>
        <v>45.45</v>
      </c>
      <c r="N198" s="20"/>
      <c r="O198" s="17"/>
      <c r="P198" s="17"/>
      <c r="Q198" s="17"/>
      <c r="R198" s="17"/>
    </row>
    <row r="199" spans="1:18" ht="15.75" customHeight="1">
      <c r="A199" s="17"/>
      <c r="B199" s="213"/>
      <c r="C199" s="174"/>
      <c r="D199" s="199" t="s">
        <v>606</v>
      </c>
      <c r="E199" s="482" t="s">
        <v>597</v>
      </c>
      <c r="F199" s="483"/>
      <c r="G199" s="199" t="s">
        <v>596</v>
      </c>
      <c r="H199" s="199" t="s">
        <v>1645</v>
      </c>
      <c r="I199" s="201">
        <v>17.29</v>
      </c>
      <c r="J199" s="201">
        <f t="shared" si="119"/>
        <v>293.93</v>
      </c>
      <c r="K199" s="195">
        <v>0.24979999999999999</v>
      </c>
      <c r="L199" s="201">
        <f t="shared" si="120"/>
        <v>73.423714000000004</v>
      </c>
      <c r="M199" s="196">
        <f t="shared" si="121"/>
        <v>367.35</v>
      </c>
      <c r="N199" s="20"/>
      <c r="O199" s="17"/>
      <c r="P199" s="17"/>
      <c r="Q199" s="17"/>
      <c r="R199" s="17"/>
    </row>
    <row r="200" spans="1:18" ht="15.75" customHeight="1">
      <c r="A200" s="17"/>
      <c r="B200" s="213"/>
      <c r="C200" s="486"/>
      <c r="D200" s="483"/>
      <c r="E200" s="483"/>
      <c r="F200" s="483"/>
      <c r="G200" s="483"/>
      <c r="H200" s="483"/>
      <c r="I200" s="483"/>
      <c r="J200" s="483"/>
      <c r="K200" s="483"/>
      <c r="L200" s="209" t="s">
        <v>594</v>
      </c>
      <c r="M200" s="210">
        <f>SUM(M198:M199)</f>
        <v>412.8</v>
      </c>
      <c r="N200" s="20"/>
      <c r="O200" s="17"/>
      <c r="P200" s="17"/>
      <c r="Q200" s="17"/>
      <c r="R200" s="17"/>
    </row>
    <row r="201" spans="1:18" ht="15.75" customHeight="1">
      <c r="A201" s="17"/>
      <c r="B201" s="213"/>
      <c r="C201" s="206" t="s">
        <v>3768</v>
      </c>
      <c r="D201" s="207" t="s">
        <v>1646</v>
      </c>
      <c r="E201" s="488" t="s">
        <v>1026</v>
      </c>
      <c r="F201" s="483" t="s">
        <v>518</v>
      </c>
      <c r="G201" s="483" t="s">
        <v>1577</v>
      </c>
      <c r="H201" s="483"/>
      <c r="I201" s="483"/>
      <c r="J201" s="483"/>
      <c r="K201" s="483"/>
      <c r="L201" s="483"/>
      <c r="M201" s="489"/>
      <c r="N201" s="20"/>
      <c r="O201" s="17"/>
      <c r="P201" s="17"/>
      <c r="Q201" s="17"/>
      <c r="R201" s="17"/>
    </row>
    <row r="202" spans="1:18" ht="15.75" customHeight="1">
      <c r="A202" s="17"/>
      <c r="B202" s="213"/>
      <c r="C202" s="174"/>
      <c r="D202" s="199" t="s">
        <v>1647</v>
      </c>
      <c r="E202" s="482" t="s">
        <v>633</v>
      </c>
      <c r="F202" s="483"/>
      <c r="G202" s="199" t="s">
        <v>596</v>
      </c>
      <c r="H202" s="199" t="s">
        <v>1594</v>
      </c>
      <c r="I202" s="201">
        <v>22.78</v>
      </c>
      <c r="J202" s="201">
        <f t="shared" ref="J202" si="122">H202*I202</f>
        <v>5.6950000000000003</v>
      </c>
      <c r="K202" s="195">
        <v>0.24979999999999999</v>
      </c>
      <c r="L202" s="201">
        <f t="shared" ref="L202" si="123">J202*K202</f>
        <v>1.4226110000000001</v>
      </c>
      <c r="M202" s="196">
        <f t="shared" ref="M202" si="124">ROUND(J202+L202,2)</f>
        <v>7.12</v>
      </c>
      <c r="N202" s="20"/>
      <c r="O202" s="17"/>
      <c r="P202" s="17"/>
      <c r="Q202" s="17"/>
      <c r="R202" s="17"/>
    </row>
    <row r="203" spans="1:18" ht="15.75" customHeight="1">
      <c r="A203" s="17"/>
      <c r="B203" s="213"/>
      <c r="C203" s="486"/>
      <c r="D203" s="483"/>
      <c r="E203" s="483"/>
      <c r="F203" s="483"/>
      <c r="G203" s="483"/>
      <c r="H203" s="483"/>
      <c r="I203" s="483"/>
      <c r="J203" s="483"/>
      <c r="K203" s="483"/>
      <c r="L203" s="209" t="s">
        <v>594</v>
      </c>
      <c r="M203" s="210">
        <f>SUM(M201:M202)</f>
        <v>7.12</v>
      </c>
      <c r="N203" s="20"/>
      <c r="O203" s="17"/>
      <c r="P203" s="17"/>
      <c r="Q203" s="17"/>
      <c r="R203" s="17"/>
    </row>
    <row r="204" spans="1:18" ht="15.75" customHeight="1">
      <c r="A204" s="17"/>
      <c r="B204" s="213"/>
      <c r="C204" s="206" t="s">
        <v>3769</v>
      </c>
      <c r="D204" s="207" t="s">
        <v>1648</v>
      </c>
      <c r="E204" s="488" t="s">
        <v>1027</v>
      </c>
      <c r="F204" s="483" t="s">
        <v>518</v>
      </c>
      <c r="G204" s="483" t="s">
        <v>1577</v>
      </c>
      <c r="H204" s="483"/>
      <c r="I204" s="483"/>
      <c r="J204" s="483"/>
      <c r="K204" s="483"/>
      <c r="L204" s="483"/>
      <c r="M204" s="489"/>
      <c r="N204" s="20"/>
      <c r="O204" s="17"/>
      <c r="P204" s="17"/>
      <c r="Q204" s="17"/>
      <c r="R204" s="17"/>
    </row>
    <row r="205" spans="1:18" ht="15.75" customHeight="1">
      <c r="A205" s="17"/>
      <c r="B205" s="213"/>
      <c r="C205" s="174"/>
      <c r="D205" s="199" t="s">
        <v>1649</v>
      </c>
      <c r="E205" s="482" t="s">
        <v>1650</v>
      </c>
      <c r="F205" s="483"/>
      <c r="G205" s="199" t="s">
        <v>596</v>
      </c>
      <c r="H205" s="199" t="s">
        <v>1568</v>
      </c>
      <c r="I205" s="201">
        <v>21.22</v>
      </c>
      <c r="J205" s="201">
        <f t="shared" ref="J205:J206" si="125">H205*I205</f>
        <v>10.61</v>
      </c>
      <c r="K205" s="195">
        <v>0.24979999999999999</v>
      </c>
      <c r="L205" s="201">
        <f t="shared" ref="L205:L206" si="126">J205*K205</f>
        <v>2.6503779999999999</v>
      </c>
      <c r="M205" s="196">
        <f t="shared" ref="M205:M206" si="127">ROUND(J205+L205,2)</f>
        <v>13.26</v>
      </c>
      <c r="N205" s="20"/>
      <c r="O205" s="17"/>
      <c r="P205" s="17"/>
      <c r="Q205" s="17"/>
      <c r="R205" s="17"/>
    </row>
    <row r="206" spans="1:18" ht="15.75" customHeight="1">
      <c r="A206" s="17"/>
      <c r="B206" s="213"/>
      <c r="C206" s="174"/>
      <c r="D206" s="199" t="s">
        <v>606</v>
      </c>
      <c r="E206" s="482" t="s">
        <v>597</v>
      </c>
      <c r="F206" s="483"/>
      <c r="G206" s="199" t="s">
        <v>596</v>
      </c>
      <c r="H206" s="199" t="s">
        <v>1568</v>
      </c>
      <c r="I206" s="201">
        <v>17.29</v>
      </c>
      <c r="J206" s="201">
        <f t="shared" si="125"/>
        <v>8.6449999999999996</v>
      </c>
      <c r="K206" s="195">
        <v>0.24979999999999999</v>
      </c>
      <c r="L206" s="201">
        <f t="shared" si="126"/>
        <v>2.1595209999999998</v>
      </c>
      <c r="M206" s="196">
        <f t="shared" si="127"/>
        <v>10.8</v>
      </c>
      <c r="N206" s="20"/>
      <c r="O206" s="17"/>
      <c r="P206" s="17"/>
      <c r="Q206" s="17"/>
      <c r="R206" s="17"/>
    </row>
    <row r="207" spans="1:18" ht="15.75" customHeight="1">
      <c r="A207" s="17"/>
      <c r="B207" s="213"/>
      <c r="C207" s="486"/>
      <c r="D207" s="483"/>
      <c r="E207" s="483"/>
      <c r="F207" s="483"/>
      <c r="G207" s="483"/>
      <c r="H207" s="483"/>
      <c r="I207" s="483"/>
      <c r="J207" s="483"/>
      <c r="K207" s="483"/>
      <c r="L207" s="209" t="s">
        <v>594</v>
      </c>
      <c r="M207" s="210">
        <f>SUM(M205:M206)</f>
        <v>24.060000000000002</v>
      </c>
      <c r="N207" s="20"/>
      <c r="O207" s="17"/>
      <c r="P207" s="17"/>
      <c r="Q207" s="17"/>
      <c r="R207" s="17"/>
    </row>
    <row r="208" spans="1:18" ht="15.75" customHeight="1">
      <c r="A208" s="17"/>
      <c r="B208" s="213"/>
      <c r="C208" s="206" t="s">
        <v>3770</v>
      </c>
      <c r="D208" s="207" t="s">
        <v>1651</v>
      </c>
      <c r="E208" s="488" t="s">
        <v>1028</v>
      </c>
      <c r="F208" s="483" t="s">
        <v>491</v>
      </c>
      <c r="G208" s="483" t="s">
        <v>1577</v>
      </c>
      <c r="H208" s="483"/>
      <c r="I208" s="483"/>
      <c r="J208" s="483"/>
      <c r="K208" s="483"/>
      <c r="L208" s="483"/>
      <c r="M208" s="489"/>
      <c r="N208" s="20"/>
      <c r="O208" s="17"/>
      <c r="P208" s="17"/>
      <c r="Q208" s="17"/>
      <c r="R208" s="17"/>
    </row>
    <row r="209" spans="1:18" ht="15.75" customHeight="1">
      <c r="A209" s="17"/>
      <c r="B209" s="213"/>
      <c r="C209" s="174"/>
      <c r="D209" s="199" t="s">
        <v>606</v>
      </c>
      <c r="E209" s="482" t="s">
        <v>597</v>
      </c>
      <c r="F209" s="483"/>
      <c r="G209" s="199" t="s">
        <v>596</v>
      </c>
      <c r="H209" s="199" t="s">
        <v>1527</v>
      </c>
      <c r="I209" s="201">
        <v>17.29</v>
      </c>
      <c r="J209" s="201">
        <f t="shared" ref="J209" si="128">H209*I209</f>
        <v>17.29</v>
      </c>
      <c r="K209" s="195">
        <v>0.24979999999999999</v>
      </c>
      <c r="L209" s="201">
        <f t="shared" ref="L209" si="129">J209*K209</f>
        <v>4.3190419999999996</v>
      </c>
      <c r="M209" s="196">
        <f t="shared" ref="M209" si="130">ROUND(J209+L209,2)</f>
        <v>21.61</v>
      </c>
      <c r="N209" s="20"/>
      <c r="O209" s="17"/>
      <c r="P209" s="17"/>
      <c r="Q209" s="17"/>
      <c r="R209" s="17"/>
    </row>
    <row r="210" spans="1:18" ht="15.75" customHeight="1">
      <c r="A210" s="17"/>
      <c r="B210" s="213"/>
      <c r="C210" s="486"/>
      <c r="D210" s="483"/>
      <c r="E210" s="483"/>
      <c r="F210" s="483"/>
      <c r="G210" s="483"/>
      <c r="H210" s="483"/>
      <c r="I210" s="483"/>
      <c r="J210" s="483"/>
      <c r="K210" s="483"/>
      <c r="L210" s="209" t="s">
        <v>594</v>
      </c>
      <c r="M210" s="210">
        <f>SUM(M208:M209)</f>
        <v>21.61</v>
      </c>
      <c r="N210" s="20"/>
      <c r="O210" s="17"/>
      <c r="P210" s="17"/>
      <c r="Q210" s="17"/>
      <c r="R210" s="17"/>
    </row>
    <row r="211" spans="1:18" ht="15.75" customHeight="1">
      <c r="A211" s="17"/>
      <c r="B211" s="213"/>
      <c r="C211" s="206" t="s">
        <v>3771</v>
      </c>
      <c r="D211" s="207" t="s">
        <v>1652</v>
      </c>
      <c r="E211" s="488" t="s">
        <v>1029</v>
      </c>
      <c r="F211" s="483" t="s">
        <v>489</v>
      </c>
      <c r="G211" s="483" t="s">
        <v>1577</v>
      </c>
      <c r="H211" s="483"/>
      <c r="I211" s="483"/>
      <c r="J211" s="483"/>
      <c r="K211" s="483"/>
      <c r="L211" s="483"/>
      <c r="M211" s="489"/>
      <c r="N211" s="20"/>
      <c r="O211" s="17"/>
      <c r="P211" s="17"/>
      <c r="Q211" s="17"/>
      <c r="R211" s="17"/>
    </row>
    <row r="212" spans="1:18" ht="15.75" customHeight="1">
      <c r="A212" s="17"/>
      <c r="B212" s="213"/>
      <c r="C212" s="174"/>
      <c r="D212" s="199" t="s">
        <v>606</v>
      </c>
      <c r="E212" s="482" t="s">
        <v>597</v>
      </c>
      <c r="F212" s="483"/>
      <c r="G212" s="199" t="s">
        <v>596</v>
      </c>
      <c r="H212" s="199" t="s">
        <v>1565</v>
      </c>
      <c r="I212" s="201">
        <v>17.29</v>
      </c>
      <c r="J212" s="201">
        <f t="shared" ref="J212" si="131">H212*I212</f>
        <v>3.4580000000000002</v>
      </c>
      <c r="K212" s="195">
        <v>0.24979999999999999</v>
      </c>
      <c r="L212" s="201">
        <f t="shared" ref="L212" si="132">J212*K212</f>
        <v>0.86380840000000003</v>
      </c>
      <c r="M212" s="196">
        <f t="shared" ref="M212" si="133">ROUND(J212+L212,2)</f>
        <v>4.32</v>
      </c>
      <c r="N212" s="20"/>
      <c r="O212" s="17"/>
      <c r="P212" s="17"/>
      <c r="Q212" s="17"/>
      <c r="R212" s="17"/>
    </row>
    <row r="213" spans="1:18" ht="15.75" customHeight="1">
      <c r="A213" s="17"/>
      <c r="B213" s="213"/>
      <c r="C213" s="486"/>
      <c r="D213" s="483"/>
      <c r="E213" s="483"/>
      <c r="F213" s="483"/>
      <c r="G213" s="483"/>
      <c r="H213" s="483"/>
      <c r="I213" s="483"/>
      <c r="J213" s="483"/>
      <c r="K213" s="483"/>
      <c r="L213" s="209" t="s">
        <v>594</v>
      </c>
      <c r="M213" s="210">
        <f>SUM(M211:M212)</f>
        <v>4.32</v>
      </c>
      <c r="N213" s="20"/>
      <c r="O213" s="17"/>
      <c r="P213" s="17"/>
      <c r="Q213" s="17"/>
      <c r="R213" s="17"/>
    </row>
    <row r="214" spans="1:18" ht="15.75" customHeight="1">
      <c r="A214" s="17"/>
      <c r="B214" s="213"/>
      <c r="C214" s="206" t="s">
        <v>3772</v>
      </c>
      <c r="D214" s="207" t="s">
        <v>1653</v>
      </c>
      <c r="E214" s="488" t="s">
        <v>1030</v>
      </c>
      <c r="F214" s="483" t="s">
        <v>491</v>
      </c>
      <c r="G214" s="483" t="s">
        <v>1577</v>
      </c>
      <c r="H214" s="483"/>
      <c r="I214" s="483"/>
      <c r="J214" s="483"/>
      <c r="K214" s="483"/>
      <c r="L214" s="483"/>
      <c r="M214" s="489"/>
      <c r="N214" s="20"/>
      <c r="O214" s="17"/>
      <c r="P214" s="17"/>
      <c r="Q214" s="17"/>
      <c r="R214" s="17"/>
    </row>
    <row r="215" spans="1:18" ht="15.75" customHeight="1">
      <c r="A215" s="17"/>
      <c r="B215" s="213"/>
      <c r="C215" s="174"/>
      <c r="D215" s="199" t="s">
        <v>976</v>
      </c>
      <c r="E215" s="482" t="s">
        <v>605</v>
      </c>
      <c r="F215" s="483"/>
      <c r="G215" s="199" t="s">
        <v>596</v>
      </c>
      <c r="H215" s="199" t="s">
        <v>1594</v>
      </c>
      <c r="I215" s="201">
        <v>21.39</v>
      </c>
      <c r="J215" s="201">
        <f t="shared" ref="J215:J216" si="134">H215*I215</f>
        <v>5.3475000000000001</v>
      </c>
      <c r="K215" s="195">
        <v>0.24979999999999999</v>
      </c>
      <c r="L215" s="201">
        <f t="shared" ref="L215:L216" si="135">J215*K215</f>
        <v>1.3358055</v>
      </c>
      <c r="M215" s="196">
        <f t="shared" ref="M215:M216" si="136">ROUND(J215+L215,2)</f>
        <v>6.68</v>
      </c>
      <c r="N215" s="20"/>
      <c r="O215" s="17"/>
      <c r="P215" s="17"/>
      <c r="Q215" s="17"/>
      <c r="R215" s="17"/>
    </row>
    <row r="216" spans="1:18" ht="15.75" customHeight="1">
      <c r="A216" s="17"/>
      <c r="B216" s="213"/>
      <c r="C216" s="174"/>
      <c r="D216" s="199" t="s">
        <v>606</v>
      </c>
      <c r="E216" s="482" t="s">
        <v>597</v>
      </c>
      <c r="F216" s="483"/>
      <c r="G216" s="199" t="s">
        <v>596</v>
      </c>
      <c r="H216" s="199" t="s">
        <v>1654</v>
      </c>
      <c r="I216" s="201">
        <v>17.29</v>
      </c>
      <c r="J216" s="201">
        <f t="shared" si="134"/>
        <v>43.224999999999994</v>
      </c>
      <c r="K216" s="195">
        <v>0.24979999999999999</v>
      </c>
      <c r="L216" s="201">
        <f t="shared" si="135"/>
        <v>10.797604999999999</v>
      </c>
      <c r="M216" s="196">
        <f t="shared" si="136"/>
        <v>54.02</v>
      </c>
      <c r="N216" s="20"/>
      <c r="O216" s="17"/>
      <c r="P216" s="17"/>
      <c r="Q216" s="17"/>
      <c r="R216" s="17"/>
    </row>
    <row r="217" spans="1:18" ht="15.75" customHeight="1">
      <c r="A217" s="17"/>
      <c r="B217" s="213"/>
      <c r="C217" s="486"/>
      <c r="D217" s="483"/>
      <c r="E217" s="483"/>
      <c r="F217" s="483"/>
      <c r="G217" s="483"/>
      <c r="H217" s="483"/>
      <c r="I217" s="483"/>
      <c r="J217" s="483"/>
      <c r="K217" s="483"/>
      <c r="L217" s="209" t="s">
        <v>594</v>
      </c>
      <c r="M217" s="210">
        <f>SUM(M215:M216)</f>
        <v>60.7</v>
      </c>
      <c r="N217" s="20"/>
      <c r="O217" s="17"/>
      <c r="P217" s="17"/>
      <c r="Q217" s="17"/>
      <c r="R217" s="17"/>
    </row>
    <row r="218" spans="1:18" ht="15.75" customHeight="1">
      <c r="A218" s="17"/>
      <c r="B218" s="213"/>
      <c r="C218" s="206" t="s">
        <v>3773</v>
      </c>
      <c r="D218" s="207" t="s">
        <v>1655</v>
      </c>
      <c r="E218" s="488" t="s">
        <v>1031</v>
      </c>
      <c r="F218" s="483" t="s">
        <v>491</v>
      </c>
      <c r="G218" s="483" t="s">
        <v>1577</v>
      </c>
      <c r="H218" s="483"/>
      <c r="I218" s="483"/>
      <c r="J218" s="483"/>
      <c r="K218" s="483"/>
      <c r="L218" s="483"/>
      <c r="M218" s="489"/>
      <c r="N218" s="20"/>
      <c r="O218" s="17"/>
      <c r="P218" s="17"/>
      <c r="Q218" s="17"/>
      <c r="R218" s="17"/>
    </row>
    <row r="219" spans="1:18" ht="15.75" customHeight="1">
      <c r="A219" s="17"/>
      <c r="B219" s="213"/>
      <c r="C219" s="174"/>
      <c r="D219" s="199" t="s">
        <v>976</v>
      </c>
      <c r="E219" s="482" t="s">
        <v>605</v>
      </c>
      <c r="F219" s="483"/>
      <c r="G219" s="199" t="s">
        <v>596</v>
      </c>
      <c r="H219" s="199" t="s">
        <v>1656</v>
      </c>
      <c r="I219" s="201">
        <v>21.39</v>
      </c>
      <c r="J219" s="201">
        <f t="shared" ref="J219:J220" si="137">H219*I219</f>
        <v>3.8502000000000001</v>
      </c>
      <c r="K219" s="195">
        <v>0.24979999999999999</v>
      </c>
      <c r="L219" s="201">
        <f t="shared" ref="L219:L220" si="138">J219*K219</f>
        <v>0.96177995999999999</v>
      </c>
      <c r="M219" s="196">
        <f t="shared" ref="M219:M220" si="139">ROUND(J219+L219,2)</f>
        <v>4.8099999999999996</v>
      </c>
      <c r="N219" s="20"/>
      <c r="O219" s="17"/>
      <c r="P219" s="17"/>
      <c r="Q219" s="17"/>
      <c r="R219" s="17"/>
    </row>
    <row r="220" spans="1:18" ht="15.75" customHeight="1">
      <c r="A220" s="17"/>
      <c r="B220" s="213"/>
      <c r="C220" s="174"/>
      <c r="D220" s="199" t="s">
        <v>606</v>
      </c>
      <c r="E220" s="482" t="s">
        <v>597</v>
      </c>
      <c r="F220" s="483"/>
      <c r="G220" s="199" t="s">
        <v>596</v>
      </c>
      <c r="H220" s="199" t="s">
        <v>1657</v>
      </c>
      <c r="I220" s="201">
        <v>17.29</v>
      </c>
      <c r="J220" s="201">
        <f t="shared" si="137"/>
        <v>31.122</v>
      </c>
      <c r="K220" s="195">
        <v>0.24979999999999999</v>
      </c>
      <c r="L220" s="201">
        <f t="shared" si="138"/>
        <v>7.7742756000000002</v>
      </c>
      <c r="M220" s="196">
        <f t="shared" si="139"/>
        <v>38.9</v>
      </c>
      <c r="N220" s="20"/>
      <c r="O220" s="17"/>
      <c r="P220" s="17"/>
      <c r="Q220" s="17"/>
      <c r="R220" s="17"/>
    </row>
    <row r="221" spans="1:18" ht="15.75" customHeight="1">
      <c r="A221" s="17"/>
      <c r="B221" s="213"/>
      <c r="C221" s="486"/>
      <c r="D221" s="483"/>
      <c r="E221" s="483"/>
      <c r="F221" s="483"/>
      <c r="G221" s="483"/>
      <c r="H221" s="483"/>
      <c r="I221" s="483"/>
      <c r="J221" s="483"/>
      <c r="K221" s="483"/>
      <c r="L221" s="209" t="s">
        <v>594</v>
      </c>
      <c r="M221" s="210">
        <f>SUM(M219:M220)</f>
        <v>43.71</v>
      </c>
      <c r="N221" s="20"/>
      <c r="O221" s="17"/>
      <c r="P221" s="17"/>
      <c r="Q221" s="17"/>
      <c r="R221" s="17"/>
    </row>
    <row r="222" spans="1:18" ht="15.75" customHeight="1">
      <c r="A222" s="17"/>
      <c r="B222" s="213"/>
      <c r="C222" s="206" t="s">
        <v>3774</v>
      </c>
      <c r="D222" s="207" t="s">
        <v>1658</v>
      </c>
      <c r="E222" s="488" t="s">
        <v>1032</v>
      </c>
      <c r="F222" s="483" t="s">
        <v>489</v>
      </c>
      <c r="G222" s="483" t="s">
        <v>1577</v>
      </c>
      <c r="H222" s="483"/>
      <c r="I222" s="483"/>
      <c r="J222" s="483"/>
      <c r="K222" s="483"/>
      <c r="L222" s="483"/>
      <c r="M222" s="489"/>
      <c r="N222" s="20"/>
      <c r="O222" s="17"/>
      <c r="P222" s="17"/>
      <c r="Q222" s="17"/>
      <c r="R222" s="17"/>
    </row>
    <row r="223" spans="1:18" ht="15.75" customHeight="1">
      <c r="A223" s="17"/>
      <c r="B223" s="213"/>
      <c r="C223" s="174"/>
      <c r="D223" s="199" t="s">
        <v>976</v>
      </c>
      <c r="E223" s="482" t="s">
        <v>605</v>
      </c>
      <c r="F223" s="483"/>
      <c r="G223" s="199" t="s">
        <v>596</v>
      </c>
      <c r="H223" s="199" t="s">
        <v>1659</v>
      </c>
      <c r="I223" s="201">
        <v>21.39</v>
      </c>
      <c r="J223" s="201">
        <f t="shared" ref="J223:J224" si="140">H223*I223</f>
        <v>0.53475000000000006</v>
      </c>
      <c r="K223" s="195">
        <v>0.24979999999999999</v>
      </c>
      <c r="L223" s="201">
        <f t="shared" ref="L223:L224" si="141">J223*K223</f>
        <v>0.13358055000000002</v>
      </c>
      <c r="M223" s="196">
        <f t="shared" ref="M223:M224" si="142">ROUND(J223+L223,2)</f>
        <v>0.67</v>
      </c>
      <c r="N223" s="20"/>
      <c r="O223" s="17"/>
      <c r="P223" s="17"/>
      <c r="Q223" s="17"/>
      <c r="R223" s="17"/>
    </row>
    <row r="224" spans="1:18" ht="15.75" customHeight="1">
      <c r="A224" s="17"/>
      <c r="B224" s="213"/>
      <c r="C224" s="174"/>
      <c r="D224" s="199" t="s">
        <v>606</v>
      </c>
      <c r="E224" s="482" t="s">
        <v>597</v>
      </c>
      <c r="F224" s="483"/>
      <c r="G224" s="199" t="s">
        <v>596</v>
      </c>
      <c r="H224" s="199" t="s">
        <v>1656</v>
      </c>
      <c r="I224" s="201">
        <v>17.29</v>
      </c>
      <c r="J224" s="201">
        <f t="shared" si="140"/>
        <v>3.1121999999999996</v>
      </c>
      <c r="K224" s="195">
        <v>0.24979999999999999</v>
      </c>
      <c r="L224" s="201">
        <f t="shared" si="141"/>
        <v>0.77742755999999991</v>
      </c>
      <c r="M224" s="196">
        <f t="shared" si="142"/>
        <v>3.89</v>
      </c>
      <c r="N224" s="20"/>
      <c r="O224" s="17"/>
      <c r="P224" s="17"/>
      <c r="Q224" s="17"/>
      <c r="R224" s="17"/>
    </row>
    <row r="225" spans="1:18" ht="15.75" customHeight="1">
      <c r="A225" s="17"/>
      <c r="B225" s="213"/>
      <c r="C225" s="486"/>
      <c r="D225" s="483"/>
      <c r="E225" s="483"/>
      <c r="F225" s="483"/>
      <c r="G225" s="483"/>
      <c r="H225" s="483"/>
      <c r="I225" s="483"/>
      <c r="J225" s="483"/>
      <c r="K225" s="483"/>
      <c r="L225" s="209" t="s">
        <v>594</v>
      </c>
      <c r="M225" s="210">
        <f>SUM(M223:M224)</f>
        <v>4.5600000000000005</v>
      </c>
      <c r="N225" s="20"/>
      <c r="O225" s="17"/>
      <c r="P225" s="17"/>
      <c r="Q225" s="17"/>
      <c r="R225" s="17"/>
    </row>
    <row r="226" spans="1:18" ht="15.75" customHeight="1">
      <c r="A226" s="17"/>
      <c r="B226" s="213"/>
      <c r="C226" s="206" t="s">
        <v>3775</v>
      </c>
      <c r="D226" s="207" t="s">
        <v>1660</v>
      </c>
      <c r="E226" s="488" t="s">
        <v>1033</v>
      </c>
      <c r="F226" s="483" t="s">
        <v>518</v>
      </c>
      <c r="G226" s="483" t="s">
        <v>1577</v>
      </c>
      <c r="H226" s="483"/>
      <c r="I226" s="483"/>
      <c r="J226" s="483"/>
      <c r="K226" s="483"/>
      <c r="L226" s="483"/>
      <c r="M226" s="489"/>
      <c r="N226" s="20"/>
      <c r="O226" s="17"/>
      <c r="P226" s="17"/>
      <c r="Q226" s="17"/>
      <c r="R226" s="17"/>
    </row>
    <row r="227" spans="1:18" ht="15.75" customHeight="1">
      <c r="A227" s="17"/>
      <c r="B227" s="213"/>
      <c r="C227" s="174"/>
      <c r="D227" s="199" t="s">
        <v>1661</v>
      </c>
      <c r="E227" s="482" t="s">
        <v>1662</v>
      </c>
      <c r="F227" s="483"/>
      <c r="G227" s="199" t="s">
        <v>596</v>
      </c>
      <c r="H227" s="199" t="s">
        <v>1594</v>
      </c>
      <c r="I227" s="201">
        <v>17.04</v>
      </c>
      <c r="J227" s="201">
        <f t="shared" ref="J227:J228" si="143">H227*I227</f>
        <v>4.26</v>
      </c>
      <c r="K227" s="195">
        <v>0.24979999999999999</v>
      </c>
      <c r="L227" s="201">
        <f t="shared" ref="L227:L228" si="144">J227*K227</f>
        <v>1.0641479999999999</v>
      </c>
      <c r="M227" s="196">
        <f t="shared" ref="M227:M228" si="145">ROUND(J227+L227,2)</f>
        <v>5.32</v>
      </c>
      <c r="N227" s="20"/>
      <c r="O227" s="17"/>
      <c r="P227" s="17"/>
      <c r="Q227" s="17"/>
      <c r="R227" s="17"/>
    </row>
    <row r="228" spans="1:18" ht="15.75" customHeight="1">
      <c r="A228" s="17"/>
      <c r="B228" s="213"/>
      <c r="C228" s="174"/>
      <c r="D228" s="199" t="s">
        <v>1649</v>
      </c>
      <c r="E228" s="482" t="s">
        <v>1650</v>
      </c>
      <c r="F228" s="483"/>
      <c r="G228" s="199" t="s">
        <v>596</v>
      </c>
      <c r="H228" s="199" t="s">
        <v>1594</v>
      </c>
      <c r="I228" s="201">
        <v>21.22</v>
      </c>
      <c r="J228" s="201">
        <f t="shared" si="143"/>
        <v>5.3049999999999997</v>
      </c>
      <c r="K228" s="195">
        <v>0.24979999999999999</v>
      </c>
      <c r="L228" s="201">
        <f t="shared" si="144"/>
        <v>1.325189</v>
      </c>
      <c r="M228" s="196">
        <f t="shared" si="145"/>
        <v>6.63</v>
      </c>
      <c r="N228" s="20"/>
      <c r="O228" s="17"/>
      <c r="P228" s="17"/>
      <c r="Q228" s="17"/>
      <c r="R228" s="17"/>
    </row>
    <row r="229" spans="1:18" ht="15.75" customHeight="1">
      <c r="A229" s="17"/>
      <c r="B229" s="213"/>
      <c r="C229" s="486"/>
      <c r="D229" s="483"/>
      <c r="E229" s="483"/>
      <c r="F229" s="483"/>
      <c r="G229" s="483"/>
      <c r="H229" s="483"/>
      <c r="I229" s="483"/>
      <c r="J229" s="483"/>
      <c r="K229" s="483"/>
      <c r="L229" s="209" t="s">
        <v>594</v>
      </c>
      <c r="M229" s="210">
        <f>SUM(M227:M228)</f>
        <v>11.95</v>
      </c>
      <c r="N229" s="20"/>
      <c r="O229" s="17"/>
      <c r="P229" s="17"/>
      <c r="Q229" s="17"/>
      <c r="R229" s="17"/>
    </row>
    <row r="230" spans="1:18" ht="15.75" customHeight="1">
      <c r="A230" s="17"/>
      <c r="B230" s="213"/>
      <c r="C230" s="206" t="s">
        <v>3776</v>
      </c>
      <c r="D230" s="207" t="s">
        <v>1663</v>
      </c>
      <c r="E230" s="488" t="s">
        <v>1034</v>
      </c>
      <c r="F230" s="483" t="s">
        <v>518</v>
      </c>
      <c r="G230" s="483" t="s">
        <v>1577</v>
      </c>
      <c r="H230" s="483"/>
      <c r="I230" s="483"/>
      <c r="J230" s="483"/>
      <c r="K230" s="483"/>
      <c r="L230" s="483"/>
      <c r="M230" s="489"/>
      <c r="N230" s="20"/>
      <c r="O230" s="17"/>
      <c r="P230" s="17"/>
      <c r="Q230" s="17"/>
      <c r="R230" s="17"/>
    </row>
    <row r="231" spans="1:18" ht="15.75" customHeight="1">
      <c r="A231" s="17"/>
      <c r="B231" s="213"/>
      <c r="C231" s="174"/>
      <c r="D231" s="199" t="s">
        <v>1664</v>
      </c>
      <c r="E231" s="482" t="s">
        <v>634</v>
      </c>
      <c r="F231" s="483"/>
      <c r="G231" s="199" t="s">
        <v>596</v>
      </c>
      <c r="H231" s="199" t="s">
        <v>1665</v>
      </c>
      <c r="I231" s="201">
        <v>18.399999999999999</v>
      </c>
      <c r="J231" s="201">
        <f t="shared" ref="J231:J232" si="146">H231*I231</f>
        <v>6.4399999999999995</v>
      </c>
      <c r="K231" s="195">
        <v>0.24979999999999999</v>
      </c>
      <c r="L231" s="201">
        <f t="shared" ref="L231:L232" si="147">J231*K231</f>
        <v>1.6087119999999999</v>
      </c>
      <c r="M231" s="196">
        <f t="shared" ref="M231:M232" si="148">ROUND(J231+L231,2)</f>
        <v>8.0500000000000007</v>
      </c>
      <c r="N231" s="20"/>
      <c r="O231" s="17"/>
      <c r="P231" s="17"/>
      <c r="Q231" s="17"/>
      <c r="R231" s="17"/>
    </row>
    <row r="232" spans="1:18" ht="15.75" customHeight="1">
      <c r="A232" s="17"/>
      <c r="B232" s="213"/>
      <c r="C232" s="174"/>
      <c r="D232" s="199" t="s">
        <v>1647</v>
      </c>
      <c r="E232" s="482" t="s">
        <v>633</v>
      </c>
      <c r="F232" s="483"/>
      <c r="G232" s="199" t="s">
        <v>596</v>
      </c>
      <c r="H232" s="199" t="s">
        <v>1665</v>
      </c>
      <c r="I232" s="201">
        <v>22.78</v>
      </c>
      <c r="J232" s="201">
        <f t="shared" si="146"/>
        <v>7.9729999999999999</v>
      </c>
      <c r="K232" s="195">
        <v>0.24979999999999999</v>
      </c>
      <c r="L232" s="201">
        <f t="shared" si="147"/>
        <v>1.9916554</v>
      </c>
      <c r="M232" s="196">
        <f t="shared" si="148"/>
        <v>9.9600000000000009</v>
      </c>
      <c r="N232" s="20"/>
      <c r="O232" s="17"/>
      <c r="P232" s="17"/>
      <c r="Q232" s="17"/>
      <c r="R232" s="17"/>
    </row>
    <row r="233" spans="1:18" ht="15.75" customHeight="1">
      <c r="A233" s="17"/>
      <c r="B233" s="213"/>
      <c r="C233" s="486"/>
      <c r="D233" s="483"/>
      <c r="E233" s="483"/>
      <c r="F233" s="483"/>
      <c r="G233" s="483"/>
      <c r="H233" s="483"/>
      <c r="I233" s="483"/>
      <c r="J233" s="483"/>
      <c r="K233" s="483"/>
      <c r="L233" s="209" t="s">
        <v>594</v>
      </c>
      <c r="M233" s="210">
        <f>SUM(M231:M232)</f>
        <v>18.010000000000002</v>
      </c>
      <c r="N233" s="20"/>
      <c r="O233" s="17"/>
      <c r="P233" s="17"/>
      <c r="Q233" s="17"/>
      <c r="R233" s="17"/>
    </row>
    <row r="234" spans="1:18" ht="15.75" customHeight="1">
      <c r="A234" s="17"/>
      <c r="B234" s="213"/>
      <c r="C234" s="206" t="s">
        <v>3777</v>
      </c>
      <c r="D234" s="207" t="s">
        <v>1666</v>
      </c>
      <c r="E234" s="488" t="s">
        <v>1035</v>
      </c>
      <c r="F234" s="483" t="s">
        <v>489</v>
      </c>
      <c r="G234" s="483" t="s">
        <v>1577</v>
      </c>
      <c r="H234" s="483"/>
      <c r="I234" s="483"/>
      <c r="J234" s="483"/>
      <c r="K234" s="483"/>
      <c r="L234" s="483"/>
      <c r="M234" s="489"/>
      <c r="N234" s="20"/>
      <c r="O234" s="17"/>
      <c r="P234" s="17"/>
      <c r="Q234" s="17"/>
      <c r="R234" s="17"/>
    </row>
    <row r="235" spans="1:18" ht="15.75" customHeight="1">
      <c r="A235" s="17"/>
      <c r="B235" s="213"/>
      <c r="C235" s="174"/>
      <c r="D235" s="199" t="s">
        <v>1661</v>
      </c>
      <c r="E235" s="482" t="s">
        <v>1662</v>
      </c>
      <c r="F235" s="483"/>
      <c r="G235" s="199" t="s">
        <v>596</v>
      </c>
      <c r="H235" s="199" t="s">
        <v>1667</v>
      </c>
      <c r="I235" s="201">
        <v>17.04</v>
      </c>
      <c r="J235" s="201">
        <f t="shared" ref="J235:J236" si="149">H235*I235</f>
        <v>2.5559999999999996</v>
      </c>
      <c r="K235" s="195">
        <v>0.24979999999999999</v>
      </c>
      <c r="L235" s="201">
        <f t="shared" ref="L235:L236" si="150">J235*K235</f>
        <v>0.63848879999999986</v>
      </c>
      <c r="M235" s="196">
        <f t="shared" ref="M235:M236" si="151">ROUND(J235+L235,2)</f>
        <v>3.19</v>
      </c>
      <c r="N235" s="20"/>
      <c r="O235" s="17"/>
      <c r="P235" s="17"/>
      <c r="Q235" s="17"/>
      <c r="R235" s="17"/>
    </row>
    <row r="236" spans="1:18" ht="15.75" customHeight="1">
      <c r="A236" s="17"/>
      <c r="B236" s="213"/>
      <c r="C236" s="174"/>
      <c r="D236" s="199" t="s">
        <v>1649</v>
      </c>
      <c r="E236" s="482" t="s">
        <v>1650</v>
      </c>
      <c r="F236" s="483"/>
      <c r="G236" s="199" t="s">
        <v>596</v>
      </c>
      <c r="H236" s="199" t="s">
        <v>1668</v>
      </c>
      <c r="I236" s="201">
        <v>21.22</v>
      </c>
      <c r="J236" s="201">
        <f t="shared" si="149"/>
        <v>1.2731999999999999</v>
      </c>
      <c r="K236" s="195">
        <v>0.24979999999999999</v>
      </c>
      <c r="L236" s="201">
        <f t="shared" si="150"/>
        <v>0.31804535999999994</v>
      </c>
      <c r="M236" s="196">
        <f t="shared" si="151"/>
        <v>1.59</v>
      </c>
      <c r="N236" s="20"/>
      <c r="O236" s="17"/>
      <c r="P236" s="17"/>
      <c r="Q236" s="17"/>
      <c r="R236" s="17"/>
    </row>
    <row r="237" spans="1:18" ht="15.75" customHeight="1">
      <c r="A237" s="17"/>
      <c r="B237" s="213"/>
      <c r="C237" s="486"/>
      <c r="D237" s="483"/>
      <c r="E237" s="483"/>
      <c r="F237" s="483"/>
      <c r="G237" s="483"/>
      <c r="H237" s="483"/>
      <c r="I237" s="483"/>
      <c r="J237" s="483"/>
      <c r="K237" s="483"/>
      <c r="L237" s="209" t="s">
        <v>594</v>
      </c>
      <c r="M237" s="210">
        <f>SUM(M235:M236)</f>
        <v>4.78</v>
      </c>
      <c r="N237" s="20"/>
      <c r="O237" s="17"/>
      <c r="P237" s="17"/>
      <c r="Q237" s="17"/>
      <c r="R237" s="17"/>
    </row>
    <row r="238" spans="1:18" ht="15.75" customHeight="1">
      <c r="A238" s="17"/>
      <c r="B238" s="213"/>
      <c r="C238" s="206" t="s">
        <v>3778</v>
      </c>
      <c r="D238" s="207" t="s">
        <v>1669</v>
      </c>
      <c r="E238" s="488" t="s">
        <v>1036</v>
      </c>
      <c r="F238" s="483" t="s">
        <v>489</v>
      </c>
      <c r="G238" s="483" t="s">
        <v>1577</v>
      </c>
      <c r="H238" s="483"/>
      <c r="I238" s="483"/>
      <c r="J238" s="483"/>
      <c r="K238" s="483"/>
      <c r="L238" s="483"/>
      <c r="M238" s="489"/>
      <c r="N238" s="20"/>
      <c r="O238" s="17"/>
      <c r="P238" s="17"/>
      <c r="Q238" s="17"/>
      <c r="R238" s="17"/>
    </row>
    <row r="239" spans="1:18" ht="15.75" customHeight="1">
      <c r="A239" s="17"/>
      <c r="B239" s="213"/>
      <c r="C239" s="174"/>
      <c r="D239" s="199" t="s">
        <v>1661</v>
      </c>
      <c r="E239" s="482" t="s">
        <v>1662</v>
      </c>
      <c r="F239" s="483"/>
      <c r="G239" s="199" t="s">
        <v>596</v>
      </c>
      <c r="H239" s="199" t="s">
        <v>1565</v>
      </c>
      <c r="I239" s="201">
        <v>17.04</v>
      </c>
      <c r="J239" s="201">
        <f t="shared" ref="J239:J240" si="152">H239*I239</f>
        <v>3.4079999999999999</v>
      </c>
      <c r="K239" s="195">
        <v>0.24979999999999999</v>
      </c>
      <c r="L239" s="201">
        <f t="shared" ref="L239:L240" si="153">J239*K239</f>
        <v>0.85131839999999992</v>
      </c>
      <c r="M239" s="196">
        <f t="shared" ref="M239:M240" si="154">ROUND(J239+L239,2)</f>
        <v>4.26</v>
      </c>
      <c r="N239" s="20"/>
      <c r="O239" s="17"/>
      <c r="P239" s="17"/>
      <c r="Q239" s="17"/>
      <c r="R239" s="17"/>
    </row>
    <row r="240" spans="1:18" ht="15.75" customHeight="1">
      <c r="A240" s="17"/>
      <c r="B240" s="213"/>
      <c r="C240" s="174"/>
      <c r="D240" s="199" t="s">
        <v>1649</v>
      </c>
      <c r="E240" s="482" t="s">
        <v>1650</v>
      </c>
      <c r="F240" s="483"/>
      <c r="G240" s="199" t="s">
        <v>596</v>
      </c>
      <c r="H240" s="199" t="s">
        <v>1565</v>
      </c>
      <c r="I240" s="201">
        <v>21.22</v>
      </c>
      <c r="J240" s="201">
        <f t="shared" si="152"/>
        <v>4.2439999999999998</v>
      </c>
      <c r="K240" s="195">
        <v>0.24979999999999999</v>
      </c>
      <c r="L240" s="201">
        <f t="shared" si="153"/>
        <v>1.0601512</v>
      </c>
      <c r="M240" s="196">
        <f t="shared" si="154"/>
        <v>5.3</v>
      </c>
      <c r="N240" s="20"/>
      <c r="O240" s="17"/>
      <c r="P240" s="17"/>
      <c r="Q240" s="17"/>
      <c r="R240" s="17"/>
    </row>
    <row r="241" spans="1:18" ht="15.75" customHeight="1">
      <c r="A241" s="17"/>
      <c r="B241" s="213"/>
      <c r="C241" s="486"/>
      <c r="D241" s="483"/>
      <c r="E241" s="483"/>
      <c r="F241" s="483"/>
      <c r="G241" s="483"/>
      <c r="H241" s="483"/>
      <c r="I241" s="483"/>
      <c r="J241" s="483"/>
      <c r="K241" s="483"/>
      <c r="L241" s="209" t="s">
        <v>594</v>
      </c>
      <c r="M241" s="210">
        <f>SUM(M239:M240)</f>
        <v>9.5599999999999987</v>
      </c>
      <c r="N241" s="20"/>
      <c r="O241" s="17"/>
      <c r="P241" s="17"/>
      <c r="Q241" s="17"/>
      <c r="R241" s="17"/>
    </row>
    <row r="242" spans="1:18" ht="15.75" customHeight="1">
      <c r="A242" s="17"/>
      <c r="B242" s="213"/>
      <c r="C242" s="206" t="s">
        <v>3779</v>
      </c>
      <c r="D242" s="207" t="s">
        <v>1670</v>
      </c>
      <c r="E242" s="488" t="s">
        <v>1037</v>
      </c>
      <c r="F242" s="483" t="s">
        <v>491</v>
      </c>
      <c r="G242" s="483" t="s">
        <v>1577</v>
      </c>
      <c r="H242" s="483"/>
      <c r="I242" s="483"/>
      <c r="J242" s="483"/>
      <c r="K242" s="483"/>
      <c r="L242" s="483"/>
      <c r="M242" s="489"/>
      <c r="N242" s="20"/>
      <c r="O242" s="17"/>
      <c r="P242" s="17"/>
      <c r="Q242" s="17"/>
      <c r="R242" s="17"/>
    </row>
    <row r="243" spans="1:18" ht="15.75" customHeight="1">
      <c r="A243" s="17"/>
      <c r="B243" s="213"/>
      <c r="C243" s="174"/>
      <c r="D243" s="199" t="s">
        <v>606</v>
      </c>
      <c r="E243" s="482" t="s">
        <v>597</v>
      </c>
      <c r="F243" s="483"/>
      <c r="G243" s="199" t="s">
        <v>596</v>
      </c>
      <c r="H243" s="199" t="s">
        <v>1565</v>
      </c>
      <c r="I243" s="201">
        <v>17.29</v>
      </c>
      <c r="J243" s="201">
        <f t="shared" ref="J243:J244" si="155">H243*I243</f>
        <v>3.4580000000000002</v>
      </c>
      <c r="K243" s="195">
        <v>0.24979999999999999</v>
      </c>
      <c r="L243" s="201">
        <f t="shared" ref="L243:L244" si="156">J243*K243</f>
        <v>0.86380840000000003</v>
      </c>
      <c r="M243" s="196">
        <f t="shared" ref="M243:M244" si="157">ROUND(J243+L243,2)</f>
        <v>4.32</v>
      </c>
      <c r="N243" s="20"/>
      <c r="O243" s="17"/>
      <c r="P243" s="17"/>
      <c r="Q243" s="17"/>
      <c r="R243" s="17"/>
    </row>
    <row r="244" spans="1:18" ht="15.75" customHeight="1">
      <c r="A244" s="17"/>
      <c r="B244" s="213"/>
      <c r="C244" s="174"/>
      <c r="D244" s="199" t="s">
        <v>1671</v>
      </c>
      <c r="E244" s="482" t="s">
        <v>1672</v>
      </c>
      <c r="F244" s="483"/>
      <c r="G244" s="199" t="s">
        <v>596</v>
      </c>
      <c r="H244" s="199" t="s">
        <v>1568</v>
      </c>
      <c r="I244" s="201">
        <v>17.52</v>
      </c>
      <c r="J244" s="201">
        <f t="shared" si="155"/>
        <v>8.76</v>
      </c>
      <c r="K244" s="195">
        <v>0.24979999999999999</v>
      </c>
      <c r="L244" s="201">
        <f t="shared" si="156"/>
        <v>2.1882479999999997</v>
      </c>
      <c r="M244" s="196">
        <f t="shared" si="157"/>
        <v>10.95</v>
      </c>
      <c r="N244" s="20"/>
      <c r="O244" s="17"/>
      <c r="P244" s="17"/>
      <c r="Q244" s="17"/>
      <c r="R244" s="17"/>
    </row>
    <row r="245" spans="1:18" ht="15.75" customHeight="1">
      <c r="A245" s="17"/>
      <c r="B245" s="213"/>
      <c r="C245" s="486"/>
      <c r="D245" s="483"/>
      <c r="E245" s="483"/>
      <c r="F245" s="483"/>
      <c r="G245" s="483"/>
      <c r="H245" s="483"/>
      <c r="I245" s="483"/>
      <c r="J245" s="483"/>
      <c r="K245" s="483"/>
      <c r="L245" s="209" t="s">
        <v>594</v>
      </c>
      <c r="M245" s="210">
        <f>SUM(M243:M244)</f>
        <v>15.27</v>
      </c>
      <c r="N245" s="20"/>
      <c r="O245" s="17"/>
      <c r="P245" s="17"/>
      <c r="Q245" s="17"/>
      <c r="R245" s="17"/>
    </row>
    <row r="246" spans="1:18" ht="15.75" customHeight="1">
      <c r="A246" s="17"/>
      <c r="B246" s="213"/>
      <c r="C246" s="206" t="s">
        <v>3780</v>
      </c>
      <c r="D246" s="207" t="s">
        <v>1673</v>
      </c>
      <c r="E246" s="488" t="s">
        <v>1038</v>
      </c>
      <c r="F246" s="483" t="s">
        <v>491</v>
      </c>
      <c r="G246" s="483" t="s">
        <v>1577</v>
      </c>
      <c r="H246" s="483"/>
      <c r="I246" s="483"/>
      <c r="J246" s="483"/>
      <c r="K246" s="483"/>
      <c r="L246" s="483"/>
      <c r="M246" s="489"/>
      <c r="N246" s="20"/>
      <c r="O246" s="17"/>
      <c r="P246" s="17"/>
      <c r="Q246" s="17"/>
      <c r="R246" s="17"/>
    </row>
    <row r="247" spans="1:18" ht="15.75" customHeight="1">
      <c r="A247" s="17"/>
      <c r="B247" s="213"/>
      <c r="C247" s="174"/>
      <c r="D247" s="199" t="s">
        <v>606</v>
      </c>
      <c r="E247" s="482" t="s">
        <v>597</v>
      </c>
      <c r="F247" s="483"/>
      <c r="G247" s="199" t="s">
        <v>596</v>
      </c>
      <c r="H247" s="199" t="s">
        <v>1674</v>
      </c>
      <c r="I247" s="201">
        <v>17.29</v>
      </c>
      <c r="J247" s="201">
        <f t="shared" ref="J247:J248" si="158">H247*I247</f>
        <v>25.934999999999999</v>
      </c>
      <c r="K247" s="195">
        <v>0.24979999999999999</v>
      </c>
      <c r="L247" s="201">
        <f t="shared" ref="L247:L248" si="159">J247*K247</f>
        <v>6.4785629999999994</v>
      </c>
      <c r="M247" s="196">
        <f t="shared" ref="M247:M248" si="160">ROUND(J247+L247,2)</f>
        <v>32.409999999999997</v>
      </c>
      <c r="N247" s="20"/>
      <c r="O247" s="17"/>
      <c r="P247" s="17"/>
      <c r="Q247" s="17"/>
      <c r="R247" s="17"/>
    </row>
    <row r="248" spans="1:18" ht="15.75" customHeight="1">
      <c r="A248" s="17"/>
      <c r="B248" s="213"/>
      <c r="C248" s="174"/>
      <c r="D248" s="199" t="s">
        <v>1675</v>
      </c>
      <c r="E248" s="482" t="s">
        <v>1676</v>
      </c>
      <c r="F248" s="483"/>
      <c r="G248" s="199" t="s">
        <v>596</v>
      </c>
      <c r="H248" s="199" t="s">
        <v>1633</v>
      </c>
      <c r="I248" s="201">
        <v>22.07</v>
      </c>
      <c r="J248" s="201">
        <f t="shared" si="158"/>
        <v>6.6209999999999996</v>
      </c>
      <c r="K248" s="195">
        <v>0.24979999999999999</v>
      </c>
      <c r="L248" s="201">
        <f t="shared" si="159"/>
        <v>1.6539257999999999</v>
      </c>
      <c r="M248" s="196">
        <f t="shared" si="160"/>
        <v>8.27</v>
      </c>
      <c r="N248" s="20"/>
      <c r="O248" s="17"/>
      <c r="P248" s="17"/>
      <c r="Q248" s="17"/>
      <c r="R248" s="17"/>
    </row>
    <row r="249" spans="1:18" ht="15.75" customHeight="1">
      <c r="A249" s="17"/>
      <c r="B249" s="213"/>
      <c r="C249" s="486"/>
      <c r="D249" s="483"/>
      <c r="E249" s="483"/>
      <c r="F249" s="483"/>
      <c r="G249" s="483"/>
      <c r="H249" s="483"/>
      <c r="I249" s="483"/>
      <c r="J249" s="483"/>
      <c r="K249" s="483"/>
      <c r="L249" s="209" t="s">
        <v>594</v>
      </c>
      <c r="M249" s="210">
        <f>SUM(M247:M248)</f>
        <v>40.679999999999993</v>
      </c>
      <c r="N249" s="20"/>
      <c r="O249" s="17"/>
      <c r="P249" s="17"/>
      <c r="Q249" s="17"/>
      <c r="R249" s="17"/>
    </row>
    <row r="250" spans="1:18" ht="15.75" customHeight="1">
      <c r="A250" s="17"/>
      <c r="B250" s="213"/>
      <c r="C250" s="206" t="s">
        <v>3781</v>
      </c>
      <c r="D250" s="207" t="s">
        <v>1677</v>
      </c>
      <c r="E250" s="488" t="s">
        <v>568</v>
      </c>
      <c r="F250" s="483" t="s">
        <v>491</v>
      </c>
      <c r="G250" s="483" t="s">
        <v>1577</v>
      </c>
      <c r="H250" s="483"/>
      <c r="I250" s="483"/>
      <c r="J250" s="483"/>
      <c r="K250" s="483"/>
      <c r="L250" s="483"/>
      <c r="M250" s="489"/>
      <c r="N250" s="20"/>
      <c r="O250" s="17"/>
      <c r="P250" s="17"/>
      <c r="Q250" s="17"/>
      <c r="R250" s="17"/>
    </row>
    <row r="251" spans="1:18" ht="15.75" customHeight="1">
      <c r="A251" s="17"/>
      <c r="B251" s="213"/>
      <c r="C251" s="174"/>
      <c r="D251" s="199" t="s">
        <v>1679</v>
      </c>
      <c r="E251" s="482" t="s">
        <v>1680</v>
      </c>
      <c r="F251" s="483"/>
      <c r="G251" s="199" t="s">
        <v>600</v>
      </c>
      <c r="H251" s="199" t="s">
        <v>1562</v>
      </c>
      <c r="I251" s="201">
        <v>17.89</v>
      </c>
      <c r="J251" s="201">
        <f t="shared" ref="J251" si="161">H251*I251</f>
        <v>0.89450000000000007</v>
      </c>
      <c r="K251" s="195">
        <v>0.24979999999999999</v>
      </c>
      <c r="L251" s="201">
        <f t="shared" ref="L251" si="162">J251*K251</f>
        <v>0.22344610000000001</v>
      </c>
      <c r="M251" s="196">
        <f t="shared" ref="M251:M252" si="163">ROUND(J251+L251,2)</f>
        <v>1.1200000000000001</v>
      </c>
      <c r="N251" s="20"/>
      <c r="O251" s="17"/>
      <c r="P251" s="17"/>
      <c r="Q251" s="17"/>
      <c r="R251" s="17"/>
    </row>
    <row r="252" spans="1:18" ht="15.75" customHeight="1">
      <c r="A252" s="17"/>
      <c r="B252" s="213"/>
      <c r="C252" s="174"/>
      <c r="D252" s="199" t="s">
        <v>606</v>
      </c>
      <c r="E252" s="482" t="s">
        <v>597</v>
      </c>
      <c r="F252" s="483"/>
      <c r="G252" s="199" t="s">
        <v>596</v>
      </c>
      <c r="H252" s="199" t="s">
        <v>1681</v>
      </c>
      <c r="I252" s="201">
        <v>17.29</v>
      </c>
      <c r="J252" s="201">
        <f t="shared" ref="J252" si="164">H252*I252</f>
        <v>2.4206000000000003</v>
      </c>
      <c r="K252" s="195">
        <v>0.24979999999999999</v>
      </c>
      <c r="L252" s="201">
        <f t="shared" ref="L252" si="165">J252*K252</f>
        <v>0.6046658800000001</v>
      </c>
      <c r="M252" s="196">
        <f t="shared" si="163"/>
        <v>3.03</v>
      </c>
      <c r="N252" s="20"/>
      <c r="O252" s="17"/>
      <c r="P252" s="17"/>
      <c r="Q252" s="17"/>
      <c r="R252" s="17"/>
    </row>
    <row r="253" spans="1:18" ht="15.75" customHeight="1">
      <c r="A253" s="17"/>
      <c r="B253" s="213"/>
      <c r="C253" s="486"/>
      <c r="D253" s="483"/>
      <c r="E253" s="483"/>
      <c r="F253" s="483"/>
      <c r="G253" s="483"/>
      <c r="H253" s="483"/>
      <c r="I253" s="483"/>
      <c r="J253" s="483"/>
      <c r="K253" s="483"/>
      <c r="L253" s="209" t="s">
        <v>594</v>
      </c>
      <c r="M253" s="210">
        <f>SUM(M251:M252)</f>
        <v>4.1500000000000004</v>
      </c>
      <c r="N253" s="20"/>
      <c r="O253" s="17"/>
      <c r="P253" s="17"/>
      <c r="Q253" s="17"/>
      <c r="R253" s="17"/>
    </row>
    <row r="254" spans="1:18" ht="15.75" customHeight="1">
      <c r="A254" s="17"/>
      <c r="B254" s="213"/>
      <c r="C254" s="206" t="s">
        <v>3782</v>
      </c>
      <c r="D254" s="207" t="s">
        <v>1039</v>
      </c>
      <c r="E254" s="488" t="s">
        <v>1040</v>
      </c>
      <c r="F254" s="483" t="s">
        <v>491</v>
      </c>
      <c r="G254" s="483" t="s">
        <v>1577</v>
      </c>
      <c r="H254" s="483"/>
      <c r="I254" s="483"/>
      <c r="J254" s="483"/>
      <c r="K254" s="483"/>
      <c r="L254" s="483"/>
      <c r="M254" s="489"/>
      <c r="N254" s="20"/>
      <c r="O254" s="17"/>
      <c r="P254" s="17"/>
      <c r="Q254" s="17"/>
      <c r="R254" s="17"/>
    </row>
    <row r="255" spans="1:18" ht="15.75" customHeight="1">
      <c r="A255" s="17"/>
      <c r="B255" s="213"/>
      <c r="C255" s="174"/>
      <c r="D255" s="199" t="s">
        <v>1682</v>
      </c>
      <c r="E255" s="482" t="s">
        <v>1683</v>
      </c>
      <c r="F255" s="483"/>
      <c r="G255" s="199" t="s">
        <v>518</v>
      </c>
      <c r="H255" s="199" t="s">
        <v>1684</v>
      </c>
      <c r="I255" s="201">
        <v>2210.08</v>
      </c>
      <c r="J255" s="201">
        <f t="shared" ref="J255:J256" si="166">H255*I255</f>
        <v>5.5252000000000002E-2</v>
      </c>
      <c r="K255" s="195">
        <v>0.24979999999999999</v>
      </c>
      <c r="L255" s="201">
        <f t="shared" ref="L255:L256" si="167">J255*K255</f>
        <v>1.38019496E-2</v>
      </c>
      <c r="M255" s="196">
        <f t="shared" ref="M255:M256" si="168">ROUND(J255+L255,2)</f>
        <v>7.0000000000000007E-2</v>
      </c>
      <c r="N255" s="20"/>
      <c r="O255" s="17"/>
      <c r="P255" s="17"/>
      <c r="Q255" s="17"/>
      <c r="R255" s="17"/>
    </row>
    <row r="256" spans="1:18" ht="15.75" customHeight="1">
      <c r="A256" s="17"/>
      <c r="B256" s="213"/>
      <c r="C256" s="174"/>
      <c r="D256" s="199" t="s">
        <v>606</v>
      </c>
      <c r="E256" s="482" t="s">
        <v>597</v>
      </c>
      <c r="F256" s="483"/>
      <c r="G256" s="199" t="s">
        <v>596</v>
      </c>
      <c r="H256" s="199" t="s">
        <v>1685</v>
      </c>
      <c r="I256" s="201">
        <v>17.29</v>
      </c>
      <c r="J256" s="201">
        <f t="shared" si="166"/>
        <v>1.7290000000000001</v>
      </c>
      <c r="K256" s="195">
        <v>0.24979999999999999</v>
      </c>
      <c r="L256" s="201">
        <f t="shared" si="167"/>
        <v>0.43190420000000002</v>
      </c>
      <c r="M256" s="196">
        <f t="shared" si="168"/>
        <v>2.16</v>
      </c>
      <c r="N256" s="20"/>
      <c r="O256" s="17"/>
      <c r="P256" s="17"/>
      <c r="Q256" s="17"/>
      <c r="R256" s="17"/>
    </row>
    <row r="257" spans="1:18" ht="15.75" customHeight="1">
      <c r="A257" s="17"/>
      <c r="B257" s="213"/>
      <c r="C257" s="486"/>
      <c r="D257" s="483"/>
      <c r="E257" s="483"/>
      <c r="F257" s="483"/>
      <c r="G257" s="483"/>
      <c r="H257" s="483"/>
      <c r="I257" s="483"/>
      <c r="J257" s="483"/>
      <c r="K257" s="483"/>
      <c r="L257" s="209" t="s">
        <v>594</v>
      </c>
      <c r="M257" s="210">
        <f>SUM(M255:M256)</f>
        <v>2.23</v>
      </c>
      <c r="N257" s="20"/>
      <c r="O257" s="17"/>
      <c r="P257" s="17"/>
      <c r="Q257" s="17"/>
      <c r="R257" s="17"/>
    </row>
    <row r="258" spans="1:18" ht="15.75" customHeight="1">
      <c r="A258" s="17"/>
      <c r="B258" s="213"/>
      <c r="C258" s="206" t="s">
        <v>3783</v>
      </c>
      <c r="D258" s="207" t="s">
        <v>1041</v>
      </c>
      <c r="E258" s="488" t="s">
        <v>1042</v>
      </c>
      <c r="F258" s="483" t="s">
        <v>491</v>
      </c>
      <c r="G258" s="483" t="s">
        <v>1577</v>
      </c>
      <c r="H258" s="483"/>
      <c r="I258" s="483"/>
      <c r="J258" s="483"/>
      <c r="K258" s="483"/>
      <c r="L258" s="483"/>
      <c r="M258" s="489"/>
      <c r="N258" s="20"/>
      <c r="O258" s="17"/>
      <c r="P258" s="17"/>
      <c r="Q258" s="17"/>
      <c r="R258" s="17"/>
    </row>
    <row r="259" spans="1:18" ht="15.75" customHeight="1">
      <c r="A259" s="17"/>
      <c r="B259" s="213"/>
      <c r="C259" s="174"/>
      <c r="D259" s="199" t="s">
        <v>1686</v>
      </c>
      <c r="E259" s="482" t="s">
        <v>1687</v>
      </c>
      <c r="F259" s="483"/>
      <c r="G259" s="199" t="s">
        <v>505</v>
      </c>
      <c r="H259" s="199" t="s">
        <v>1688</v>
      </c>
      <c r="I259" s="201">
        <v>18.09</v>
      </c>
      <c r="J259" s="201">
        <f t="shared" ref="J259:J261" si="169">H259*I259</f>
        <v>1.6280999999999999</v>
      </c>
      <c r="K259" s="195">
        <v>0.24979999999999999</v>
      </c>
      <c r="L259" s="201">
        <f t="shared" ref="L259:L261" si="170">J259*K259</f>
        <v>0.40669937999999994</v>
      </c>
      <c r="M259" s="196">
        <f t="shared" ref="M259:M261" si="171">ROUND(J259+L259,2)</f>
        <v>2.0299999999999998</v>
      </c>
      <c r="N259" s="20"/>
      <c r="O259" s="17"/>
      <c r="P259" s="17"/>
      <c r="Q259" s="17"/>
      <c r="R259" s="17"/>
    </row>
    <row r="260" spans="1:18" ht="15.75" customHeight="1">
      <c r="A260" s="17"/>
      <c r="B260" s="213"/>
      <c r="C260" s="174"/>
      <c r="D260" s="199" t="s">
        <v>1689</v>
      </c>
      <c r="E260" s="482" t="s">
        <v>1690</v>
      </c>
      <c r="F260" s="483"/>
      <c r="G260" s="199" t="s">
        <v>600</v>
      </c>
      <c r="H260" s="199" t="s">
        <v>1691</v>
      </c>
      <c r="I260" s="201">
        <v>23.56</v>
      </c>
      <c r="J260" s="201">
        <f t="shared" si="169"/>
        <v>0.35339999999999999</v>
      </c>
      <c r="K260" s="195">
        <v>0.24979999999999999</v>
      </c>
      <c r="L260" s="201">
        <f t="shared" si="170"/>
        <v>8.8279319999999994E-2</v>
      </c>
      <c r="M260" s="196">
        <f t="shared" si="171"/>
        <v>0.44</v>
      </c>
      <c r="N260" s="20"/>
      <c r="O260" s="17"/>
      <c r="P260" s="17"/>
      <c r="Q260" s="17"/>
      <c r="R260" s="17"/>
    </row>
    <row r="261" spans="1:18" ht="15.75" customHeight="1">
      <c r="A261" s="17"/>
      <c r="B261" s="213"/>
      <c r="C261" s="174"/>
      <c r="D261" s="199" t="s">
        <v>606</v>
      </c>
      <c r="E261" s="482" t="s">
        <v>597</v>
      </c>
      <c r="F261" s="483"/>
      <c r="G261" s="199" t="s">
        <v>596</v>
      </c>
      <c r="H261" s="199" t="s">
        <v>1633</v>
      </c>
      <c r="I261" s="201">
        <v>17.29</v>
      </c>
      <c r="J261" s="201">
        <f t="shared" si="169"/>
        <v>5.1869999999999994</v>
      </c>
      <c r="K261" s="195">
        <v>0.24979999999999999</v>
      </c>
      <c r="L261" s="201">
        <f t="shared" si="170"/>
        <v>1.2957125999999999</v>
      </c>
      <c r="M261" s="196">
        <f t="shared" si="171"/>
        <v>6.48</v>
      </c>
      <c r="N261" s="20"/>
      <c r="O261" s="17"/>
      <c r="P261" s="17"/>
      <c r="Q261" s="17"/>
      <c r="R261" s="17"/>
    </row>
    <row r="262" spans="1:18" ht="15.75" customHeight="1">
      <c r="A262" s="17"/>
      <c r="B262" s="213"/>
      <c r="C262" s="486"/>
      <c r="D262" s="483"/>
      <c r="E262" s="483"/>
      <c r="F262" s="483"/>
      <c r="G262" s="483"/>
      <c r="H262" s="483"/>
      <c r="I262" s="483"/>
      <c r="J262" s="483"/>
      <c r="K262" s="483"/>
      <c r="L262" s="209" t="s">
        <v>594</v>
      </c>
      <c r="M262" s="210">
        <f>SUM(M259:M261)</f>
        <v>8.9499999999999993</v>
      </c>
      <c r="N262" s="20"/>
      <c r="O262" s="17"/>
      <c r="P262" s="17"/>
      <c r="Q262" s="17"/>
      <c r="R262" s="17"/>
    </row>
    <row r="263" spans="1:18" ht="15.75" customHeight="1">
      <c r="A263" s="17"/>
      <c r="B263" s="213"/>
      <c r="C263" s="206" t="s">
        <v>3784</v>
      </c>
      <c r="D263" s="207" t="s">
        <v>1043</v>
      </c>
      <c r="E263" s="488" t="s">
        <v>1044</v>
      </c>
      <c r="F263" s="483" t="s">
        <v>491</v>
      </c>
      <c r="G263" s="483" t="s">
        <v>1577</v>
      </c>
      <c r="H263" s="483"/>
      <c r="I263" s="483"/>
      <c r="J263" s="483"/>
      <c r="K263" s="483"/>
      <c r="L263" s="483"/>
      <c r="M263" s="489"/>
      <c r="N263" s="20"/>
      <c r="O263" s="17"/>
      <c r="P263" s="17"/>
      <c r="Q263" s="17"/>
      <c r="R263" s="17"/>
    </row>
    <row r="264" spans="1:18" ht="15.75" customHeight="1">
      <c r="A264" s="17"/>
      <c r="B264" s="213"/>
      <c r="C264" s="174"/>
      <c r="D264" s="199" t="s">
        <v>1686</v>
      </c>
      <c r="E264" s="482" t="s">
        <v>1687</v>
      </c>
      <c r="F264" s="483"/>
      <c r="G264" s="199" t="s">
        <v>505</v>
      </c>
      <c r="H264" s="199" t="s">
        <v>1688</v>
      </c>
      <c r="I264" s="201">
        <v>18.09</v>
      </c>
      <c r="J264" s="201">
        <f t="shared" ref="J264:J266" si="172">H264*I264</f>
        <v>1.6280999999999999</v>
      </c>
      <c r="K264" s="195">
        <v>0.24979999999999999</v>
      </c>
      <c r="L264" s="201">
        <f t="shared" ref="L264:L266" si="173">J264*K264</f>
        <v>0.40669937999999994</v>
      </c>
      <c r="M264" s="196">
        <f t="shared" ref="M264:M266" si="174">ROUND(J264+L264,2)</f>
        <v>2.0299999999999998</v>
      </c>
      <c r="N264" s="20"/>
      <c r="O264" s="17"/>
      <c r="P264" s="17"/>
      <c r="Q264" s="17"/>
      <c r="R264" s="17"/>
    </row>
    <row r="265" spans="1:18" ht="15.75" customHeight="1">
      <c r="A265" s="17"/>
      <c r="B265" s="213"/>
      <c r="C265" s="174"/>
      <c r="D265" s="199" t="s">
        <v>1689</v>
      </c>
      <c r="E265" s="482" t="s">
        <v>1690</v>
      </c>
      <c r="F265" s="483"/>
      <c r="G265" s="199" t="s">
        <v>600</v>
      </c>
      <c r="H265" s="199" t="s">
        <v>1692</v>
      </c>
      <c r="I265" s="201">
        <v>23.56</v>
      </c>
      <c r="J265" s="201">
        <f t="shared" si="172"/>
        <v>1.8848</v>
      </c>
      <c r="K265" s="195">
        <v>0.24979999999999999</v>
      </c>
      <c r="L265" s="201">
        <f t="shared" si="173"/>
        <v>0.47082303999999997</v>
      </c>
      <c r="M265" s="196">
        <f t="shared" si="174"/>
        <v>2.36</v>
      </c>
      <c r="N265" s="20"/>
      <c r="O265" s="17"/>
      <c r="P265" s="17"/>
      <c r="Q265" s="17"/>
      <c r="R265" s="17"/>
    </row>
    <row r="266" spans="1:18" ht="15.75" customHeight="1">
      <c r="A266" s="17"/>
      <c r="B266" s="213"/>
      <c r="C266" s="174"/>
      <c r="D266" s="199" t="s">
        <v>606</v>
      </c>
      <c r="E266" s="482" t="s">
        <v>597</v>
      </c>
      <c r="F266" s="483"/>
      <c r="G266" s="199" t="s">
        <v>596</v>
      </c>
      <c r="H266" s="199" t="s">
        <v>1629</v>
      </c>
      <c r="I266" s="201">
        <v>17.29</v>
      </c>
      <c r="J266" s="201">
        <f t="shared" si="172"/>
        <v>10.373999999999999</v>
      </c>
      <c r="K266" s="195">
        <v>0.24979999999999999</v>
      </c>
      <c r="L266" s="201">
        <f t="shared" si="173"/>
        <v>2.5914251999999998</v>
      </c>
      <c r="M266" s="196">
        <f t="shared" si="174"/>
        <v>12.97</v>
      </c>
      <c r="N266" s="20"/>
      <c r="O266" s="17"/>
      <c r="P266" s="17"/>
      <c r="Q266" s="17"/>
      <c r="R266" s="17"/>
    </row>
    <row r="267" spans="1:18" ht="15.75" customHeight="1">
      <c r="A267" s="17"/>
      <c r="B267" s="213"/>
      <c r="C267" s="486"/>
      <c r="D267" s="483"/>
      <c r="E267" s="483"/>
      <c r="F267" s="483"/>
      <c r="G267" s="483"/>
      <c r="H267" s="483"/>
      <c r="I267" s="483"/>
      <c r="J267" s="483"/>
      <c r="K267" s="483"/>
      <c r="L267" s="209" t="s">
        <v>594</v>
      </c>
      <c r="M267" s="210">
        <f>SUM(M264:M266)</f>
        <v>17.36</v>
      </c>
      <c r="N267" s="20"/>
      <c r="O267" s="17"/>
      <c r="P267" s="17"/>
      <c r="Q267" s="17"/>
      <c r="R267" s="17"/>
    </row>
    <row r="268" spans="1:18" ht="15.75" customHeight="1">
      <c r="A268" s="17"/>
      <c r="B268" s="213"/>
      <c r="C268" s="206" t="s">
        <v>3785</v>
      </c>
      <c r="D268" s="207" t="s">
        <v>1045</v>
      </c>
      <c r="E268" s="488" t="s">
        <v>1046</v>
      </c>
      <c r="F268" s="483" t="s">
        <v>491</v>
      </c>
      <c r="G268" s="483" t="s">
        <v>1577</v>
      </c>
      <c r="H268" s="483"/>
      <c r="I268" s="483"/>
      <c r="J268" s="483"/>
      <c r="K268" s="483"/>
      <c r="L268" s="483"/>
      <c r="M268" s="489"/>
      <c r="N268" s="20"/>
      <c r="O268" s="17"/>
      <c r="P268" s="17"/>
      <c r="Q268" s="17"/>
      <c r="R268" s="17"/>
    </row>
    <row r="269" spans="1:18" ht="15.75" customHeight="1">
      <c r="A269" s="17"/>
      <c r="B269" s="213"/>
      <c r="C269" s="174"/>
      <c r="D269" s="199" t="s">
        <v>1693</v>
      </c>
      <c r="E269" s="482" t="s">
        <v>1694</v>
      </c>
      <c r="F269" s="483"/>
      <c r="G269" s="199" t="s">
        <v>518</v>
      </c>
      <c r="H269" s="199" t="s">
        <v>1695</v>
      </c>
      <c r="I269" s="201">
        <v>11.75</v>
      </c>
      <c r="J269" s="201">
        <f t="shared" ref="J269:J270" si="175">H269*I269</f>
        <v>0.68149999999999999</v>
      </c>
      <c r="K269" s="195">
        <v>0.24979999999999999</v>
      </c>
      <c r="L269" s="201">
        <f t="shared" ref="L269:L270" si="176">J269*K269</f>
        <v>0.17023869999999999</v>
      </c>
      <c r="M269" s="196">
        <f t="shared" ref="M269:M270" si="177">ROUND(J269+L269,2)</f>
        <v>0.85</v>
      </c>
      <c r="N269" s="20"/>
      <c r="O269" s="17"/>
      <c r="P269" s="17"/>
      <c r="Q269" s="17"/>
      <c r="R269" s="17"/>
    </row>
    <row r="270" spans="1:18" ht="15.75" customHeight="1">
      <c r="A270" s="17"/>
      <c r="B270" s="213"/>
      <c r="C270" s="174"/>
      <c r="D270" s="199" t="s">
        <v>606</v>
      </c>
      <c r="E270" s="482" t="s">
        <v>597</v>
      </c>
      <c r="F270" s="483"/>
      <c r="G270" s="199" t="s">
        <v>596</v>
      </c>
      <c r="H270" s="199" t="s">
        <v>1674</v>
      </c>
      <c r="I270" s="201">
        <v>17.29</v>
      </c>
      <c r="J270" s="201">
        <f t="shared" si="175"/>
        <v>25.934999999999999</v>
      </c>
      <c r="K270" s="195">
        <v>0.24979999999999999</v>
      </c>
      <c r="L270" s="201">
        <f t="shared" si="176"/>
        <v>6.4785629999999994</v>
      </c>
      <c r="M270" s="196">
        <f t="shared" si="177"/>
        <v>32.409999999999997</v>
      </c>
      <c r="N270" s="20"/>
      <c r="O270" s="17"/>
      <c r="P270" s="17"/>
      <c r="Q270" s="17"/>
      <c r="R270" s="17"/>
    </row>
    <row r="271" spans="1:18" ht="15.75" customHeight="1">
      <c r="A271" s="17"/>
      <c r="B271" s="213"/>
      <c r="C271" s="486"/>
      <c r="D271" s="483"/>
      <c r="E271" s="483"/>
      <c r="F271" s="483"/>
      <c r="G271" s="483"/>
      <c r="H271" s="483"/>
      <c r="I271" s="483"/>
      <c r="J271" s="483"/>
      <c r="K271" s="483"/>
      <c r="L271" s="209" t="s">
        <v>594</v>
      </c>
      <c r="M271" s="210">
        <f>SUM(M268:M270)</f>
        <v>33.26</v>
      </c>
      <c r="N271" s="20"/>
      <c r="O271" s="17"/>
      <c r="P271" s="17"/>
      <c r="Q271" s="17"/>
      <c r="R271" s="17"/>
    </row>
    <row r="272" spans="1:18" ht="15.75" customHeight="1">
      <c r="A272" s="17"/>
      <c r="B272" s="213"/>
      <c r="C272" s="206" t="s">
        <v>3786</v>
      </c>
      <c r="D272" s="207" t="s">
        <v>1047</v>
      </c>
      <c r="E272" s="488" t="s">
        <v>1048</v>
      </c>
      <c r="F272" s="483" t="s">
        <v>491</v>
      </c>
      <c r="G272" s="483" t="s">
        <v>1577</v>
      </c>
      <c r="H272" s="483"/>
      <c r="I272" s="483"/>
      <c r="J272" s="483"/>
      <c r="K272" s="483"/>
      <c r="L272" s="483"/>
      <c r="M272" s="489"/>
      <c r="N272" s="20"/>
      <c r="O272" s="17"/>
      <c r="P272" s="17"/>
      <c r="Q272" s="17"/>
      <c r="R272" s="17"/>
    </row>
    <row r="273" spans="1:18" ht="15.75" customHeight="1">
      <c r="A273" s="17"/>
      <c r="B273" s="213"/>
      <c r="C273" s="174"/>
      <c r="D273" s="199" t="s">
        <v>1679</v>
      </c>
      <c r="E273" s="482" t="s">
        <v>1680</v>
      </c>
      <c r="F273" s="483"/>
      <c r="G273" s="199" t="s">
        <v>600</v>
      </c>
      <c r="H273" s="199" t="s">
        <v>1696</v>
      </c>
      <c r="I273" s="201">
        <v>17.89</v>
      </c>
      <c r="J273" s="201">
        <f t="shared" ref="J273:J275" si="178">H273*I273</f>
        <v>1.9679</v>
      </c>
      <c r="K273" s="195">
        <v>0.24979999999999999</v>
      </c>
      <c r="L273" s="201">
        <f t="shared" ref="L273:L275" si="179">J273*K273</f>
        <v>0.49158141999999999</v>
      </c>
      <c r="M273" s="196">
        <f t="shared" ref="M273:M275" si="180">ROUND(J273+L273,2)</f>
        <v>2.46</v>
      </c>
      <c r="N273" s="20"/>
      <c r="O273" s="17"/>
      <c r="P273" s="17"/>
      <c r="Q273" s="17"/>
      <c r="R273" s="17"/>
    </row>
    <row r="274" spans="1:18" ht="15.75" customHeight="1">
      <c r="A274" s="17"/>
      <c r="B274" s="213"/>
      <c r="C274" s="174"/>
      <c r="D274" s="199" t="s">
        <v>1686</v>
      </c>
      <c r="E274" s="482" t="s">
        <v>1687</v>
      </c>
      <c r="F274" s="483"/>
      <c r="G274" s="199" t="s">
        <v>505</v>
      </c>
      <c r="H274" s="199" t="s">
        <v>1697</v>
      </c>
      <c r="I274" s="201">
        <v>18.09</v>
      </c>
      <c r="J274" s="201">
        <f t="shared" si="178"/>
        <v>1.71855</v>
      </c>
      <c r="K274" s="195">
        <v>0.24979999999999999</v>
      </c>
      <c r="L274" s="201">
        <f t="shared" si="179"/>
        <v>0.42929379000000001</v>
      </c>
      <c r="M274" s="196">
        <f t="shared" si="180"/>
        <v>2.15</v>
      </c>
      <c r="N274" s="20"/>
      <c r="O274" s="17"/>
      <c r="P274" s="17"/>
      <c r="Q274" s="17"/>
      <c r="R274" s="17"/>
    </row>
    <row r="275" spans="1:18" ht="15.75" customHeight="1">
      <c r="A275" s="17"/>
      <c r="B275" s="213"/>
      <c r="C275" s="174"/>
      <c r="D275" s="199" t="s">
        <v>606</v>
      </c>
      <c r="E275" s="482" t="s">
        <v>597</v>
      </c>
      <c r="F275" s="483"/>
      <c r="G275" s="199" t="s">
        <v>596</v>
      </c>
      <c r="H275" s="199" t="s">
        <v>1698</v>
      </c>
      <c r="I275" s="201">
        <v>17.29</v>
      </c>
      <c r="J275" s="201">
        <f t="shared" si="178"/>
        <v>20.747999999999998</v>
      </c>
      <c r="K275" s="195">
        <v>0.24979999999999999</v>
      </c>
      <c r="L275" s="201">
        <f t="shared" si="179"/>
        <v>5.1828503999999995</v>
      </c>
      <c r="M275" s="196">
        <f t="shared" si="180"/>
        <v>25.93</v>
      </c>
      <c r="N275" s="20"/>
      <c r="O275" s="17"/>
      <c r="P275" s="17"/>
      <c r="Q275" s="17"/>
      <c r="R275" s="17"/>
    </row>
    <row r="276" spans="1:18" ht="15.75" customHeight="1">
      <c r="A276" s="17"/>
      <c r="B276" s="213"/>
      <c r="C276" s="486"/>
      <c r="D276" s="483"/>
      <c r="E276" s="483"/>
      <c r="F276" s="483"/>
      <c r="G276" s="483"/>
      <c r="H276" s="483"/>
      <c r="I276" s="483"/>
      <c r="J276" s="483"/>
      <c r="K276" s="483"/>
      <c r="L276" s="209" t="s">
        <v>594</v>
      </c>
      <c r="M276" s="210">
        <f>SUM(M273:M275)</f>
        <v>30.54</v>
      </c>
      <c r="N276" s="20"/>
      <c r="O276" s="17"/>
      <c r="P276" s="17"/>
      <c r="Q276" s="17"/>
      <c r="R276" s="17"/>
    </row>
    <row r="277" spans="1:18" ht="15.75" customHeight="1">
      <c r="A277" s="17"/>
      <c r="B277" s="213"/>
      <c r="C277" s="206" t="s">
        <v>3787</v>
      </c>
      <c r="D277" s="207" t="s">
        <v>1049</v>
      </c>
      <c r="E277" s="488" t="s">
        <v>1050</v>
      </c>
      <c r="F277" s="483" t="s">
        <v>491</v>
      </c>
      <c r="G277" s="483" t="s">
        <v>1577</v>
      </c>
      <c r="H277" s="483"/>
      <c r="I277" s="483"/>
      <c r="J277" s="483"/>
      <c r="K277" s="483"/>
      <c r="L277" s="483"/>
      <c r="M277" s="489"/>
      <c r="N277" s="20"/>
      <c r="O277" s="17"/>
      <c r="P277" s="17"/>
      <c r="Q277" s="17"/>
      <c r="R277" s="17"/>
    </row>
    <row r="278" spans="1:18" ht="15.75" customHeight="1">
      <c r="A278" s="17"/>
      <c r="B278" s="213"/>
      <c r="C278" s="174"/>
      <c r="D278" s="199" t="s">
        <v>606</v>
      </c>
      <c r="E278" s="482" t="s">
        <v>597</v>
      </c>
      <c r="F278" s="483"/>
      <c r="G278" s="199" t="s">
        <v>596</v>
      </c>
      <c r="H278" s="199" t="s">
        <v>1594</v>
      </c>
      <c r="I278" s="201">
        <v>17.29</v>
      </c>
      <c r="J278" s="201">
        <f t="shared" ref="J278" si="181">H278*I278</f>
        <v>4.3224999999999998</v>
      </c>
      <c r="K278" s="195">
        <v>0.24979999999999999</v>
      </c>
      <c r="L278" s="201">
        <f t="shared" ref="L278" si="182">J278*K278</f>
        <v>1.0797604999999999</v>
      </c>
      <c r="M278" s="196">
        <f t="shared" ref="M278" si="183">ROUND(J278+L278,2)</f>
        <v>5.4</v>
      </c>
      <c r="N278" s="20"/>
      <c r="O278" s="17"/>
      <c r="P278" s="17"/>
      <c r="Q278" s="17"/>
      <c r="R278" s="17"/>
    </row>
    <row r="279" spans="1:18" ht="15.75" customHeight="1">
      <c r="A279" s="17"/>
      <c r="B279" s="213"/>
      <c r="C279" s="486"/>
      <c r="D279" s="483"/>
      <c r="E279" s="483"/>
      <c r="F279" s="483"/>
      <c r="G279" s="483"/>
      <c r="H279" s="483"/>
      <c r="I279" s="483"/>
      <c r="J279" s="483"/>
      <c r="K279" s="483"/>
      <c r="L279" s="209" t="s">
        <v>594</v>
      </c>
      <c r="M279" s="210">
        <f>SUM(M278)</f>
        <v>5.4</v>
      </c>
      <c r="N279" s="20"/>
      <c r="O279" s="17"/>
      <c r="P279" s="17"/>
      <c r="Q279" s="17"/>
      <c r="R279" s="17"/>
    </row>
    <row r="280" spans="1:18" ht="15.75" customHeight="1">
      <c r="A280" s="17"/>
      <c r="B280" s="213"/>
      <c r="C280" s="206" t="s">
        <v>3788</v>
      </c>
      <c r="D280" s="207" t="s">
        <v>1051</v>
      </c>
      <c r="E280" s="488" t="s">
        <v>1052</v>
      </c>
      <c r="F280" s="483" t="s">
        <v>518</v>
      </c>
      <c r="G280" s="483" t="s">
        <v>1577</v>
      </c>
      <c r="H280" s="483"/>
      <c r="I280" s="483"/>
      <c r="J280" s="483"/>
      <c r="K280" s="483"/>
      <c r="L280" s="483"/>
      <c r="M280" s="489"/>
      <c r="N280" s="20"/>
      <c r="O280" s="17"/>
      <c r="P280" s="17"/>
      <c r="Q280" s="17"/>
      <c r="R280" s="17"/>
    </row>
    <row r="281" spans="1:18" ht="15.75" customHeight="1">
      <c r="A281" s="17"/>
      <c r="B281" s="213"/>
      <c r="C281" s="174"/>
      <c r="D281" s="199" t="s">
        <v>1686</v>
      </c>
      <c r="E281" s="482" t="s">
        <v>1687</v>
      </c>
      <c r="F281" s="483"/>
      <c r="G281" s="199" t="s">
        <v>505</v>
      </c>
      <c r="H281" s="199" t="s">
        <v>1667</v>
      </c>
      <c r="I281" s="201">
        <v>18.09</v>
      </c>
      <c r="J281" s="201">
        <f t="shared" ref="J281:J283" si="184">H281*I281</f>
        <v>2.7134999999999998</v>
      </c>
      <c r="K281" s="195">
        <v>0.24979999999999999</v>
      </c>
      <c r="L281" s="201">
        <f t="shared" ref="L281:L283" si="185">J281*K281</f>
        <v>0.67783229999999994</v>
      </c>
      <c r="M281" s="196">
        <f t="shared" ref="M281:M283" si="186">ROUND(J281+L281,2)</f>
        <v>3.39</v>
      </c>
      <c r="N281" s="20"/>
      <c r="O281" s="17"/>
      <c r="P281" s="17"/>
      <c r="Q281" s="17"/>
      <c r="R281" s="17"/>
    </row>
    <row r="282" spans="1:18" ht="15.75" customHeight="1">
      <c r="A282" s="17"/>
      <c r="B282" s="213"/>
      <c r="C282" s="174"/>
      <c r="D282" s="199" t="s">
        <v>1689</v>
      </c>
      <c r="E282" s="482" t="s">
        <v>1690</v>
      </c>
      <c r="F282" s="483"/>
      <c r="G282" s="199" t="s">
        <v>600</v>
      </c>
      <c r="H282" s="199" t="s">
        <v>1594</v>
      </c>
      <c r="I282" s="201">
        <v>23.56</v>
      </c>
      <c r="J282" s="201">
        <f t="shared" si="184"/>
        <v>5.89</v>
      </c>
      <c r="K282" s="195">
        <v>0.24979999999999999</v>
      </c>
      <c r="L282" s="201">
        <f t="shared" si="185"/>
        <v>1.4713219999999998</v>
      </c>
      <c r="M282" s="196">
        <f t="shared" si="186"/>
        <v>7.36</v>
      </c>
      <c r="N282" s="20"/>
      <c r="O282" s="17"/>
      <c r="P282" s="17"/>
      <c r="Q282" s="17"/>
      <c r="R282" s="17"/>
    </row>
    <row r="283" spans="1:18" ht="15.75" customHeight="1">
      <c r="A283" s="17"/>
      <c r="B283" s="213"/>
      <c r="C283" s="174"/>
      <c r="D283" s="199" t="s">
        <v>606</v>
      </c>
      <c r="E283" s="482" t="s">
        <v>597</v>
      </c>
      <c r="F283" s="483"/>
      <c r="G283" s="199" t="s">
        <v>596</v>
      </c>
      <c r="H283" s="199" t="s">
        <v>1639</v>
      </c>
      <c r="I283" s="201">
        <v>17.29</v>
      </c>
      <c r="J283" s="201">
        <f t="shared" si="184"/>
        <v>22.477</v>
      </c>
      <c r="K283" s="195">
        <v>0.24979999999999999</v>
      </c>
      <c r="L283" s="201">
        <f t="shared" si="185"/>
        <v>5.6147546000000004</v>
      </c>
      <c r="M283" s="196">
        <f t="shared" si="186"/>
        <v>28.09</v>
      </c>
      <c r="N283" s="20"/>
      <c r="O283" s="17"/>
      <c r="P283" s="17"/>
      <c r="Q283" s="17"/>
      <c r="R283" s="17"/>
    </row>
    <row r="284" spans="1:18" ht="15.75" customHeight="1">
      <c r="A284" s="17"/>
      <c r="B284" s="213"/>
      <c r="C284" s="486"/>
      <c r="D284" s="483"/>
      <c r="E284" s="483"/>
      <c r="F284" s="483"/>
      <c r="G284" s="483"/>
      <c r="H284" s="483"/>
      <c r="I284" s="483"/>
      <c r="J284" s="483"/>
      <c r="K284" s="483"/>
      <c r="L284" s="209" t="s">
        <v>594</v>
      </c>
      <c r="M284" s="210">
        <f>SUM(M281:M283)</f>
        <v>38.840000000000003</v>
      </c>
      <c r="N284" s="20"/>
      <c r="O284" s="17"/>
      <c r="P284" s="17"/>
      <c r="Q284" s="17"/>
      <c r="R284" s="17"/>
    </row>
    <row r="285" spans="1:18" ht="15.75" customHeight="1">
      <c r="A285" s="17"/>
      <c r="B285" s="213"/>
      <c r="C285" s="206" t="s">
        <v>517</v>
      </c>
      <c r="D285" s="207"/>
      <c r="E285" s="488" t="s">
        <v>1053</v>
      </c>
      <c r="F285" s="488"/>
      <c r="G285" s="488"/>
      <c r="H285" s="488"/>
      <c r="I285" s="488"/>
      <c r="J285" s="488"/>
      <c r="K285" s="488"/>
      <c r="L285" s="488"/>
      <c r="M285" s="491"/>
      <c r="N285" s="20"/>
      <c r="O285" s="17"/>
      <c r="P285" s="17"/>
      <c r="Q285" s="17"/>
      <c r="R285" s="17"/>
    </row>
    <row r="286" spans="1:18" ht="15.75" customHeight="1">
      <c r="A286" s="17"/>
      <c r="B286" s="213"/>
      <c r="C286" s="206" t="s">
        <v>4256</v>
      </c>
      <c r="D286" s="207">
        <v>89365</v>
      </c>
      <c r="E286" s="488" t="s">
        <v>858</v>
      </c>
      <c r="F286" s="488"/>
      <c r="G286" s="488"/>
      <c r="H286" s="488"/>
      <c r="I286" s="488"/>
      <c r="J286" s="488"/>
      <c r="K286" s="488"/>
      <c r="L286" s="488"/>
      <c r="M286" s="491"/>
      <c r="N286" s="20"/>
      <c r="O286" s="17"/>
      <c r="P286" s="17"/>
      <c r="Q286" s="17"/>
      <c r="R286" s="17"/>
    </row>
    <row r="287" spans="1:18" ht="15.75" customHeight="1">
      <c r="A287" s="17"/>
      <c r="B287" s="213"/>
      <c r="C287" s="192"/>
      <c r="D287" s="199" t="s">
        <v>1699</v>
      </c>
      <c r="E287" s="482" t="s">
        <v>1700</v>
      </c>
      <c r="F287" s="483"/>
      <c r="G287" s="199" t="s">
        <v>518</v>
      </c>
      <c r="H287" s="199" t="s">
        <v>1707</v>
      </c>
      <c r="I287" s="199" t="s">
        <v>1708</v>
      </c>
      <c r="J287" s="201">
        <f t="shared" ref="J287:J292" si="187">H287*I287</f>
        <v>0.38240600000000002</v>
      </c>
      <c r="K287" s="195">
        <v>0.24979999999999999</v>
      </c>
      <c r="L287" s="201">
        <f t="shared" ref="L287:L292" si="188">J287*K287</f>
        <v>9.55250188E-2</v>
      </c>
      <c r="M287" s="196">
        <f t="shared" ref="M287:M292" si="189">ROUND(J287+L287,2)</f>
        <v>0.48</v>
      </c>
      <c r="N287" s="20"/>
      <c r="O287" s="17"/>
      <c r="P287" s="17"/>
      <c r="Q287" s="17"/>
      <c r="R287" s="17"/>
    </row>
    <row r="288" spans="1:18" ht="15.75" customHeight="1">
      <c r="A288" s="17"/>
      <c r="B288" s="213"/>
      <c r="C288" s="192"/>
      <c r="D288" s="199" t="s">
        <v>1701</v>
      </c>
      <c r="E288" s="482" t="s">
        <v>1702</v>
      </c>
      <c r="F288" s="483"/>
      <c r="G288" s="199" t="s">
        <v>518</v>
      </c>
      <c r="H288" s="199" t="s">
        <v>1527</v>
      </c>
      <c r="I288" s="199" t="s">
        <v>1709</v>
      </c>
      <c r="J288" s="201">
        <f t="shared" si="187"/>
        <v>2.35</v>
      </c>
      <c r="K288" s="195">
        <v>0.24979999999999999</v>
      </c>
      <c r="L288" s="201">
        <f t="shared" si="188"/>
        <v>0.58703000000000005</v>
      </c>
      <c r="M288" s="196">
        <f t="shared" si="189"/>
        <v>2.94</v>
      </c>
      <c r="N288" s="20"/>
      <c r="O288" s="17"/>
      <c r="P288" s="17"/>
      <c r="Q288" s="17"/>
      <c r="R288" s="17"/>
    </row>
    <row r="289" spans="1:18" ht="15.75" customHeight="1">
      <c r="A289" s="17"/>
      <c r="B289" s="213"/>
      <c r="C289" s="192"/>
      <c r="D289" s="199" t="s">
        <v>1703</v>
      </c>
      <c r="E289" s="482" t="s">
        <v>1704</v>
      </c>
      <c r="F289" s="483"/>
      <c r="G289" s="199" t="s">
        <v>518</v>
      </c>
      <c r="H289" s="199" t="s">
        <v>1710</v>
      </c>
      <c r="I289" s="199" t="s">
        <v>1711</v>
      </c>
      <c r="J289" s="201">
        <f t="shared" si="187"/>
        <v>0.48816000000000004</v>
      </c>
      <c r="K289" s="195">
        <v>0.24979999999999999</v>
      </c>
      <c r="L289" s="201">
        <f t="shared" si="188"/>
        <v>0.12194236800000001</v>
      </c>
      <c r="M289" s="196">
        <f t="shared" si="189"/>
        <v>0.61</v>
      </c>
      <c r="N289" s="20"/>
      <c r="O289" s="17"/>
      <c r="P289" s="17"/>
      <c r="Q289" s="17"/>
      <c r="R289" s="17"/>
    </row>
    <row r="290" spans="1:18" ht="15.75" customHeight="1">
      <c r="A290" s="17"/>
      <c r="B290" s="213"/>
      <c r="C290" s="192"/>
      <c r="D290" s="199" t="s">
        <v>1705</v>
      </c>
      <c r="E290" s="482" t="s">
        <v>1706</v>
      </c>
      <c r="F290" s="483"/>
      <c r="G290" s="199" t="s">
        <v>518</v>
      </c>
      <c r="H290" s="199" t="s">
        <v>1712</v>
      </c>
      <c r="I290" s="199" t="s">
        <v>1713</v>
      </c>
      <c r="J290" s="201">
        <f t="shared" si="187"/>
        <v>6.0501999999999993E-2</v>
      </c>
      <c r="K290" s="195">
        <v>0.24979999999999999</v>
      </c>
      <c r="L290" s="201">
        <f t="shared" si="188"/>
        <v>1.5113399599999997E-2</v>
      </c>
      <c r="M290" s="196">
        <f t="shared" si="189"/>
        <v>0.08</v>
      </c>
      <c r="N290" s="20"/>
      <c r="O290" s="17"/>
      <c r="P290" s="17"/>
      <c r="Q290" s="17"/>
      <c r="R290" s="17"/>
    </row>
    <row r="291" spans="1:18" ht="15.75" customHeight="1">
      <c r="A291" s="17"/>
      <c r="B291" s="213"/>
      <c r="C291" s="192"/>
      <c r="D291" s="199" t="s">
        <v>1661</v>
      </c>
      <c r="E291" s="482" t="s">
        <v>1662</v>
      </c>
      <c r="F291" s="483"/>
      <c r="G291" s="199" t="s">
        <v>596</v>
      </c>
      <c r="H291" s="199" t="s">
        <v>1714</v>
      </c>
      <c r="I291" s="199" t="s">
        <v>1715</v>
      </c>
      <c r="J291" s="201">
        <f t="shared" si="187"/>
        <v>2.5900799999999999</v>
      </c>
      <c r="K291" s="195">
        <v>0.24979999999999999</v>
      </c>
      <c r="L291" s="201">
        <f t="shared" si="188"/>
        <v>0.64700198399999997</v>
      </c>
      <c r="M291" s="196">
        <f t="shared" si="189"/>
        <v>3.24</v>
      </c>
      <c r="N291" s="20"/>
      <c r="O291" s="17"/>
      <c r="P291" s="17"/>
      <c r="Q291" s="17"/>
      <c r="R291" s="17"/>
    </row>
    <row r="292" spans="1:18" ht="15.75" customHeight="1">
      <c r="A292" s="17"/>
      <c r="B292" s="213"/>
      <c r="C292" s="192"/>
      <c r="D292" s="199" t="s">
        <v>1649</v>
      </c>
      <c r="E292" s="482" t="s">
        <v>1650</v>
      </c>
      <c r="F292" s="483"/>
      <c r="G292" s="199" t="s">
        <v>596</v>
      </c>
      <c r="H292" s="199" t="s">
        <v>1714</v>
      </c>
      <c r="I292" s="199" t="s">
        <v>1716</v>
      </c>
      <c r="J292" s="201">
        <f t="shared" si="187"/>
        <v>3.2254399999999999</v>
      </c>
      <c r="K292" s="195">
        <v>0.24979999999999999</v>
      </c>
      <c r="L292" s="201">
        <f t="shared" si="188"/>
        <v>0.80571491199999989</v>
      </c>
      <c r="M292" s="196">
        <f t="shared" si="189"/>
        <v>4.03</v>
      </c>
      <c r="N292" s="20"/>
      <c r="O292" s="17"/>
      <c r="P292" s="17"/>
      <c r="Q292" s="17"/>
      <c r="R292" s="17"/>
    </row>
    <row r="293" spans="1:18" ht="15.75" customHeight="1">
      <c r="A293" s="17"/>
      <c r="B293" s="213"/>
      <c r="C293" s="486"/>
      <c r="D293" s="483"/>
      <c r="E293" s="483"/>
      <c r="F293" s="483"/>
      <c r="G293" s="483"/>
      <c r="H293" s="483"/>
      <c r="I293" s="483"/>
      <c r="J293" s="483"/>
      <c r="K293" s="483"/>
      <c r="L293" s="209" t="s">
        <v>594</v>
      </c>
      <c r="M293" s="210">
        <f>SUM(M287:M292)</f>
        <v>11.38</v>
      </c>
      <c r="N293" s="20"/>
      <c r="O293" s="17"/>
      <c r="P293" s="17"/>
      <c r="Q293" s="17"/>
      <c r="R293" s="17"/>
    </row>
    <row r="294" spans="1:18" ht="15.75" customHeight="1">
      <c r="A294" s="17"/>
      <c r="B294" s="213"/>
      <c r="C294" s="219"/>
      <c r="D294" s="199"/>
      <c r="E294" s="220"/>
      <c r="F294" s="221"/>
      <c r="G294" s="199"/>
      <c r="H294" s="216"/>
      <c r="I294" s="201"/>
      <c r="J294" s="201"/>
      <c r="K294" s="222"/>
      <c r="L294" s="201"/>
      <c r="M294" s="202"/>
      <c r="N294" s="20"/>
      <c r="O294" s="17"/>
      <c r="P294" s="17"/>
      <c r="Q294" s="17"/>
      <c r="R294" s="17"/>
    </row>
    <row r="295" spans="1:18" ht="15.75" customHeight="1">
      <c r="A295" s="17"/>
      <c r="B295" s="213"/>
      <c r="C295" s="206" t="s">
        <v>4257</v>
      </c>
      <c r="D295" s="207">
        <v>89366</v>
      </c>
      <c r="E295" s="488" t="s">
        <v>1055</v>
      </c>
      <c r="F295" s="483"/>
      <c r="G295" s="483"/>
      <c r="H295" s="483"/>
      <c r="I295" s="483"/>
      <c r="J295" s="483"/>
      <c r="K295" s="483"/>
      <c r="L295" s="483"/>
      <c r="M295" s="489"/>
      <c r="N295" s="20"/>
      <c r="O295" s="17"/>
      <c r="P295" s="17"/>
      <c r="Q295" s="17"/>
      <c r="R295" s="17"/>
    </row>
    <row r="296" spans="1:18" ht="15.75" customHeight="1">
      <c r="A296" s="17"/>
      <c r="B296" s="213"/>
      <c r="C296" s="192"/>
      <c r="D296" s="199" t="s">
        <v>1699</v>
      </c>
      <c r="E296" s="482" t="s">
        <v>1700</v>
      </c>
      <c r="F296" s="483"/>
      <c r="G296" s="199" t="s">
        <v>518</v>
      </c>
      <c r="H296" s="199" t="s">
        <v>1719</v>
      </c>
      <c r="I296" s="199" t="s">
        <v>1708</v>
      </c>
      <c r="J296" s="201">
        <f t="shared" ref="J296:J301" si="190">H296*I296</f>
        <v>0.317774</v>
      </c>
      <c r="K296" s="195">
        <v>0.24979999999999999</v>
      </c>
      <c r="L296" s="201">
        <f t="shared" ref="L296:L301" si="191">J296*K296</f>
        <v>7.9379945199999996E-2</v>
      </c>
      <c r="M296" s="196">
        <f t="shared" ref="M296:M301" si="192">ROUND(J296+L296,2)</f>
        <v>0.4</v>
      </c>
      <c r="N296" s="20"/>
      <c r="O296" s="17"/>
      <c r="P296" s="17"/>
      <c r="Q296" s="17"/>
      <c r="R296" s="17"/>
    </row>
    <row r="297" spans="1:18" ht="15.75" customHeight="1">
      <c r="A297" s="17"/>
      <c r="B297" s="213"/>
      <c r="C297" s="192"/>
      <c r="D297" s="199" t="s">
        <v>1717</v>
      </c>
      <c r="E297" s="482" t="s">
        <v>1718</v>
      </c>
      <c r="F297" s="483"/>
      <c r="G297" s="199" t="s">
        <v>518</v>
      </c>
      <c r="H297" s="199" t="s">
        <v>1527</v>
      </c>
      <c r="I297" s="199" t="s">
        <v>1720</v>
      </c>
      <c r="J297" s="201">
        <f t="shared" si="190"/>
        <v>7.74</v>
      </c>
      <c r="K297" s="195">
        <v>0.24979999999999999</v>
      </c>
      <c r="L297" s="201">
        <f t="shared" si="191"/>
        <v>1.9334519999999999</v>
      </c>
      <c r="M297" s="196">
        <f t="shared" si="192"/>
        <v>9.67</v>
      </c>
      <c r="N297" s="20"/>
      <c r="O297" s="17"/>
      <c r="P297" s="17"/>
      <c r="Q297" s="17"/>
      <c r="R297" s="17"/>
    </row>
    <row r="298" spans="1:18" ht="15.75" customHeight="1">
      <c r="A298" s="17"/>
      <c r="B298" s="213"/>
      <c r="C298" s="192"/>
      <c r="D298" s="199" t="s">
        <v>1703</v>
      </c>
      <c r="E298" s="482" t="s">
        <v>1704</v>
      </c>
      <c r="F298" s="483"/>
      <c r="G298" s="199" t="s">
        <v>518</v>
      </c>
      <c r="H298" s="199" t="s">
        <v>1721</v>
      </c>
      <c r="I298" s="199" t="s">
        <v>1711</v>
      </c>
      <c r="J298" s="201">
        <f t="shared" si="190"/>
        <v>0.42714000000000002</v>
      </c>
      <c r="K298" s="195">
        <v>0.24979999999999999</v>
      </c>
      <c r="L298" s="201">
        <f t="shared" si="191"/>
        <v>0.10669957200000001</v>
      </c>
      <c r="M298" s="196">
        <f t="shared" si="192"/>
        <v>0.53</v>
      </c>
      <c r="N298" s="20"/>
      <c r="O298" s="17"/>
      <c r="P298" s="17"/>
      <c r="Q298" s="17"/>
      <c r="R298" s="17"/>
    </row>
    <row r="299" spans="1:18" ht="15.75" customHeight="1">
      <c r="A299" s="17"/>
      <c r="B299" s="213"/>
      <c r="C299" s="192"/>
      <c r="D299" s="199" t="s">
        <v>1705</v>
      </c>
      <c r="E299" s="482" t="s">
        <v>1706</v>
      </c>
      <c r="F299" s="483"/>
      <c r="G299" s="199" t="s">
        <v>518</v>
      </c>
      <c r="H299" s="199" t="s">
        <v>1712</v>
      </c>
      <c r="I299" s="199" t="s">
        <v>1713</v>
      </c>
      <c r="J299" s="201">
        <f t="shared" si="190"/>
        <v>6.0501999999999993E-2</v>
      </c>
      <c r="K299" s="195">
        <v>0.24979999999999999</v>
      </c>
      <c r="L299" s="201">
        <f t="shared" si="191"/>
        <v>1.5113399599999997E-2</v>
      </c>
      <c r="M299" s="196">
        <f t="shared" si="192"/>
        <v>0.08</v>
      </c>
      <c r="N299" s="20"/>
      <c r="O299" s="17"/>
      <c r="P299" s="17"/>
      <c r="Q299" s="17"/>
      <c r="R299" s="17"/>
    </row>
    <row r="300" spans="1:18" ht="15.75" customHeight="1">
      <c r="A300" s="17"/>
      <c r="B300" s="213"/>
      <c r="C300" s="192"/>
      <c r="D300" s="199" t="s">
        <v>1661</v>
      </c>
      <c r="E300" s="482" t="s">
        <v>1662</v>
      </c>
      <c r="F300" s="483"/>
      <c r="G300" s="199" t="s">
        <v>596</v>
      </c>
      <c r="H300" s="199" t="s">
        <v>1722</v>
      </c>
      <c r="I300" s="199" t="s">
        <v>1715</v>
      </c>
      <c r="J300" s="201">
        <f t="shared" si="190"/>
        <v>2.4128639999999999</v>
      </c>
      <c r="K300" s="195">
        <v>0.24979999999999999</v>
      </c>
      <c r="L300" s="201">
        <f t="shared" si="191"/>
        <v>0.6027334272</v>
      </c>
      <c r="M300" s="196">
        <f t="shared" si="192"/>
        <v>3.02</v>
      </c>
      <c r="N300" s="20"/>
      <c r="O300" s="17"/>
      <c r="P300" s="17"/>
      <c r="Q300" s="17"/>
      <c r="R300" s="17"/>
    </row>
    <row r="301" spans="1:18" ht="15.75" customHeight="1">
      <c r="A301" s="17"/>
      <c r="B301" s="213"/>
      <c r="C301" s="192"/>
      <c r="D301" s="199" t="s">
        <v>1649</v>
      </c>
      <c r="E301" s="482" t="s">
        <v>1650</v>
      </c>
      <c r="F301" s="483"/>
      <c r="G301" s="199" t="s">
        <v>596</v>
      </c>
      <c r="H301" s="199" t="s">
        <v>1722</v>
      </c>
      <c r="I301" s="199" t="s">
        <v>1716</v>
      </c>
      <c r="J301" s="201">
        <f t="shared" si="190"/>
        <v>3.0047519999999999</v>
      </c>
      <c r="K301" s="195">
        <v>0.24979999999999999</v>
      </c>
      <c r="L301" s="201">
        <f t="shared" si="191"/>
        <v>0.7505870496</v>
      </c>
      <c r="M301" s="196">
        <f t="shared" si="192"/>
        <v>3.76</v>
      </c>
      <c r="N301" s="20"/>
      <c r="O301" s="17"/>
      <c r="P301" s="17"/>
      <c r="Q301" s="17"/>
      <c r="R301" s="17"/>
    </row>
    <row r="302" spans="1:18" ht="15.75" customHeight="1">
      <c r="A302" s="17"/>
      <c r="B302" s="213"/>
      <c r="C302" s="486"/>
      <c r="D302" s="483"/>
      <c r="E302" s="483"/>
      <c r="F302" s="483"/>
      <c r="G302" s="483"/>
      <c r="H302" s="483"/>
      <c r="I302" s="483"/>
      <c r="J302" s="483"/>
      <c r="K302" s="483"/>
      <c r="L302" s="209" t="s">
        <v>594</v>
      </c>
      <c r="M302" s="210">
        <f>SUM(M296:M301)</f>
        <v>17.46</v>
      </c>
      <c r="N302" s="20"/>
      <c r="O302" s="17"/>
      <c r="P302" s="17"/>
      <c r="Q302" s="17"/>
      <c r="R302" s="17"/>
    </row>
    <row r="303" spans="1:18" ht="15.75" customHeight="1">
      <c r="A303" s="17"/>
      <c r="B303" s="213"/>
      <c r="C303" s="206" t="s">
        <v>4258</v>
      </c>
      <c r="D303" s="207">
        <v>89367</v>
      </c>
      <c r="E303" s="488" t="s">
        <v>1056</v>
      </c>
      <c r="F303" s="483"/>
      <c r="G303" s="483"/>
      <c r="H303" s="483"/>
      <c r="I303" s="483"/>
      <c r="J303" s="483"/>
      <c r="K303" s="483"/>
      <c r="L303" s="483"/>
      <c r="M303" s="489"/>
      <c r="N303" s="20"/>
      <c r="O303" s="17"/>
      <c r="P303" s="17"/>
      <c r="Q303" s="17"/>
      <c r="R303" s="17"/>
    </row>
    <row r="304" spans="1:18" ht="15.75" customHeight="1">
      <c r="A304" s="17"/>
      <c r="B304" s="213"/>
      <c r="C304" s="192"/>
      <c r="D304" s="199" t="s">
        <v>1699</v>
      </c>
      <c r="E304" s="482" t="s">
        <v>1700</v>
      </c>
      <c r="F304" s="483"/>
      <c r="G304" s="199" t="s">
        <v>518</v>
      </c>
      <c r="H304" s="199" t="s">
        <v>1725</v>
      </c>
      <c r="I304" s="199" t="s">
        <v>1708</v>
      </c>
      <c r="J304" s="201">
        <f t="shared" ref="J304:J309" si="193">H304*I304</f>
        <v>0.50628400000000007</v>
      </c>
      <c r="K304" s="195">
        <v>0.24979999999999999</v>
      </c>
      <c r="L304" s="201">
        <f t="shared" ref="L304:L309" si="194">J304*K304</f>
        <v>0.12646974320000001</v>
      </c>
      <c r="M304" s="196">
        <f t="shared" ref="M304:M309" si="195">ROUND(J304+L304,2)</f>
        <v>0.63</v>
      </c>
      <c r="N304" s="20"/>
      <c r="O304" s="17"/>
      <c r="P304" s="17"/>
      <c r="Q304" s="17"/>
      <c r="R304" s="17"/>
    </row>
    <row r="305" spans="1:18" ht="15.75" customHeight="1">
      <c r="A305" s="17"/>
      <c r="B305" s="213"/>
      <c r="C305" s="192"/>
      <c r="D305" s="199" t="s">
        <v>1734</v>
      </c>
      <c r="E305" s="482" t="s">
        <v>1735</v>
      </c>
      <c r="F305" s="483"/>
      <c r="G305" s="199" t="s">
        <v>518</v>
      </c>
      <c r="H305" s="199" t="s">
        <v>1527</v>
      </c>
      <c r="I305" s="199" t="s">
        <v>1732</v>
      </c>
      <c r="J305" s="201">
        <f t="shared" si="193"/>
        <v>2.33</v>
      </c>
      <c r="K305" s="195">
        <v>0.24979999999999999</v>
      </c>
      <c r="L305" s="201">
        <f t="shared" si="194"/>
        <v>0.58203400000000005</v>
      </c>
      <c r="M305" s="196">
        <f t="shared" si="195"/>
        <v>2.91</v>
      </c>
      <c r="N305" s="20"/>
      <c r="O305" s="17"/>
      <c r="P305" s="17"/>
      <c r="Q305" s="17"/>
      <c r="R305" s="17"/>
    </row>
    <row r="306" spans="1:18" ht="15.75" customHeight="1">
      <c r="A306" s="17"/>
      <c r="B306" s="213"/>
      <c r="C306" s="192"/>
      <c r="D306" s="199" t="s">
        <v>1703</v>
      </c>
      <c r="E306" s="482" t="s">
        <v>1704</v>
      </c>
      <c r="F306" s="483"/>
      <c r="G306" s="199" t="s">
        <v>518</v>
      </c>
      <c r="H306" s="199" t="s">
        <v>1727</v>
      </c>
      <c r="I306" s="199" t="s">
        <v>1711</v>
      </c>
      <c r="J306" s="201">
        <f t="shared" si="193"/>
        <v>0.67122000000000004</v>
      </c>
      <c r="K306" s="195">
        <v>0.24979999999999999</v>
      </c>
      <c r="L306" s="201">
        <f t="shared" si="194"/>
        <v>0.167670756</v>
      </c>
      <c r="M306" s="196">
        <f t="shared" si="195"/>
        <v>0.84</v>
      </c>
      <c r="N306" s="20"/>
      <c r="O306" s="17"/>
      <c r="P306" s="17"/>
      <c r="Q306" s="17"/>
      <c r="R306" s="17"/>
    </row>
    <row r="307" spans="1:18" ht="15.75" customHeight="1">
      <c r="A307" s="17"/>
      <c r="B307" s="213"/>
      <c r="C307" s="192"/>
      <c r="D307" s="199" t="s">
        <v>1705</v>
      </c>
      <c r="E307" s="482" t="s">
        <v>1706</v>
      </c>
      <c r="F307" s="483"/>
      <c r="G307" s="199" t="s">
        <v>518</v>
      </c>
      <c r="H307" s="199" t="s">
        <v>1728</v>
      </c>
      <c r="I307" s="199" t="s">
        <v>1713</v>
      </c>
      <c r="J307" s="201">
        <f t="shared" si="193"/>
        <v>7.2137000000000007E-2</v>
      </c>
      <c r="K307" s="195">
        <v>0.24979999999999999</v>
      </c>
      <c r="L307" s="201">
        <f t="shared" si="194"/>
        <v>1.8019822600000002E-2</v>
      </c>
      <c r="M307" s="196">
        <f t="shared" si="195"/>
        <v>0.09</v>
      </c>
      <c r="N307" s="20"/>
      <c r="O307" s="17"/>
      <c r="P307" s="17"/>
      <c r="Q307" s="17"/>
      <c r="R307" s="17"/>
    </row>
    <row r="308" spans="1:18" ht="15.75" customHeight="1">
      <c r="A308" s="17"/>
      <c r="B308" s="213"/>
      <c r="C308" s="192"/>
      <c r="D308" s="199" t="s">
        <v>1661</v>
      </c>
      <c r="E308" s="482" t="s">
        <v>1662</v>
      </c>
      <c r="F308" s="483"/>
      <c r="G308" s="199" t="s">
        <v>596</v>
      </c>
      <c r="H308" s="199" t="s">
        <v>1729</v>
      </c>
      <c r="I308" s="199" t="s">
        <v>1715</v>
      </c>
      <c r="J308" s="201">
        <f t="shared" si="193"/>
        <v>3.0876479999999997</v>
      </c>
      <c r="K308" s="195">
        <v>0.24979999999999999</v>
      </c>
      <c r="L308" s="201">
        <f t="shared" si="194"/>
        <v>0.77129447039999988</v>
      </c>
      <c r="M308" s="196">
        <f t="shared" si="195"/>
        <v>3.86</v>
      </c>
      <c r="N308" s="20"/>
      <c r="O308" s="17"/>
      <c r="P308" s="17"/>
      <c r="Q308" s="17"/>
      <c r="R308" s="17"/>
    </row>
    <row r="309" spans="1:18" ht="15.75" customHeight="1">
      <c r="A309" s="17"/>
      <c r="B309" s="213"/>
      <c r="C309" s="192"/>
      <c r="D309" s="199" t="s">
        <v>1649</v>
      </c>
      <c r="E309" s="482" t="s">
        <v>1650</v>
      </c>
      <c r="F309" s="483"/>
      <c r="G309" s="199" t="s">
        <v>596</v>
      </c>
      <c r="H309" s="199" t="s">
        <v>1729</v>
      </c>
      <c r="I309" s="199" t="s">
        <v>1716</v>
      </c>
      <c r="J309" s="201">
        <f t="shared" si="193"/>
        <v>3.8450639999999998</v>
      </c>
      <c r="K309" s="195">
        <v>0.24979999999999999</v>
      </c>
      <c r="L309" s="201">
        <f t="shared" si="194"/>
        <v>0.96049698719999999</v>
      </c>
      <c r="M309" s="196">
        <f t="shared" si="195"/>
        <v>4.8099999999999996</v>
      </c>
      <c r="N309" s="20"/>
      <c r="O309" s="17"/>
      <c r="P309" s="17"/>
      <c r="Q309" s="17"/>
      <c r="R309" s="17"/>
    </row>
    <row r="310" spans="1:18" ht="15.75" customHeight="1">
      <c r="A310" s="17"/>
      <c r="B310" s="213"/>
      <c r="C310" s="486"/>
      <c r="D310" s="483"/>
      <c r="E310" s="483"/>
      <c r="F310" s="483"/>
      <c r="G310" s="483"/>
      <c r="H310" s="483"/>
      <c r="I310" s="483"/>
      <c r="J310" s="483"/>
      <c r="K310" s="483"/>
      <c r="L310" s="209" t="s">
        <v>594</v>
      </c>
      <c r="M310" s="210">
        <f>SUM(M304:M309)</f>
        <v>13.14</v>
      </c>
      <c r="N310" s="20"/>
      <c r="O310" s="17"/>
      <c r="P310" s="17"/>
      <c r="Q310" s="17"/>
      <c r="R310" s="17"/>
    </row>
    <row r="311" spans="1:18" ht="15.75" customHeight="1">
      <c r="A311" s="17"/>
      <c r="B311" s="213"/>
      <c r="C311" s="206" t="s">
        <v>4259</v>
      </c>
      <c r="D311" s="207">
        <v>89368</v>
      </c>
      <c r="E311" s="488" t="s">
        <v>1057</v>
      </c>
      <c r="F311" s="483"/>
      <c r="G311" s="483"/>
      <c r="H311" s="483"/>
      <c r="I311" s="483"/>
      <c r="J311" s="483"/>
      <c r="K311" s="483"/>
      <c r="L311" s="483"/>
      <c r="M311" s="489"/>
      <c r="N311" s="20"/>
      <c r="O311" s="17"/>
      <c r="P311" s="17"/>
      <c r="Q311" s="17"/>
      <c r="R311" s="17"/>
    </row>
    <row r="312" spans="1:18" ht="15.75" customHeight="1">
      <c r="A312" s="17"/>
      <c r="B312" s="213"/>
      <c r="C312" s="192"/>
      <c r="D312" s="199" t="s">
        <v>1699</v>
      </c>
      <c r="E312" s="482" t="s">
        <v>1700</v>
      </c>
      <c r="F312" s="483"/>
      <c r="G312" s="199" t="s">
        <v>518</v>
      </c>
      <c r="H312" s="199" t="s">
        <v>1725</v>
      </c>
      <c r="I312" s="199" t="s">
        <v>1708</v>
      </c>
      <c r="J312" s="201">
        <f t="shared" ref="J312:J317" si="196">H312*I312</f>
        <v>0.50628400000000007</v>
      </c>
      <c r="K312" s="195">
        <v>0.24979999999999999</v>
      </c>
      <c r="L312" s="201">
        <f t="shared" ref="L312:L317" si="197">J312*K312</f>
        <v>0.12646974320000001</v>
      </c>
      <c r="M312" s="196">
        <f t="shared" ref="M312:M317" si="198">ROUND(J312+L312,2)</f>
        <v>0.63</v>
      </c>
      <c r="N312" s="20"/>
      <c r="O312" s="17"/>
      <c r="P312" s="17"/>
      <c r="Q312" s="17"/>
      <c r="R312" s="17"/>
    </row>
    <row r="313" spans="1:18" ht="15.75" customHeight="1">
      <c r="A313" s="17"/>
      <c r="B313" s="213"/>
      <c r="C313" s="192"/>
      <c r="D313" s="199" t="s">
        <v>1723</v>
      </c>
      <c r="E313" s="482" t="s">
        <v>1724</v>
      </c>
      <c r="F313" s="483"/>
      <c r="G313" s="199" t="s">
        <v>518</v>
      </c>
      <c r="H313" s="199" t="s">
        <v>1527</v>
      </c>
      <c r="I313" s="199" t="s">
        <v>1726</v>
      </c>
      <c r="J313" s="201">
        <f t="shared" si="196"/>
        <v>3.98</v>
      </c>
      <c r="K313" s="195">
        <v>0.24979999999999999</v>
      </c>
      <c r="L313" s="201">
        <f t="shared" si="197"/>
        <v>0.99420399999999998</v>
      </c>
      <c r="M313" s="196">
        <f t="shared" si="198"/>
        <v>4.97</v>
      </c>
      <c r="N313" s="20"/>
      <c r="O313" s="17"/>
      <c r="P313" s="17"/>
      <c r="Q313" s="17"/>
      <c r="R313" s="17"/>
    </row>
    <row r="314" spans="1:18" ht="15.75" customHeight="1">
      <c r="A314" s="17"/>
      <c r="B314" s="213"/>
      <c r="C314" s="192"/>
      <c r="D314" s="199" t="s">
        <v>1703</v>
      </c>
      <c r="E314" s="482" t="s">
        <v>1704</v>
      </c>
      <c r="F314" s="483"/>
      <c r="G314" s="199" t="s">
        <v>518</v>
      </c>
      <c r="H314" s="199" t="s">
        <v>1727</v>
      </c>
      <c r="I314" s="199" t="s">
        <v>1711</v>
      </c>
      <c r="J314" s="201">
        <f t="shared" si="196"/>
        <v>0.67122000000000004</v>
      </c>
      <c r="K314" s="195">
        <v>0.24979999999999999</v>
      </c>
      <c r="L314" s="201">
        <f t="shared" si="197"/>
        <v>0.167670756</v>
      </c>
      <c r="M314" s="196">
        <f t="shared" si="198"/>
        <v>0.84</v>
      </c>
      <c r="N314" s="20"/>
      <c r="O314" s="17"/>
      <c r="P314" s="17"/>
      <c r="Q314" s="17"/>
      <c r="R314" s="17"/>
    </row>
    <row r="315" spans="1:18" ht="15.75" customHeight="1">
      <c r="A315" s="17"/>
      <c r="B315" s="213"/>
      <c r="C315" s="192"/>
      <c r="D315" s="199" t="s">
        <v>1705</v>
      </c>
      <c r="E315" s="482" t="s">
        <v>1706</v>
      </c>
      <c r="F315" s="483"/>
      <c r="G315" s="199" t="s">
        <v>518</v>
      </c>
      <c r="H315" s="199" t="s">
        <v>1728</v>
      </c>
      <c r="I315" s="199" t="s">
        <v>1713</v>
      </c>
      <c r="J315" s="201">
        <f t="shared" si="196"/>
        <v>7.2137000000000007E-2</v>
      </c>
      <c r="K315" s="195">
        <v>0.24979999999999999</v>
      </c>
      <c r="L315" s="201">
        <f t="shared" si="197"/>
        <v>1.8019822600000002E-2</v>
      </c>
      <c r="M315" s="196">
        <f t="shared" si="198"/>
        <v>0.09</v>
      </c>
      <c r="N315" s="20"/>
      <c r="O315" s="17"/>
      <c r="P315" s="17"/>
      <c r="Q315" s="17"/>
      <c r="R315" s="17"/>
    </row>
    <row r="316" spans="1:18" ht="15.75" customHeight="1">
      <c r="A316" s="17"/>
      <c r="B316" s="213"/>
      <c r="C316" s="192"/>
      <c r="D316" s="199" t="s">
        <v>1661</v>
      </c>
      <c r="E316" s="482" t="s">
        <v>1662</v>
      </c>
      <c r="F316" s="483"/>
      <c r="G316" s="199" t="s">
        <v>596</v>
      </c>
      <c r="H316" s="199" t="s">
        <v>1729</v>
      </c>
      <c r="I316" s="199" t="s">
        <v>1715</v>
      </c>
      <c r="J316" s="201">
        <f t="shared" si="196"/>
        <v>3.0876479999999997</v>
      </c>
      <c r="K316" s="195">
        <v>0.24979999999999999</v>
      </c>
      <c r="L316" s="201">
        <f t="shared" si="197"/>
        <v>0.77129447039999988</v>
      </c>
      <c r="M316" s="196">
        <f t="shared" si="198"/>
        <v>3.86</v>
      </c>
      <c r="N316" s="20"/>
      <c r="O316" s="17"/>
      <c r="P316" s="17"/>
      <c r="Q316" s="17"/>
      <c r="R316" s="17"/>
    </row>
    <row r="317" spans="1:18" ht="15.75" customHeight="1">
      <c r="A317" s="17"/>
      <c r="B317" s="213"/>
      <c r="C317" s="192"/>
      <c r="D317" s="199" t="s">
        <v>1649</v>
      </c>
      <c r="E317" s="482" t="s">
        <v>1650</v>
      </c>
      <c r="F317" s="483"/>
      <c r="G317" s="199" t="s">
        <v>596</v>
      </c>
      <c r="H317" s="199" t="s">
        <v>1729</v>
      </c>
      <c r="I317" s="199" t="s">
        <v>1716</v>
      </c>
      <c r="J317" s="201">
        <f t="shared" si="196"/>
        <v>3.8450639999999998</v>
      </c>
      <c r="K317" s="195">
        <v>0.24979999999999999</v>
      </c>
      <c r="L317" s="201">
        <f t="shared" si="197"/>
        <v>0.96049698719999999</v>
      </c>
      <c r="M317" s="196">
        <f t="shared" si="198"/>
        <v>4.8099999999999996</v>
      </c>
      <c r="N317" s="20"/>
      <c r="O317" s="17"/>
      <c r="P317" s="17"/>
      <c r="Q317" s="17"/>
      <c r="R317" s="17"/>
    </row>
    <row r="318" spans="1:18" ht="15.75" customHeight="1">
      <c r="A318" s="17"/>
      <c r="B318" s="213"/>
      <c r="C318" s="486"/>
      <c r="D318" s="483"/>
      <c r="E318" s="483"/>
      <c r="F318" s="483"/>
      <c r="G318" s="483"/>
      <c r="H318" s="483"/>
      <c r="I318" s="483"/>
      <c r="J318" s="483"/>
      <c r="K318" s="483"/>
      <c r="L318" s="209" t="s">
        <v>594</v>
      </c>
      <c r="M318" s="210">
        <f>SUM(M312:M317)</f>
        <v>15.2</v>
      </c>
      <c r="N318" s="20"/>
      <c r="O318" s="17"/>
      <c r="P318" s="17"/>
      <c r="Q318" s="17"/>
      <c r="R318" s="17"/>
    </row>
    <row r="319" spans="1:18" ht="15.75" customHeight="1">
      <c r="A319" s="17"/>
      <c r="B319" s="213"/>
      <c r="C319" s="219"/>
      <c r="D319" s="199"/>
      <c r="E319" s="220"/>
      <c r="F319" s="221"/>
      <c r="G319" s="199"/>
      <c r="H319" s="216"/>
      <c r="I319" s="201"/>
      <c r="J319" s="201"/>
      <c r="K319" s="222"/>
      <c r="L319" s="201"/>
      <c r="M319" s="202"/>
      <c r="N319" s="20"/>
      <c r="O319" s="17"/>
      <c r="P319" s="17"/>
      <c r="Q319" s="17"/>
      <c r="R319" s="17"/>
    </row>
    <row r="320" spans="1:18" ht="15.75" customHeight="1">
      <c r="A320" s="17"/>
      <c r="B320" s="213"/>
      <c r="C320" s="206" t="s">
        <v>4260</v>
      </c>
      <c r="D320" s="207">
        <v>89412</v>
      </c>
      <c r="E320" s="488" t="s">
        <v>1058</v>
      </c>
      <c r="F320" s="483"/>
      <c r="G320" s="483"/>
      <c r="H320" s="483"/>
      <c r="I320" s="483"/>
      <c r="J320" s="483"/>
      <c r="K320" s="483"/>
      <c r="L320" s="483"/>
      <c r="M320" s="489"/>
      <c r="N320" s="20"/>
      <c r="O320" s="17"/>
      <c r="P320" s="17"/>
      <c r="Q320" s="17"/>
      <c r="R320" s="17"/>
    </row>
    <row r="321" spans="1:18" ht="15.75" customHeight="1">
      <c r="A321" s="17"/>
      <c r="B321" s="213"/>
      <c r="C321" s="192"/>
      <c r="D321" s="199" t="s">
        <v>1699</v>
      </c>
      <c r="E321" s="482" t="s">
        <v>1700</v>
      </c>
      <c r="F321" s="483"/>
      <c r="G321" s="199" t="s">
        <v>518</v>
      </c>
      <c r="H321" s="199" t="s">
        <v>1719</v>
      </c>
      <c r="I321" s="199" t="s">
        <v>1708</v>
      </c>
      <c r="J321" s="201">
        <f t="shared" ref="J321:J326" si="199">H321*I321</f>
        <v>0.317774</v>
      </c>
      <c r="K321" s="195">
        <v>0.24979999999999999</v>
      </c>
      <c r="L321" s="201">
        <f t="shared" ref="L321:L326" si="200">J321*K321</f>
        <v>7.9379945199999996E-2</v>
      </c>
      <c r="M321" s="196">
        <f t="shared" ref="M321:M326" si="201">ROUND(J321+L321,2)</f>
        <v>0.4</v>
      </c>
      <c r="N321" s="20"/>
      <c r="O321" s="17"/>
      <c r="P321" s="17"/>
      <c r="Q321" s="17"/>
      <c r="R321" s="17"/>
    </row>
    <row r="322" spans="1:18" ht="15.75" customHeight="1">
      <c r="A322" s="17"/>
      <c r="B322" s="213"/>
      <c r="C322" s="192"/>
      <c r="D322" s="199" t="s">
        <v>1730</v>
      </c>
      <c r="E322" s="482" t="s">
        <v>1731</v>
      </c>
      <c r="F322" s="483"/>
      <c r="G322" s="199" t="s">
        <v>518</v>
      </c>
      <c r="H322" s="199" t="s">
        <v>1527</v>
      </c>
      <c r="I322" s="199" t="s">
        <v>1732</v>
      </c>
      <c r="J322" s="201">
        <f t="shared" si="199"/>
        <v>2.33</v>
      </c>
      <c r="K322" s="195">
        <v>0.24979999999999999</v>
      </c>
      <c r="L322" s="201">
        <f t="shared" si="200"/>
        <v>0.58203400000000005</v>
      </c>
      <c r="M322" s="196">
        <f t="shared" si="201"/>
        <v>2.91</v>
      </c>
      <c r="N322" s="20"/>
      <c r="O322" s="17"/>
      <c r="P322" s="17"/>
      <c r="Q322" s="17"/>
      <c r="R322" s="17"/>
    </row>
    <row r="323" spans="1:18" ht="15.75" customHeight="1">
      <c r="A323" s="17"/>
      <c r="B323" s="213"/>
      <c r="C323" s="192"/>
      <c r="D323" s="199" t="s">
        <v>1703</v>
      </c>
      <c r="E323" s="482" t="s">
        <v>1704</v>
      </c>
      <c r="F323" s="483"/>
      <c r="G323" s="199" t="s">
        <v>518</v>
      </c>
      <c r="H323" s="199" t="s">
        <v>1721</v>
      </c>
      <c r="I323" s="199" t="s">
        <v>1711</v>
      </c>
      <c r="J323" s="201">
        <f t="shared" si="199"/>
        <v>0.42714000000000002</v>
      </c>
      <c r="K323" s="195">
        <v>0.24979999999999999</v>
      </c>
      <c r="L323" s="201">
        <f t="shared" si="200"/>
        <v>0.10669957200000001</v>
      </c>
      <c r="M323" s="196">
        <f t="shared" si="201"/>
        <v>0.53</v>
      </c>
      <c r="N323" s="20"/>
      <c r="O323" s="17"/>
      <c r="P323" s="17"/>
      <c r="Q323" s="17"/>
      <c r="R323" s="17"/>
    </row>
    <row r="324" spans="1:18" ht="15.75" customHeight="1">
      <c r="A324" s="17"/>
      <c r="B324" s="213"/>
      <c r="C324" s="192"/>
      <c r="D324" s="199" t="s">
        <v>1705</v>
      </c>
      <c r="E324" s="482" t="s">
        <v>1706</v>
      </c>
      <c r="F324" s="483"/>
      <c r="G324" s="199" t="s">
        <v>518</v>
      </c>
      <c r="H324" s="199" t="s">
        <v>1585</v>
      </c>
      <c r="I324" s="199" t="s">
        <v>1713</v>
      </c>
      <c r="J324" s="201">
        <f t="shared" si="199"/>
        <v>5.0299000000000003E-2</v>
      </c>
      <c r="K324" s="195">
        <v>0.24979999999999999</v>
      </c>
      <c r="L324" s="201">
        <f t="shared" si="200"/>
        <v>1.2564690200000001E-2</v>
      </c>
      <c r="M324" s="196">
        <f t="shared" si="201"/>
        <v>0.06</v>
      </c>
      <c r="N324" s="20"/>
      <c r="O324" s="17"/>
      <c r="P324" s="17"/>
      <c r="Q324" s="17"/>
      <c r="R324" s="17"/>
    </row>
    <row r="325" spans="1:18" ht="15.75" customHeight="1">
      <c r="A325" s="17"/>
      <c r="B325" s="213"/>
      <c r="C325" s="192"/>
      <c r="D325" s="199" t="s">
        <v>1661</v>
      </c>
      <c r="E325" s="482" t="s">
        <v>1662</v>
      </c>
      <c r="F325" s="483"/>
      <c r="G325" s="199" t="s">
        <v>596</v>
      </c>
      <c r="H325" s="199" t="s">
        <v>1733</v>
      </c>
      <c r="I325" s="199" t="s">
        <v>1715</v>
      </c>
      <c r="J325" s="201">
        <f t="shared" si="199"/>
        <v>2.1572639999999996</v>
      </c>
      <c r="K325" s="195">
        <v>0.24979999999999999</v>
      </c>
      <c r="L325" s="201">
        <f t="shared" si="200"/>
        <v>0.5388845471999999</v>
      </c>
      <c r="M325" s="196">
        <f t="shared" si="201"/>
        <v>2.7</v>
      </c>
      <c r="N325" s="20"/>
      <c r="O325" s="17"/>
      <c r="P325" s="17"/>
      <c r="Q325" s="17"/>
      <c r="R325" s="17"/>
    </row>
    <row r="326" spans="1:18" ht="15.75" customHeight="1">
      <c r="A326" s="17"/>
      <c r="B326" s="213"/>
      <c r="C326" s="192"/>
      <c r="D326" s="199" t="s">
        <v>1649</v>
      </c>
      <c r="E326" s="482" t="s">
        <v>1650</v>
      </c>
      <c r="F326" s="483"/>
      <c r="G326" s="199" t="s">
        <v>596</v>
      </c>
      <c r="H326" s="199" t="s">
        <v>1733</v>
      </c>
      <c r="I326" s="199" t="s">
        <v>1716</v>
      </c>
      <c r="J326" s="201">
        <f t="shared" si="199"/>
        <v>2.6864519999999996</v>
      </c>
      <c r="K326" s="195">
        <v>0.24979999999999999</v>
      </c>
      <c r="L326" s="201">
        <f t="shared" si="200"/>
        <v>0.67107570959999985</v>
      </c>
      <c r="M326" s="196">
        <f t="shared" si="201"/>
        <v>3.36</v>
      </c>
      <c r="N326" s="20"/>
      <c r="O326" s="17"/>
      <c r="P326" s="17"/>
      <c r="Q326" s="17"/>
      <c r="R326" s="17"/>
    </row>
    <row r="327" spans="1:18" ht="15.75" customHeight="1">
      <c r="A327" s="17"/>
      <c r="B327" s="213"/>
      <c r="C327" s="486"/>
      <c r="D327" s="483"/>
      <c r="E327" s="483"/>
      <c r="F327" s="483"/>
      <c r="G327" s="483"/>
      <c r="H327" s="483"/>
      <c r="I327" s="483"/>
      <c r="J327" s="483"/>
      <c r="K327" s="483"/>
      <c r="L327" s="209" t="s">
        <v>594</v>
      </c>
      <c r="M327" s="210">
        <f>SUM(M321:M326)</f>
        <v>9.9599999999999991</v>
      </c>
      <c r="N327" s="20"/>
      <c r="O327" s="17"/>
      <c r="P327" s="17"/>
      <c r="Q327" s="17"/>
      <c r="R327" s="17"/>
    </row>
    <row r="328" spans="1:18" ht="15.75" customHeight="1">
      <c r="A328" s="17"/>
      <c r="B328" s="213"/>
      <c r="C328" s="206" t="s">
        <v>4261</v>
      </c>
      <c r="D328" s="207">
        <v>89413</v>
      </c>
      <c r="E328" s="488" t="s">
        <v>1059</v>
      </c>
      <c r="F328" s="483"/>
      <c r="G328" s="483"/>
      <c r="H328" s="483"/>
      <c r="I328" s="483"/>
      <c r="J328" s="483"/>
      <c r="K328" s="483"/>
      <c r="L328" s="483"/>
      <c r="M328" s="489"/>
      <c r="N328" s="20"/>
      <c r="O328" s="17"/>
      <c r="P328" s="17"/>
      <c r="Q328" s="17"/>
      <c r="R328" s="17"/>
    </row>
    <row r="329" spans="1:18" ht="15.75" customHeight="1">
      <c r="A329" s="17"/>
      <c r="B329" s="213"/>
      <c r="C329" s="192"/>
      <c r="D329" s="199" t="s">
        <v>1699</v>
      </c>
      <c r="E329" s="482" t="s">
        <v>1700</v>
      </c>
      <c r="F329" s="483"/>
      <c r="G329" s="199" t="s">
        <v>518</v>
      </c>
      <c r="H329" s="199" t="s">
        <v>1725</v>
      </c>
      <c r="I329" s="199" t="s">
        <v>1708</v>
      </c>
      <c r="J329" s="201">
        <f t="shared" ref="J329:J334" si="202">H329*I329</f>
        <v>0.50628400000000007</v>
      </c>
      <c r="K329" s="195">
        <v>0.24979999999999999</v>
      </c>
      <c r="L329" s="201">
        <f t="shared" ref="L329:L334" si="203">J329*K329</f>
        <v>0.12646974320000001</v>
      </c>
      <c r="M329" s="196">
        <f t="shared" ref="M329:M334" si="204">ROUND(J329+L329,2)</f>
        <v>0.63</v>
      </c>
      <c r="N329" s="20"/>
      <c r="O329" s="17"/>
      <c r="P329" s="17"/>
      <c r="Q329" s="17"/>
      <c r="R329" s="17"/>
    </row>
    <row r="330" spans="1:18" ht="15.75" customHeight="1">
      <c r="A330" s="17"/>
      <c r="B330" s="213"/>
      <c r="C330" s="192"/>
      <c r="D330" s="199" t="s">
        <v>1734</v>
      </c>
      <c r="E330" s="482" t="s">
        <v>1735</v>
      </c>
      <c r="F330" s="483"/>
      <c r="G330" s="199" t="s">
        <v>518</v>
      </c>
      <c r="H330" s="199" t="s">
        <v>1527</v>
      </c>
      <c r="I330" s="199" t="s">
        <v>1732</v>
      </c>
      <c r="J330" s="201">
        <f t="shared" si="202"/>
        <v>2.33</v>
      </c>
      <c r="K330" s="195">
        <v>0.24979999999999999</v>
      </c>
      <c r="L330" s="201">
        <f t="shared" si="203"/>
        <v>0.58203400000000005</v>
      </c>
      <c r="M330" s="196">
        <f t="shared" si="204"/>
        <v>2.91</v>
      </c>
      <c r="N330" s="20"/>
      <c r="O330" s="17"/>
      <c r="P330" s="17"/>
      <c r="Q330" s="17"/>
      <c r="R330" s="17"/>
    </row>
    <row r="331" spans="1:18" ht="15.75" customHeight="1">
      <c r="A331" s="17"/>
      <c r="B331" s="213"/>
      <c r="C331" s="192"/>
      <c r="D331" s="199" t="s">
        <v>1703</v>
      </c>
      <c r="E331" s="482" t="s">
        <v>1704</v>
      </c>
      <c r="F331" s="483"/>
      <c r="G331" s="199" t="s">
        <v>518</v>
      </c>
      <c r="H331" s="199" t="s">
        <v>1727</v>
      </c>
      <c r="I331" s="199" t="s">
        <v>1711</v>
      </c>
      <c r="J331" s="201">
        <f t="shared" si="202"/>
        <v>0.67122000000000004</v>
      </c>
      <c r="K331" s="195">
        <v>0.24979999999999999</v>
      </c>
      <c r="L331" s="201">
        <f t="shared" si="203"/>
        <v>0.167670756</v>
      </c>
      <c r="M331" s="196">
        <f t="shared" si="204"/>
        <v>0.84</v>
      </c>
      <c r="N331" s="20"/>
      <c r="O331" s="17"/>
      <c r="P331" s="17"/>
      <c r="Q331" s="17"/>
      <c r="R331" s="17"/>
    </row>
    <row r="332" spans="1:18" ht="15.75" customHeight="1">
      <c r="A332" s="17"/>
      <c r="B332" s="213"/>
      <c r="C332" s="192"/>
      <c r="D332" s="199" t="s">
        <v>1705</v>
      </c>
      <c r="E332" s="482" t="s">
        <v>1706</v>
      </c>
      <c r="F332" s="483"/>
      <c r="G332" s="199" t="s">
        <v>518</v>
      </c>
      <c r="H332" s="199" t="s">
        <v>1590</v>
      </c>
      <c r="I332" s="199" t="s">
        <v>1713</v>
      </c>
      <c r="J332" s="201">
        <f t="shared" si="202"/>
        <v>6.4439999999999997E-2</v>
      </c>
      <c r="K332" s="195">
        <v>0.24979999999999999</v>
      </c>
      <c r="L332" s="201">
        <f t="shared" si="203"/>
        <v>1.6097112E-2</v>
      </c>
      <c r="M332" s="196">
        <f t="shared" si="204"/>
        <v>0.08</v>
      </c>
      <c r="N332" s="20"/>
      <c r="O332" s="17"/>
      <c r="P332" s="17"/>
      <c r="Q332" s="17"/>
      <c r="R332" s="17"/>
    </row>
    <row r="333" spans="1:18" ht="15.75" customHeight="1">
      <c r="A333" s="17"/>
      <c r="B333" s="213"/>
      <c r="C333" s="192"/>
      <c r="D333" s="199" t="s">
        <v>1661</v>
      </c>
      <c r="E333" s="482" t="s">
        <v>1662</v>
      </c>
      <c r="F333" s="483"/>
      <c r="G333" s="199" t="s">
        <v>596</v>
      </c>
      <c r="H333" s="199" t="s">
        <v>1736</v>
      </c>
      <c r="I333" s="199" t="s">
        <v>1715</v>
      </c>
      <c r="J333" s="201">
        <f t="shared" si="202"/>
        <v>2.762184</v>
      </c>
      <c r="K333" s="195">
        <v>0.24979999999999999</v>
      </c>
      <c r="L333" s="201">
        <f t="shared" si="203"/>
        <v>0.68999356319999994</v>
      </c>
      <c r="M333" s="196">
        <f t="shared" si="204"/>
        <v>3.45</v>
      </c>
      <c r="N333" s="20"/>
      <c r="O333" s="17"/>
      <c r="P333" s="17"/>
      <c r="Q333" s="17"/>
      <c r="R333" s="17"/>
    </row>
    <row r="334" spans="1:18" ht="15.75" customHeight="1">
      <c r="A334" s="17"/>
      <c r="B334" s="213"/>
      <c r="C334" s="192"/>
      <c r="D334" s="199" t="s">
        <v>1649</v>
      </c>
      <c r="E334" s="482" t="s">
        <v>1650</v>
      </c>
      <c r="F334" s="483"/>
      <c r="G334" s="199" t="s">
        <v>596</v>
      </c>
      <c r="H334" s="199" t="s">
        <v>1736</v>
      </c>
      <c r="I334" s="199" t="s">
        <v>1716</v>
      </c>
      <c r="J334" s="201">
        <f t="shared" si="202"/>
        <v>3.4397619999999995</v>
      </c>
      <c r="K334" s="195">
        <v>0.24979999999999999</v>
      </c>
      <c r="L334" s="201">
        <f t="shared" si="203"/>
        <v>0.85925254759999992</v>
      </c>
      <c r="M334" s="196">
        <f t="shared" si="204"/>
        <v>4.3</v>
      </c>
      <c r="N334" s="20"/>
      <c r="O334" s="17"/>
      <c r="P334" s="17"/>
      <c r="Q334" s="17"/>
      <c r="R334" s="17"/>
    </row>
    <row r="335" spans="1:18" ht="15.75" customHeight="1">
      <c r="A335" s="17"/>
      <c r="B335" s="213"/>
      <c r="C335" s="486"/>
      <c r="D335" s="483"/>
      <c r="E335" s="483"/>
      <c r="F335" s="483"/>
      <c r="G335" s="483"/>
      <c r="H335" s="483"/>
      <c r="I335" s="483"/>
      <c r="J335" s="483"/>
      <c r="K335" s="483"/>
      <c r="L335" s="209" t="s">
        <v>594</v>
      </c>
      <c r="M335" s="210">
        <f>SUM(M329:M334)</f>
        <v>12.21</v>
      </c>
      <c r="N335" s="20"/>
      <c r="O335" s="17"/>
      <c r="P335" s="17"/>
      <c r="Q335" s="17"/>
      <c r="R335" s="17"/>
    </row>
    <row r="336" spans="1:18" ht="15.75" customHeight="1">
      <c r="A336" s="17"/>
      <c r="B336" s="213"/>
      <c r="C336" s="206" t="s">
        <v>4262</v>
      </c>
      <c r="D336" s="207">
        <v>89414</v>
      </c>
      <c r="E336" s="488" t="s">
        <v>1060</v>
      </c>
      <c r="F336" s="483"/>
      <c r="G336" s="483"/>
      <c r="H336" s="483"/>
      <c r="I336" s="483"/>
      <c r="J336" s="483"/>
      <c r="K336" s="483"/>
      <c r="L336" s="483"/>
      <c r="M336" s="489"/>
      <c r="N336" s="20"/>
      <c r="O336" s="17"/>
      <c r="P336" s="17"/>
      <c r="Q336" s="17"/>
      <c r="R336" s="17"/>
    </row>
    <row r="337" spans="1:18" ht="15.75" customHeight="1">
      <c r="A337" s="17"/>
      <c r="B337" s="213"/>
      <c r="C337" s="192"/>
      <c r="D337" s="199" t="s">
        <v>1699</v>
      </c>
      <c r="E337" s="482" t="s">
        <v>1700</v>
      </c>
      <c r="F337" s="483"/>
      <c r="G337" s="199" t="s">
        <v>518</v>
      </c>
      <c r="H337" s="199" t="s">
        <v>1725</v>
      </c>
      <c r="I337" s="199" t="s">
        <v>1708</v>
      </c>
      <c r="J337" s="201">
        <f t="shared" ref="J337:J342" si="205">H337*I337</f>
        <v>0.50628400000000007</v>
      </c>
      <c r="K337" s="195">
        <v>0.24979999999999999</v>
      </c>
      <c r="L337" s="201">
        <f t="shared" ref="L337:L342" si="206">J337*K337</f>
        <v>0.12646974320000001</v>
      </c>
      <c r="M337" s="196">
        <f t="shared" ref="M337:M342" si="207">ROUND(J337+L337,2)</f>
        <v>0.63</v>
      </c>
      <c r="N337" s="20"/>
      <c r="O337" s="17"/>
      <c r="P337" s="17"/>
      <c r="Q337" s="17"/>
      <c r="R337" s="17"/>
    </row>
    <row r="338" spans="1:18" ht="15.75" customHeight="1">
      <c r="A338" s="17"/>
      <c r="B338" s="213"/>
      <c r="C338" s="192"/>
      <c r="D338" s="199" t="s">
        <v>1734</v>
      </c>
      <c r="E338" s="482" t="s">
        <v>1735</v>
      </c>
      <c r="F338" s="483"/>
      <c r="G338" s="199" t="s">
        <v>518</v>
      </c>
      <c r="H338" s="199" t="s">
        <v>1527</v>
      </c>
      <c r="I338" s="199" t="s">
        <v>1726</v>
      </c>
      <c r="J338" s="201">
        <f t="shared" si="205"/>
        <v>3.98</v>
      </c>
      <c r="K338" s="195">
        <v>0.24979999999999999</v>
      </c>
      <c r="L338" s="201">
        <f t="shared" si="206"/>
        <v>0.99420399999999998</v>
      </c>
      <c r="M338" s="196">
        <f t="shared" si="207"/>
        <v>4.97</v>
      </c>
      <c r="N338" s="20"/>
      <c r="O338" s="17"/>
      <c r="P338" s="17"/>
      <c r="Q338" s="17"/>
      <c r="R338" s="17"/>
    </row>
    <row r="339" spans="1:18" ht="15.75" customHeight="1">
      <c r="A339" s="17"/>
      <c r="B339" s="213"/>
      <c r="C339" s="192"/>
      <c r="D339" s="199" t="s">
        <v>1703</v>
      </c>
      <c r="E339" s="482" t="s">
        <v>1704</v>
      </c>
      <c r="F339" s="483"/>
      <c r="G339" s="199" t="s">
        <v>518</v>
      </c>
      <c r="H339" s="199" t="s">
        <v>1727</v>
      </c>
      <c r="I339" s="199" t="s">
        <v>1711</v>
      </c>
      <c r="J339" s="201">
        <f t="shared" si="205"/>
        <v>0.67122000000000004</v>
      </c>
      <c r="K339" s="195">
        <v>0.24979999999999999</v>
      </c>
      <c r="L339" s="201">
        <f t="shared" si="206"/>
        <v>0.167670756</v>
      </c>
      <c r="M339" s="196">
        <f t="shared" si="207"/>
        <v>0.84</v>
      </c>
      <c r="N339" s="20"/>
      <c r="O339" s="17"/>
      <c r="P339" s="17"/>
      <c r="Q339" s="17"/>
      <c r="R339" s="17"/>
    </row>
    <row r="340" spans="1:18" ht="15.75" customHeight="1">
      <c r="A340" s="17"/>
      <c r="B340" s="213"/>
      <c r="C340" s="192"/>
      <c r="D340" s="199" t="s">
        <v>1705</v>
      </c>
      <c r="E340" s="482" t="s">
        <v>1706</v>
      </c>
      <c r="F340" s="483"/>
      <c r="G340" s="199" t="s">
        <v>518</v>
      </c>
      <c r="H340" s="199" t="s">
        <v>1590</v>
      </c>
      <c r="I340" s="199" t="s">
        <v>1713</v>
      </c>
      <c r="J340" s="201">
        <f t="shared" si="205"/>
        <v>6.4439999999999997E-2</v>
      </c>
      <c r="K340" s="195">
        <v>0.24979999999999999</v>
      </c>
      <c r="L340" s="201">
        <f t="shared" si="206"/>
        <v>1.6097112E-2</v>
      </c>
      <c r="M340" s="196">
        <f t="shared" si="207"/>
        <v>0.08</v>
      </c>
      <c r="N340" s="20"/>
      <c r="O340" s="17"/>
      <c r="P340" s="17"/>
      <c r="Q340" s="17"/>
      <c r="R340" s="17"/>
    </row>
    <row r="341" spans="1:18" ht="15.75" customHeight="1">
      <c r="A341" s="17"/>
      <c r="B341" s="213"/>
      <c r="C341" s="192"/>
      <c r="D341" s="199" t="s">
        <v>1661</v>
      </c>
      <c r="E341" s="482" t="s">
        <v>1662</v>
      </c>
      <c r="F341" s="483"/>
      <c r="G341" s="199" t="s">
        <v>596</v>
      </c>
      <c r="H341" s="199" t="s">
        <v>1736</v>
      </c>
      <c r="I341" s="199" t="s">
        <v>1715</v>
      </c>
      <c r="J341" s="201">
        <f t="shared" si="205"/>
        <v>2.762184</v>
      </c>
      <c r="K341" s="195">
        <v>0.24979999999999999</v>
      </c>
      <c r="L341" s="201">
        <f t="shared" si="206"/>
        <v>0.68999356319999994</v>
      </c>
      <c r="M341" s="196">
        <f t="shared" si="207"/>
        <v>3.45</v>
      </c>
      <c r="N341" s="20"/>
      <c r="O341" s="17"/>
      <c r="P341" s="17"/>
      <c r="Q341" s="17"/>
      <c r="R341" s="17"/>
    </row>
    <row r="342" spans="1:18" ht="15.75" customHeight="1">
      <c r="A342" s="17"/>
      <c r="B342" s="213"/>
      <c r="C342" s="192"/>
      <c r="D342" s="199" t="s">
        <v>1649</v>
      </c>
      <c r="E342" s="482" t="s">
        <v>1650</v>
      </c>
      <c r="F342" s="483"/>
      <c r="G342" s="199" t="s">
        <v>596</v>
      </c>
      <c r="H342" s="199" t="s">
        <v>1736</v>
      </c>
      <c r="I342" s="199" t="s">
        <v>1716</v>
      </c>
      <c r="J342" s="201">
        <f t="shared" si="205"/>
        <v>3.4397619999999995</v>
      </c>
      <c r="K342" s="195">
        <v>0.24979999999999999</v>
      </c>
      <c r="L342" s="201">
        <f t="shared" si="206"/>
        <v>0.85925254759999992</v>
      </c>
      <c r="M342" s="196">
        <f t="shared" si="207"/>
        <v>4.3</v>
      </c>
      <c r="N342" s="20"/>
      <c r="O342" s="17"/>
      <c r="P342" s="17"/>
      <c r="Q342" s="17"/>
      <c r="R342" s="17"/>
    </row>
    <row r="343" spans="1:18" ht="15.75" customHeight="1">
      <c r="A343" s="17"/>
      <c r="B343" s="213"/>
      <c r="C343" s="486"/>
      <c r="D343" s="483"/>
      <c r="E343" s="483"/>
      <c r="F343" s="483"/>
      <c r="G343" s="483"/>
      <c r="H343" s="483"/>
      <c r="I343" s="483"/>
      <c r="J343" s="483"/>
      <c r="K343" s="483"/>
      <c r="L343" s="209" t="s">
        <v>594</v>
      </c>
      <c r="M343" s="210">
        <f>SUM(M337:M342)</f>
        <v>14.27</v>
      </c>
      <c r="N343" s="20"/>
      <c r="O343" s="17"/>
      <c r="P343" s="17"/>
      <c r="Q343" s="17"/>
      <c r="R343" s="17"/>
    </row>
    <row r="344" spans="1:18" ht="15.75" customHeight="1">
      <c r="A344" s="17"/>
      <c r="B344" s="213"/>
      <c r="C344" s="206" t="s">
        <v>4263</v>
      </c>
      <c r="D344" s="207">
        <v>89415</v>
      </c>
      <c r="E344" s="488" t="s">
        <v>1061</v>
      </c>
      <c r="F344" s="483"/>
      <c r="G344" s="483"/>
      <c r="H344" s="483"/>
      <c r="I344" s="483"/>
      <c r="J344" s="483"/>
      <c r="K344" s="483"/>
      <c r="L344" s="483"/>
      <c r="M344" s="489"/>
      <c r="N344" s="20"/>
      <c r="O344" s="17"/>
      <c r="P344" s="17"/>
      <c r="Q344" s="17"/>
      <c r="R344" s="17"/>
    </row>
    <row r="345" spans="1:18" ht="15.75" customHeight="1">
      <c r="A345" s="17"/>
      <c r="B345" s="213"/>
      <c r="C345" s="192"/>
      <c r="D345" s="199" t="s">
        <v>1699</v>
      </c>
      <c r="E345" s="482" t="s">
        <v>1700</v>
      </c>
      <c r="F345" s="483"/>
      <c r="G345" s="199" t="s">
        <v>518</v>
      </c>
      <c r="H345" s="199" t="s">
        <v>1725</v>
      </c>
      <c r="I345" s="199" t="s">
        <v>1708</v>
      </c>
      <c r="J345" s="201">
        <f t="shared" ref="J345:J350" si="208">H345*I345</f>
        <v>0.50628400000000007</v>
      </c>
      <c r="K345" s="195">
        <v>0.24979999999999999</v>
      </c>
      <c r="L345" s="201">
        <f t="shared" ref="L345:L350" si="209">J345*K345</f>
        <v>0.12646974320000001</v>
      </c>
      <c r="M345" s="196">
        <f t="shared" ref="M345:M350" si="210">ROUND(J345+L345,2)</f>
        <v>0.63</v>
      </c>
      <c r="N345" s="20"/>
      <c r="O345" s="17"/>
      <c r="P345" s="17"/>
      <c r="Q345" s="17"/>
      <c r="R345" s="17"/>
    </row>
    <row r="346" spans="1:18" ht="15.75" customHeight="1">
      <c r="A346" s="17"/>
      <c r="B346" s="213"/>
      <c r="C346" s="192"/>
      <c r="D346" s="199" t="s">
        <v>1734</v>
      </c>
      <c r="E346" s="482" t="s">
        <v>1735</v>
      </c>
      <c r="F346" s="483"/>
      <c r="G346" s="199" t="s">
        <v>518</v>
      </c>
      <c r="H346" s="199" t="s">
        <v>1527</v>
      </c>
      <c r="I346" s="199" t="s">
        <v>1737</v>
      </c>
      <c r="J346" s="201">
        <f t="shared" si="208"/>
        <v>6.2</v>
      </c>
      <c r="K346" s="195">
        <v>0.24979999999999999</v>
      </c>
      <c r="L346" s="201">
        <f t="shared" si="209"/>
        <v>1.5487599999999999</v>
      </c>
      <c r="M346" s="196">
        <f t="shared" si="210"/>
        <v>7.75</v>
      </c>
      <c r="N346" s="20"/>
      <c r="O346" s="17"/>
      <c r="P346" s="17"/>
      <c r="Q346" s="17"/>
      <c r="R346" s="17"/>
    </row>
    <row r="347" spans="1:18" ht="15.75" customHeight="1">
      <c r="A347" s="17"/>
      <c r="B347" s="213"/>
      <c r="C347" s="192"/>
      <c r="D347" s="199" t="s">
        <v>1703</v>
      </c>
      <c r="E347" s="482" t="s">
        <v>1704</v>
      </c>
      <c r="F347" s="483"/>
      <c r="G347" s="199" t="s">
        <v>518</v>
      </c>
      <c r="H347" s="199" t="s">
        <v>1727</v>
      </c>
      <c r="I347" s="199" t="s">
        <v>1711</v>
      </c>
      <c r="J347" s="201">
        <f t="shared" si="208"/>
        <v>0.67122000000000004</v>
      </c>
      <c r="K347" s="195">
        <v>0.24979999999999999</v>
      </c>
      <c r="L347" s="201">
        <f t="shared" si="209"/>
        <v>0.167670756</v>
      </c>
      <c r="M347" s="196">
        <f t="shared" si="210"/>
        <v>0.84</v>
      </c>
      <c r="N347" s="20"/>
      <c r="O347" s="17"/>
      <c r="P347" s="17"/>
      <c r="Q347" s="17"/>
      <c r="R347" s="17"/>
    </row>
    <row r="348" spans="1:18" ht="15.75" customHeight="1">
      <c r="A348" s="17"/>
      <c r="B348" s="213"/>
      <c r="C348" s="192"/>
      <c r="D348" s="199" t="s">
        <v>1705</v>
      </c>
      <c r="E348" s="482" t="s">
        <v>1706</v>
      </c>
      <c r="F348" s="483"/>
      <c r="G348" s="199" t="s">
        <v>518</v>
      </c>
      <c r="H348" s="199" t="s">
        <v>1590</v>
      </c>
      <c r="I348" s="199" t="s">
        <v>1713</v>
      </c>
      <c r="J348" s="201">
        <f t="shared" si="208"/>
        <v>6.4439999999999997E-2</v>
      </c>
      <c r="K348" s="195">
        <v>0.24979999999999999</v>
      </c>
      <c r="L348" s="201">
        <f t="shared" si="209"/>
        <v>1.6097112E-2</v>
      </c>
      <c r="M348" s="196">
        <f t="shared" si="210"/>
        <v>0.08</v>
      </c>
      <c r="N348" s="20"/>
      <c r="O348" s="17"/>
      <c r="P348" s="17"/>
      <c r="Q348" s="17"/>
      <c r="R348" s="17"/>
    </row>
    <row r="349" spans="1:18" ht="15.75" customHeight="1">
      <c r="A349" s="17"/>
      <c r="B349" s="213"/>
      <c r="C349" s="192"/>
      <c r="D349" s="199" t="s">
        <v>1661</v>
      </c>
      <c r="E349" s="482" t="s">
        <v>1662</v>
      </c>
      <c r="F349" s="483"/>
      <c r="G349" s="199" t="s">
        <v>596</v>
      </c>
      <c r="H349" s="199" t="s">
        <v>1736</v>
      </c>
      <c r="I349" s="199" t="s">
        <v>1715</v>
      </c>
      <c r="J349" s="201">
        <f t="shared" si="208"/>
        <v>2.762184</v>
      </c>
      <c r="K349" s="195">
        <v>0.24979999999999999</v>
      </c>
      <c r="L349" s="201">
        <f t="shared" si="209"/>
        <v>0.68999356319999994</v>
      </c>
      <c r="M349" s="196">
        <f t="shared" si="210"/>
        <v>3.45</v>
      </c>
      <c r="N349" s="20"/>
      <c r="O349" s="17"/>
      <c r="P349" s="17"/>
      <c r="Q349" s="17"/>
      <c r="R349" s="17"/>
    </row>
    <row r="350" spans="1:18" ht="15.75" customHeight="1">
      <c r="A350" s="17"/>
      <c r="B350" s="213"/>
      <c r="C350" s="192"/>
      <c r="D350" s="199" t="s">
        <v>1649</v>
      </c>
      <c r="E350" s="482" t="s">
        <v>1650</v>
      </c>
      <c r="F350" s="483"/>
      <c r="G350" s="199" t="s">
        <v>596</v>
      </c>
      <c r="H350" s="199" t="s">
        <v>1736</v>
      </c>
      <c r="I350" s="199" t="s">
        <v>1716</v>
      </c>
      <c r="J350" s="201">
        <f t="shared" si="208"/>
        <v>3.4397619999999995</v>
      </c>
      <c r="K350" s="195">
        <v>0.24979999999999999</v>
      </c>
      <c r="L350" s="201">
        <f t="shared" si="209"/>
        <v>0.85925254759999992</v>
      </c>
      <c r="M350" s="196">
        <f t="shared" si="210"/>
        <v>4.3</v>
      </c>
      <c r="N350" s="20"/>
      <c r="O350" s="17"/>
      <c r="P350" s="17"/>
      <c r="Q350" s="17"/>
      <c r="R350" s="17"/>
    </row>
    <row r="351" spans="1:18" ht="15.75" customHeight="1">
      <c r="A351" s="17"/>
      <c r="B351" s="213"/>
      <c r="C351" s="486"/>
      <c r="D351" s="483"/>
      <c r="E351" s="483"/>
      <c r="F351" s="483"/>
      <c r="G351" s="483"/>
      <c r="H351" s="483"/>
      <c r="I351" s="483"/>
      <c r="J351" s="483"/>
      <c r="K351" s="483"/>
      <c r="L351" s="209" t="s">
        <v>594</v>
      </c>
      <c r="M351" s="210">
        <f>SUM(M345:M350)</f>
        <v>17.05</v>
      </c>
      <c r="N351" s="20"/>
      <c r="O351" s="17"/>
      <c r="P351" s="17"/>
      <c r="Q351" s="17"/>
      <c r="R351" s="17"/>
    </row>
    <row r="352" spans="1:18" ht="15.75" customHeight="1">
      <c r="A352" s="17"/>
      <c r="B352" s="213"/>
      <c r="C352" s="206" t="s">
        <v>4264</v>
      </c>
      <c r="D352" s="207">
        <v>89416</v>
      </c>
      <c r="E352" s="488" t="s">
        <v>1062</v>
      </c>
      <c r="F352" s="483"/>
      <c r="G352" s="483"/>
      <c r="H352" s="483"/>
      <c r="I352" s="483"/>
      <c r="J352" s="483"/>
      <c r="K352" s="483"/>
      <c r="L352" s="483"/>
      <c r="M352" s="489"/>
      <c r="N352" s="20"/>
      <c r="O352" s="17"/>
      <c r="P352" s="17"/>
      <c r="Q352" s="17"/>
      <c r="R352" s="17"/>
    </row>
    <row r="353" spans="1:18" ht="15.75" customHeight="1">
      <c r="A353" s="17"/>
      <c r="B353" s="213"/>
      <c r="C353" s="192"/>
      <c r="D353" s="199" t="s">
        <v>1699</v>
      </c>
      <c r="E353" s="482" t="s">
        <v>1700</v>
      </c>
      <c r="F353" s="483"/>
      <c r="G353" s="199" t="s">
        <v>518</v>
      </c>
      <c r="H353" s="199" t="s">
        <v>1725</v>
      </c>
      <c r="I353" s="199" t="s">
        <v>1708</v>
      </c>
      <c r="J353" s="201">
        <f t="shared" ref="J353:J358" si="211">H353*I353</f>
        <v>0.50628400000000007</v>
      </c>
      <c r="K353" s="195">
        <v>0.24979999999999999</v>
      </c>
      <c r="L353" s="201">
        <f t="shared" ref="L353:L358" si="212">J353*K353</f>
        <v>0.12646974320000001</v>
      </c>
      <c r="M353" s="196">
        <f t="shared" ref="M353:M358" si="213">ROUND(J353+L353,2)</f>
        <v>0.63</v>
      </c>
      <c r="N353" s="20"/>
      <c r="O353" s="17"/>
      <c r="P353" s="17"/>
      <c r="Q353" s="17"/>
      <c r="R353" s="17"/>
    </row>
    <row r="354" spans="1:18" ht="15.75" customHeight="1">
      <c r="A354" s="17"/>
      <c r="B354" s="213"/>
      <c r="C354" s="192"/>
      <c r="D354" s="199" t="s">
        <v>1738</v>
      </c>
      <c r="E354" s="482" t="s">
        <v>1739</v>
      </c>
      <c r="F354" s="483"/>
      <c r="G354" s="199" t="s">
        <v>518</v>
      </c>
      <c r="H354" s="199" t="s">
        <v>1527</v>
      </c>
      <c r="I354" s="199" t="s">
        <v>1740</v>
      </c>
      <c r="J354" s="201">
        <f t="shared" si="211"/>
        <v>4.29</v>
      </c>
      <c r="K354" s="195">
        <v>0.24979999999999999</v>
      </c>
      <c r="L354" s="201">
        <f t="shared" si="212"/>
        <v>1.071642</v>
      </c>
      <c r="M354" s="196">
        <f t="shared" si="213"/>
        <v>5.36</v>
      </c>
      <c r="N354" s="20"/>
      <c r="O354" s="17"/>
      <c r="P354" s="17"/>
      <c r="Q354" s="17"/>
      <c r="R354" s="17"/>
    </row>
    <row r="355" spans="1:18" ht="15.75" customHeight="1">
      <c r="A355" s="17"/>
      <c r="B355" s="213"/>
      <c r="C355" s="192"/>
      <c r="D355" s="199" t="s">
        <v>1703</v>
      </c>
      <c r="E355" s="482" t="s">
        <v>1704</v>
      </c>
      <c r="F355" s="483"/>
      <c r="G355" s="199" t="s">
        <v>518</v>
      </c>
      <c r="H355" s="199" t="s">
        <v>1727</v>
      </c>
      <c r="I355" s="199" t="s">
        <v>1711</v>
      </c>
      <c r="J355" s="201">
        <f t="shared" si="211"/>
        <v>0.67122000000000004</v>
      </c>
      <c r="K355" s="195">
        <v>0.24979999999999999</v>
      </c>
      <c r="L355" s="201">
        <f t="shared" si="212"/>
        <v>0.167670756</v>
      </c>
      <c r="M355" s="196">
        <f t="shared" si="213"/>
        <v>0.84</v>
      </c>
      <c r="N355" s="20"/>
      <c r="O355" s="17"/>
      <c r="P355" s="17"/>
      <c r="Q355" s="17"/>
      <c r="R355" s="17"/>
    </row>
    <row r="356" spans="1:18" ht="15.75" customHeight="1">
      <c r="A356" s="17"/>
      <c r="B356" s="213"/>
      <c r="C356" s="192"/>
      <c r="D356" s="199" t="s">
        <v>1705</v>
      </c>
      <c r="E356" s="482" t="s">
        <v>1706</v>
      </c>
      <c r="F356" s="483"/>
      <c r="G356" s="199" t="s">
        <v>518</v>
      </c>
      <c r="H356" s="199" t="s">
        <v>1590</v>
      </c>
      <c r="I356" s="199" t="s">
        <v>1713</v>
      </c>
      <c r="J356" s="201">
        <f t="shared" si="211"/>
        <v>6.4439999999999997E-2</v>
      </c>
      <c r="K356" s="195">
        <v>0.24979999999999999</v>
      </c>
      <c r="L356" s="201">
        <f t="shared" si="212"/>
        <v>1.6097112E-2</v>
      </c>
      <c r="M356" s="196">
        <f t="shared" si="213"/>
        <v>0.08</v>
      </c>
      <c r="N356" s="20"/>
      <c r="O356" s="17"/>
      <c r="P356" s="17"/>
      <c r="Q356" s="17"/>
      <c r="R356" s="17"/>
    </row>
    <row r="357" spans="1:18" ht="15.75" customHeight="1">
      <c r="A357" s="17"/>
      <c r="B357" s="213"/>
      <c r="C357" s="192"/>
      <c r="D357" s="199" t="s">
        <v>1661</v>
      </c>
      <c r="E357" s="482" t="s">
        <v>1662</v>
      </c>
      <c r="F357" s="483"/>
      <c r="G357" s="199" t="s">
        <v>596</v>
      </c>
      <c r="H357" s="199" t="s">
        <v>1736</v>
      </c>
      <c r="I357" s="199" t="s">
        <v>1715</v>
      </c>
      <c r="J357" s="201">
        <f t="shared" si="211"/>
        <v>2.762184</v>
      </c>
      <c r="K357" s="195">
        <v>0.24979999999999999</v>
      </c>
      <c r="L357" s="201">
        <f t="shared" si="212"/>
        <v>0.68999356319999994</v>
      </c>
      <c r="M357" s="196">
        <f t="shared" si="213"/>
        <v>3.45</v>
      </c>
      <c r="N357" s="20"/>
      <c r="O357" s="17"/>
      <c r="P357" s="17"/>
      <c r="Q357" s="17"/>
      <c r="R357" s="17"/>
    </row>
    <row r="358" spans="1:18" ht="15.75" customHeight="1">
      <c r="A358" s="17"/>
      <c r="B358" s="213"/>
      <c r="C358" s="192"/>
      <c r="D358" s="199" t="s">
        <v>1649</v>
      </c>
      <c r="E358" s="482" t="s">
        <v>1650</v>
      </c>
      <c r="F358" s="483"/>
      <c r="G358" s="199" t="s">
        <v>596</v>
      </c>
      <c r="H358" s="199" t="s">
        <v>1736</v>
      </c>
      <c r="I358" s="199" t="s">
        <v>1716</v>
      </c>
      <c r="J358" s="201">
        <f t="shared" si="211"/>
        <v>3.4397619999999995</v>
      </c>
      <c r="K358" s="195">
        <v>0.24979999999999999</v>
      </c>
      <c r="L358" s="201">
        <f t="shared" si="212"/>
        <v>0.85925254759999992</v>
      </c>
      <c r="M358" s="196">
        <f t="shared" si="213"/>
        <v>4.3</v>
      </c>
      <c r="N358" s="20"/>
      <c r="O358" s="17"/>
      <c r="P358" s="17"/>
      <c r="Q358" s="17"/>
      <c r="R358" s="17"/>
    </row>
    <row r="359" spans="1:18" ht="15.75" customHeight="1">
      <c r="A359" s="17"/>
      <c r="B359" s="213"/>
      <c r="C359" s="486"/>
      <c r="D359" s="483"/>
      <c r="E359" s="483"/>
      <c r="F359" s="483"/>
      <c r="G359" s="483"/>
      <c r="H359" s="483"/>
      <c r="I359" s="483"/>
      <c r="J359" s="483"/>
      <c r="K359" s="483"/>
      <c r="L359" s="209" t="s">
        <v>594</v>
      </c>
      <c r="M359" s="210">
        <f>SUM(M353:M358)</f>
        <v>14.66</v>
      </c>
      <c r="N359" s="20"/>
      <c r="O359" s="17"/>
      <c r="P359" s="17"/>
      <c r="Q359" s="17"/>
      <c r="R359" s="17"/>
    </row>
    <row r="360" spans="1:18" ht="15.75" customHeight="1">
      <c r="A360" s="17"/>
      <c r="B360" s="213"/>
      <c r="C360" s="206" t="s">
        <v>3798</v>
      </c>
      <c r="D360" s="207">
        <v>89417</v>
      </c>
      <c r="E360" s="488" t="s">
        <v>1063</v>
      </c>
      <c r="F360" s="483"/>
      <c r="G360" s="483"/>
      <c r="H360" s="483"/>
      <c r="I360" s="483"/>
      <c r="J360" s="483"/>
      <c r="K360" s="483"/>
      <c r="L360" s="483"/>
      <c r="M360" s="489"/>
      <c r="N360" s="20"/>
      <c r="O360" s="17"/>
      <c r="P360" s="17"/>
      <c r="Q360" s="17"/>
      <c r="R360" s="17"/>
    </row>
    <row r="361" spans="1:18" ht="15.75" customHeight="1">
      <c r="A361" s="17"/>
      <c r="B361" s="213"/>
      <c r="C361" s="192"/>
      <c r="D361" s="199" t="s">
        <v>1699</v>
      </c>
      <c r="E361" s="482" t="s">
        <v>1700</v>
      </c>
      <c r="F361" s="483"/>
      <c r="G361" s="199" t="s">
        <v>518</v>
      </c>
      <c r="H361" s="199" t="s">
        <v>1741</v>
      </c>
      <c r="I361" s="199" t="s">
        <v>1708</v>
      </c>
      <c r="J361" s="201">
        <f t="shared" ref="J361:J366" si="214">H361*I361</f>
        <v>0.25314200000000003</v>
      </c>
      <c r="K361" s="195">
        <v>0.24979999999999999</v>
      </c>
      <c r="L361" s="201">
        <f t="shared" ref="L361:L366" si="215">J361*K361</f>
        <v>6.3234871600000006E-2</v>
      </c>
      <c r="M361" s="196">
        <f t="shared" ref="M361:M366" si="216">ROUND(J361+L361,2)</f>
        <v>0.32</v>
      </c>
      <c r="N361" s="20"/>
      <c r="O361" s="17"/>
      <c r="P361" s="17"/>
      <c r="Q361" s="17"/>
      <c r="R361" s="17"/>
    </row>
    <row r="362" spans="1:18" ht="15.75" customHeight="1">
      <c r="A362" s="17"/>
      <c r="B362" s="213"/>
      <c r="C362" s="192"/>
      <c r="D362" s="199" t="s">
        <v>1738</v>
      </c>
      <c r="E362" s="482" t="s">
        <v>1739</v>
      </c>
      <c r="F362" s="483"/>
      <c r="G362" s="199" t="s">
        <v>518</v>
      </c>
      <c r="H362" s="199" t="s">
        <v>1527</v>
      </c>
      <c r="I362" s="199" t="s">
        <v>1742</v>
      </c>
      <c r="J362" s="201">
        <f t="shared" si="214"/>
        <v>0.74</v>
      </c>
      <c r="K362" s="195">
        <v>0.24979999999999999</v>
      </c>
      <c r="L362" s="201">
        <f t="shared" si="215"/>
        <v>0.18485199999999999</v>
      </c>
      <c r="M362" s="196">
        <f t="shared" si="216"/>
        <v>0.92</v>
      </c>
      <c r="N362" s="20"/>
      <c r="O362" s="17"/>
      <c r="P362" s="17"/>
      <c r="Q362" s="17"/>
      <c r="R362" s="17"/>
    </row>
    <row r="363" spans="1:18" ht="15.75" customHeight="1">
      <c r="A363" s="17"/>
      <c r="B363" s="213"/>
      <c r="C363" s="192"/>
      <c r="D363" s="199" t="s">
        <v>1703</v>
      </c>
      <c r="E363" s="482" t="s">
        <v>1704</v>
      </c>
      <c r="F363" s="483"/>
      <c r="G363" s="199" t="s">
        <v>518</v>
      </c>
      <c r="H363" s="199" t="s">
        <v>1743</v>
      </c>
      <c r="I363" s="199" t="s">
        <v>1711</v>
      </c>
      <c r="J363" s="201">
        <f t="shared" si="214"/>
        <v>0.36612</v>
      </c>
      <c r="K363" s="195">
        <v>0.24979999999999999</v>
      </c>
      <c r="L363" s="201">
        <f t="shared" si="215"/>
        <v>9.1456776000000004E-2</v>
      </c>
      <c r="M363" s="196">
        <f t="shared" si="216"/>
        <v>0.46</v>
      </c>
      <c r="N363" s="20"/>
      <c r="O363" s="17"/>
      <c r="P363" s="17"/>
      <c r="Q363" s="17"/>
      <c r="R363" s="17"/>
    </row>
    <row r="364" spans="1:18" ht="15.75" customHeight="1">
      <c r="A364" s="17"/>
      <c r="B364" s="213"/>
      <c r="C364" s="192"/>
      <c r="D364" s="199" t="s">
        <v>1705</v>
      </c>
      <c r="E364" s="482" t="s">
        <v>1706</v>
      </c>
      <c r="F364" s="483"/>
      <c r="G364" s="199" t="s">
        <v>518</v>
      </c>
      <c r="H364" s="199" t="s">
        <v>1744</v>
      </c>
      <c r="I364" s="199" t="s">
        <v>1713</v>
      </c>
      <c r="J364" s="201">
        <f t="shared" si="214"/>
        <v>4.6539999999999998E-2</v>
      </c>
      <c r="K364" s="195">
        <v>0.24979999999999999</v>
      </c>
      <c r="L364" s="201">
        <f t="shared" si="215"/>
        <v>1.1625692E-2</v>
      </c>
      <c r="M364" s="196">
        <f t="shared" si="216"/>
        <v>0.06</v>
      </c>
      <c r="N364" s="20"/>
      <c r="O364" s="17"/>
      <c r="P364" s="17"/>
      <c r="Q364" s="17"/>
      <c r="R364" s="17"/>
    </row>
    <row r="365" spans="1:18" ht="15.75" customHeight="1">
      <c r="A365" s="17"/>
      <c r="B365" s="213"/>
      <c r="C365" s="192"/>
      <c r="D365" s="199" t="s">
        <v>1661</v>
      </c>
      <c r="E365" s="482" t="s">
        <v>1662</v>
      </c>
      <c r="F365" s="483"/>
      <c r="G365" s="199" t="s">
        <v>596</v>
      </c>
      <c r="H365" s="199" t="s">
        <v>1745</v>
      </c>
      <c r="I365" s="199" t="s">
        <v>1715</v>
      </c>
      <c r="J365" s="201">
        <f t="shared" si="214"/>
        <v>1.330824</v>
      </c>
      <c r="K365" s="195">
        <v>0.24979999999999999</v>
      </c>
      <c r="L365" s="201">
        <f t="shared" si="215"/>
        <v>0.33243983519999998</v>
      </c>
      <c r="M365" s="196">
        <f t="shared" si="216"/>
        <v>1.66</v>
      </c>
      <c r="N365" s="20"/>
      <c r="O365" s="17"/>
      <c r="P365" s="17"/>
      <c r="Q365" s="17"/>
      <c r="R365" s="17"/>
    </row>
    <row r="366" spans="1:18" ht="15.75" customHeight="1">
      <c r="A366" s="17"/>
      <c r="B366" s="213"/>
      <c r="C366" s="192"/>
      <c r="D366" s="199" t="s">
        <v>1649</v>
      </c>
      <c r="E366" s="482" t="s">
        <v>1650</v>
      </c>
      <c r="F366" s="483"/>
      <c r="G366" s="199" t="s">
        <v>596</v>
      </c>
      <c r="H366" s="199" t="s">
        <v>1745</v>
      </c>
      <c r="I366" s="199" t="s">
        <v>1716</v>
      </c>
      <c r="J366" s="201">
        <f t="shared" si="214"/>
        <v>1.6572819999999999</v>
      </c>
      <c r="K366" s="195">
        <v>0.24979999999999999</v>
      </c>
      <c r="L366" s="201">
        <f t="shared" si="215"/>
        <v>0.4139890436</v>
      </c>
      <c r="M366" s="196">
        <f t="shared" si="216"/>
        <v>2.0699999999999998</v>
      </c>
      <c r="N366" s="20"/>
      <c r="O366" s="17"/>
      <c r="P366" s="17"/>
      <c r="Q366" s="17"/>
      <c r="R366" s="17"/>
    </row>
    <row r="367" spans="1:18" ht="15.75" customHeight="1">
      <c r="A367" s="17"/>
      <c r="B367" s="213"/>
      <c r="C367" s="486"/>
      <c r="D367" s="483"/>
      <c r="E367" s="483"/>
      <c r="F367" s="483"/>
      <c r="G367" s="483"/>
      <c r="H367" s="483"/>
      <c r="I367" s="483"/>
      <c r="J367" s="483"/>
      <c r="K367" s="483"/>
      <c r="L367" s="209" t="s">
        <v>594</v>
      </c>
      <c r="M367" s="210">
        <f>SUM(M361:M366)</f>
        <v>5.49</v>
      </c>
      <c r="N367" s="20"/>
      <c r="O367" s="17"/>
      <c r="P367" s="17"/>
      <c r="Q367" s="17"/>
      <c r="R367" s="17"/>
    </row>
    <row r="368" spans="1:18" ht="15.75" customHeight="1">
      <c r="A368" s="17"/>
      <c r="B368" s="213"/>
      <c r="C368" s="206" t="s">
        <v>3799</v>
      </c>
      <c r="D368" s="207"/>
      <c r="E368" s="488" t="s">
        <v>1064</v>
      </c>
      <c r="F368" s="483"/>
      <c r="G368" s="483"/>
      <c r="H368" s="483"/>
      <c r="I368" s="483"/>
      <c r="J368" s="483"/>
      <c r="K368" s="483"/>
      <c r="L368" s="483"/>
      <c r="M368" s="489"/>
      <c r="N368" s="20"/>
      <c r="O368" s="17"/>
      <c r="P368" s="17"/>
      <c r="Q368" s="17"/>
      <c r="R368" s="17"/>
    </row>
    <row r="369" spans="1:18" ht="15.75" customHeight="1">
      <c r="A369" s="17"/>
      <c r="B369" s="213"/>
      <c r="C369" s="192"/>
      <c r="D369" s="199" t="s">
        <v>1699</v>
      </c>
      <c r="E369" s="482" t="s">
        <v>1700</v>
      </c>
      <c r="F369" s="483"/>
      <c r="G369" s="199" t="s">
        <v>518</v>
      </c>
      <c r="H369" s="199" t="s">
        <v>1741</v>
      </c>
      <c r="I369" s="199" t="s">
        <v>1708</v>
      </c>
      <c r="J369" s="201">
        <f t="shared" ref="J369:J374" si="217">H369*I369</f>
        <v>0.25314200000000003</v>
      </c>
      <c r="K369" s="195">
        <v>0.24979999999999999</v>
      </c>
      <c r="L369" s="201">
        <f t="shared" ref="L369:L374" si="218">J369*K369</f>
        <v>6.3234871600000006E-2</v>
      </c>
      <c r="M369" s="196">
        <f t="shared" ref="M369:M374" si="219">ROUND(J369+L369,2)</f>
        <v>0.32</v>
      </c>
      <c r="N369" s="20"/>
      <c r="O369" s="17"/>
      <c r="P369" s="17"/>
      <c r="Q369" s="17"/>
      <c r="R369" s="17"/>
    </row>
    <row r="370" spans="1:18" ht="15.75" customHeight="1">
      <c r="A370" s="17"/>
      <c r="B370" s="213"/>
      <c r="C370" s="192"/>
      <c r="D370" s="199" t="s">
        <v>1738</v>
      </c>
      <c r="E370" s="482" t="s">
        <v>1739</v>
      </c>
      <c r="F370" s="483"/>
      <c r="G370" s="199" t="s">
        <v>518</v>
      </c>
      <c r="H370" s="199" t="s">
        <v>1527</v>
      </c>
      <c r="I370" s="199" t="s">
        <v>1746</v>
      </c>
      <c r="J370" s="201">
        <f t="shared" si="217"/>
        <v>10.18</v>
      </c>
      <c r="K370" s="195">
        <v>0.24979999999999999</v>
      </c>
      <c r="L370" s="201">
        <f t="shared" si="218"/>
        <v>2.542964</v>
      </c>
      <c r="M370" s="196">
        <f t="shared" si="219"/>
        <v>12.72</v>
      </c>
      <c r="N370" s="20"/>
      <c r="O370" s="17"/>
      <c r="P370" s="17"/>
      <c r="Q370" s="17"/>
      <c r="R370" s="17"/>
    </row>
    <row r="371" spans="1:18" ht="15.75" customHeight="1">
      <c r="A371" s="17"/>
      <c r="B371" s="213"/>
      <c r="C371" s="192"/>
      <c r="D371" s="199" t="s">
        <v>1703</v>
      </c>
      <c r="E371" s="482" t="s">
        <v>1704</v>
      </c>
      <c r="F371" s="483"/>
      <c r="G371" s="199" t="s">
        <v>518</v>
      </c>
      <c r="H371" s="199" t="s">
        <v>1743</v>
      </c>
      <c r="I371" s="199" t="s">
        <v>1711</v>
      </c>
      <c r="J371" s="201">
        <f t="shared" si="217"/>
        <v>0.36612</v>
      </c>
      <c r="K371" s="195">
        <v>0.24979999999999999</v>
      </c>
      <c r="L371" s="201">
        <f t="shared" si="218"/>
        <v>9.1456776000000004E-2</v>
      </c>
      <c r="M371" s="196">
        <f t="shared" si="219"/>
        <v>0.46</v>
      </c>
      <c r="N371" s="20"/>
      <c r="O371" s="17"/>
      <c r="P371" s="17"/>
      <c r="Q371" s="17"/>
      <c r="R371" s="17"/>
    </row>
    <row r="372" spans="1:18" ht="15.75" customHeight="1">
      <c r="A372" s="17"/>
      <c r="B372" s="213"/>
      <c r="C372" s="192"/>
      <c r="D372" s="199" t="s">
        <v>1705</v>
      </c>
      <c r="E372" s="482" t="s">
        <v>1706</v>
      </c>
      <c r="F372" s="483"/>
      <c r="G372" s="199" t="s">
        <v>518</v>
      </c>
      <c r="H372" s="199" t="s">
        <v>1744</v>
      </c>
      <c r="I372" s="199" t="s">
        <v>1713</v>
      </c>
      <c r="J372" s="201">
        <f t="shared" si="217"/>
        <v>4.6539999999999998E-2</v>
      </c>
      <c r="K372" s="195">
        <v>0.24979999999999999</v>
      </c>
      <c r="L372" s="201">
        <f t="shared" si="218"/>
        <v>1.1625692E-2</v>
      </c>
      <c r="M372" s="196">
        <f t="shared" si="219"/>
        <v>0.06</v>
      </c>
      <c r="N372" s="20"/>
      <c r="O372" s="17"/>
      <c r="P372" s="17"/>
      <c r="Q372" s="17"/>
      <c r="R372" s="17"/>
    </row>
    <row r="373" spans="1:18" ht="15.75" customHeight="1">
      <c r="A373" s="17"/>
      <c r="B373" s="213"/>
      <c r="C373" s="192"/>
      <c r="D373" s="199" t="s">
        <v>1661</v>
      </c>
      <c r="E373" s="482" t="s">
        <v>1662</v>
      </c>
      <c r="F373" s="483"/>
      <c r="G373" s="199" t="s">
        <v>596</v>
      </c>
      <c r="H373" s="199" t="s">
        <v>1745</v>
      </c>
      <c r="I373" s="199" t="s">
        <v>1715</v>
      </c>
      <c r="J373" s="201">
        <f t="shared" si="217"/>
        <v>1.330824</v>
      </c>
      <c r="K373" s="195">
        <v>0.24979999999999999</v>
      </c>
      <c r="L373" s="201">
        <f t="shared" si="218"/>
        <v>0.33243983519999998</v>
      </c>
      <c r="M373" s="196">
        <f t="shared" si="219"/>
        <v>1.66</v>
      </c>
      <c r="N373" s="20"/>
      <c r="O373" s="17"/>
      <c r="P373" s="17"/>
      <c r="Q373" s="17"/>
      <c r="R373" s="17"/>
    </row>
    <row r="374" spans="1:18" ht="15.75" customHeight="1">
      <c r="A374" s="17"/>
      <c r="B374" s="213"/>
      <c r="C374" s="192"/>
      <c r="D374" s="199" t="s">
        <v>1649</v>
      </c>
      <c r="E374" s="482" t="s">
        <v>1650</v>
      </c>
      <c r="F374" s="483"/>
      <c r="G374" s="199" t="s">
        <v>596</v>
      </c>
      <c r="H374" s="199" t="s">
        <v>1745</v>
      </c>
      <c r="I374" s="199" t="s">
        <v>1716</v>
      </c>
      <c r="J374" s="201">
        <f t="shared" si="217"/>
        <v>1.6572819999999999</v>
      </c>
      <c r="K374" s="195">
        <v>0.24979999999999999</v>
      </c>
      <c r="L374" s="201">
        <f t="shared" si="218"/>
        <v>0.4139890436</v>
      </c>
      <c r="M374" s="196">
        <f t="shared" si="219"/>
        <v>2.0699999999999998</v>
      </c>
      <c r="N374" s="20"/>
      <c r="O374" s="17"/>
      <c r="P374" s="17"/>
      <c r="Q374" s="17"/>
      <c r="R374" s="17"/>
    </row>
    <row r="375" spans="1:18" ht="15.75" customHeight="1">
      <c r="A375" s="17"/>
      <c r="B375" s="213"/>
      <c r="C375" s="486"/>
      <c r="D375" s="483"/>
      <c r="E375" s="483"/>
      <c r="F375" s="483"/>
      <c r="G375" s="483"/>
      <c r="H375" s="483"/>
      <c r="I375" s="483"/>
      <c r="J375" s="483"/>
      <c r="K375" s="483"/>
      <c r="L375" s="209" t="s">
        <v>594</v>
      </c>
      <c r="M375" s="210">
        <f>SUM(M369:M374)</f>
        <v>17.290000000000003</v>
      </c>
      <c r="N375" s="20"/>
      <c r="O375" s="17"/>
      <c r="P375" s="17"/>
      <c r="Q375" s="17"/>
      <c r="R375" s="17"/>
    </row>
    <row r="376" spans="1:18" ht="15.75" customHeight="1">
      <c r="A376" s="17"/>
      <c r="B376" s="213"/>
      <c r="C376" s="206" t="s">
        <v>3800</v>
      </c>
      <c r="D376" s="207"/>
      <c r="E376" s="488" t="s">
        <v>1065</v>
      </c>
      <c r="F376" s="483"/>
      <c r="G376" s="483"/>
      <c r="H376" s="483"/>
      <c r="I376" s="483"/>
      <c r="J376" s="483"/>
      <c r="K376" s="483"/>
      <c r="L376" s="483"/>
      <c r="M376" s="489"/>
      <c r="N376" s="20"/>
      <c r="O376" s="17"/>
      <c r="P376" s="17"/>
      <c r="Q376" s="17"/>
      <c r="R376" s="17"/>
    </row>
    <row r="377" spans="1:18" ht="15.75" customHeight="1">
      <c r="A377" s="17"/>
      <c r="B377" s="213"/>
      <c r="C377" s="192"/>
      <c r="D377" s="199" t="s">
        <v>1699</v>
      </c>
      <c r="E377" s="482" t="s">
        <v>1700</v>
      </c>
      <c r="F377" s="483"/>
      <c r="G377" s="199" t="s">
        <v>518</v>
      </c>
      <c r="H377" s="199" t="s">
        <v>1719</v>
      </c>
      <c r="I377" s="199" t="s">
        <v>1708</v>
      </c>
      <c r="J377" s="201">
        <f t="shared" ref="J377:J382" si="220">H377*I377</f>
        <v>0.317774</v>
      </c>
      <c r="K377" s="195">
        <v>0.24979999999999999</v>
      </c>
      <c r="L377" s="201">
        <f t="shared" ref="L377:L382" si="221">J377*K377</f>
        <v>7.9379945199999996E-2</v>
      </c>
      <c r="M377" s="196">
        <f t="shared" ref="M377:M382" si="222">ROUND(J377+L377,2)</f>
        <v>0.4</v>
      </c>
      <c r="N377" s="20"/>
      <c r="O377" s="17"/>
      <c r="P377" s="17"/>
      <c r="Q377" s="17"/>
      <c r="R377" s="17"/>
    </row>
    <row r="378" spans="1:18" ht="15.75" customHeight="1">
      <c r="A378" s="17"/>
      <c r="B378" s="213"/>
      <c r="C378" s="192"/>
      <c r="D378" s="199" t="s">
        <v>1747</v>
      </c>
      <c r="E378" s="482" t="s">
        <v>1748</v>
      </c>
      <c r="F378" s="483"/>
      <c r="G378" s="199" t="s">
        <v>518</v>
      </c>
      <c r="H378" s="199" t="s">
        <v>1527</v>
      </c>
      <c r="I378" s="199" t="s">
        <v>1749</v>
      </c>
      <c r="J378" s="201">
        <f t="shared" si="220"/>
        <v>1.35</v>
      </c>
      <c r="K378" s="195">
        <v>0.24979999999999999</v>
      </c>
      <c r="L378" s="201">
        <f t="shared" si="221"/>
        <v>0.33723000000000003</v>
      </c>
      <c r="M378" s="196">
        <f t="shared" si="222"/>
        <v>1.69</v>
      </c>
      <c r="N378" s="20"/>
      <c r="O378" s="17"/>
      <c r="P378" s="17"/>
      <c r="Q378" s="17"/>
      <c r="R378" s="17"/>
    </row>
    <row r="379" spans="1:18" ht="15.75" customHeight="1">
      <c r="A379" s="17"/>
      <c r="B379" s="213"/>
      <c r="C379" s="192"/>
      <c r="D379" s="199" t="s">
        <v>1703</v>
      </c>
      <c r="E379" s="482" t="s">
        <v>1704</v>
      </c>
      <c r="F379" s="483"/>
      <c r="G379" s="199" t="s">
        <v>518</v>
      </c>
      <c r="H379" s="199" t="s">
        <v>1721</v>
      </c>
      <c r="I379" s="199" t="s">
        <v>1711</v>
      </c>
      <c r="J379" s="201">
        <f t="shared" si="220"/>
        <v>0.42714000000000002</v>
      </c>
      <c r="K379" s="195">
        <v>0.24979999999999999</v>
      </c>
      <c r="L379" s="201">
        <f t="shared" si="221"/>
        <v>0.10669957200000001</v>
      </c>
      <c r="M379" s="196">
        <f t="shared" si="222"/>
        <v>0.53</v>
      </c>
      <c r="N379" s="20"/>
      <c r="O379" s="17"/>
      <c r="P379" s="17"/>
      <c r="Q379" s="17"/>
      <c r="R379" s="17"/>
    </row>
    <row r="380" spans="1:18" ht="15.75" customHeight="1">
      <c r="A380" s="17"/>
      <c r="B380" s="213"/>
      <c r="C380" s="192"/>
      <c r="D380" s="199" t="s">
        <v>1705</v>
      </c>
      <c r="E380" s="482" t="s">
        <v>1706</v>
      </c>
      <c r="F380" s="483"/>
      <c r="G380" s="199" t="s">
        <v>518</v>
      </c>
      <c r="H380" s="199" t="s">
        <v>1585</v>
      </c>
      <c r="I380" s="199" t="s">
        <v>1713</v>
      </c>
      <c r="J380" s="201">
        <f t="shared" si="220"/>
        <v>5.0299000000000003E-2</v>
      </c>
      <c r="K380" s="195">
        <v>0.24979999999999999</v>
      </c>
      <c r="L380" s="201">
        <f t="shared" si="221"/>
        <v>1.2564690200000001E-2</v>
      </c>
      <c r="M380" s="196">
        <f t="shared" si="222"/>
        <v>0.06</v>
      </c>
      <c r="N380" s="20"/>
      <c r="O380" s="17"/>
      <c r="P380" s="17"/>
      <c r="Q380" s="17"/>
      <c r="R380" s="17"/>
    </row>
    <row r="381" spans="1:18" ht="15.75" customHeight="1">
      <c r="A381" s="17"/>
      <c r="B381" s="213"/>
      <c r="C381" s="192"/>
      <c r="D381" s="199" t="s">
        <v>1661</v>
      </c>
      <c r="E381" s="482" t="s">
        <v>1662</v>
      </c>
      <c r="F381" s="483"/>
      <c r="G381" s="199" t="s">
        <v>596</v>
      </c>
      <c r="H381" s="199" t="s">
        <v>1750</v>
      </c>
      <c r="I381" s="199" t="s">
        <v>1715</v>
      </c>
      <c r="J381" s="201">
        <f t="shared" si="220"/>
        <v>1.4381759999999999</v>
      </c>
      <c r="K381" s="195">
        <v>0.24979999999999999</v>
      </c>
      <c r="L381" s="201">
        <f t="shared" si="221"/>
        <v>0.35925636479999995</v>
      </c>
      <c r="M381" s="196">
        <f t="shared" si="222"/>
        <v>1.8</v>
      </c>
      <c r="N381" s="20"/>
      <c r="O381" s="17"/>
      <c r="P381" s="17"/>
      <c r="Q381" s="17"/>
      <c r="R381" s="17"/>
    </row>
    <row r="382" spans="1:18" ht="15.75" customHeight="1">
      <c r="A382" s="17"/>
      <c r="B382" s="213"/>
      <c r="C382" s="192"/>
      <c r="D382" s="199" t="s">
        <v>1649</v>
      </c>
      <c r="E382" s="482" t="s">
        <v>1650</v>
      </c>
      <c r="F382" s="483"/>
      <c r="G382" s="199" t="s">
        <v>596</v>
      </c>
      <c r="H382" s="199" t="s">
        <v>1750</v>
      </c>
      <c r="I382" s="199" t="s">
        <v>1716</v>
      </c>
      <c r="J382" s="201">
        <f t="shared" si="220"/>
        <v>1.7909679999999999</v>
      </c>
      <c r="K382" s="195">
        <v>0.24979999999999999</v>
      </c>
      <c r="L382" s="201">
        <f t="shared" si="221"/>
        <v>0.44738380639999997</v>
      </c>
      <c r="M382" s="196">
        <f t="shared" si="222"/>
        <v>2.2400000000000002</v>
      </c>
      <c r="N382" s="20"/>
      <c r="O382" s="17"/>
      <c r="P382" s="17"/>
      <c r="Q382" s="17"/>
      <c r="R382" s="17"/>
    </row>
    <row r="383" spans="1:18" ht="15.75" customHeight="1">
      <c r="A383" s="17"/>
      <c r="B383" s="213"/>
      <c r="C383" s="486"/>
      <c r="D383" s="483"/>
      <c r="E383" s="483"/>
      <c r="F383" s="483"/>
      <c r="G383" s="483"/>
      <c r="H383" s="483"/>
      <c r="I383" s="483"/>
      <c r="J383" s="483"/>
      <c r="K383" s="483"/>
      <c r="L383" s="209" t="s">
        <v>594</v>
      </c>
      <c r="M383" s="210">
        <f>SUM(M377:M382)</f>
        <v>6.7200000000000006</v>
      </c>
      <c r="N383" s="20"/>
      <c r="O383" s="17"/>
      <c r="P383" s="17"/>
      <c r="Q383" s="17"/>
      <c r="R383" s="17"/>
    </row>
    <row r="384" spans="1:18" ht="15.75" customHeight="1">
      <c r="A384" s="17"/>
      <c r="B384" s="213"/>
      <c r="C384" s="206" t="s">
        <v>3801</v>
      </c>
      <c r="D384" s="207"/>
      <c r="E384" s="488" t="s">
        <v>1751</v>
      </c>
      <c r="F384" s="483"/>
      <c r="G384" s="483"/>
      <c r="H384" s="483"/>
      <c r="I384" s="483"/>
      <c r="J384" s="483"/>
      <c r="K384" s="483"/>
      <c r="L384" s="483"/>
      <c r="M384" s="489"/>
      <c r="N384" s="20"/>
      <c r="O384" s="17"/>
      <c r="P384" s="17"/>
      <c r="Q384" s="17"/>
      <c r="R384" s="17"/>
    </row>
    <row r="385" spans="1:18" ht="15.75" customHeight="1">
      <c r="A385" s="17"/>
      <c r="B385" s="213"/>
      <c r="C385" s="192"/>
      <c r="D385" s="199" t="s">
        <v>1699</v>
      </c>
      <c r="E385" s="482" t="s">
        <v>1700</v>
      </c>
      <c r="F385" s="483"/>
      <c r="G385" s="199" t="s">
        <v>518</v>
      </c>
      <c r="H385" s="199" t="s">
        <v>1719</v>
      </c>
      <c r="I385" s="199" t="s">
        <v>1708</v>
      </c>
      <c r="J385" s="201">
        <f t="shared" ref="J385:J390" si="223">H385*I385</f>
        <v>0.317774</v>
      </c>
      <c r="K385" s="195">
        <v>0.24979999999999999</v>
      </c>
      <c r="L385" s="201">
        <f t="shared" ref="L385:L390" si="224">J385*K385</f>
        <v>7.9379945199999996E-2</v>
      </c>
      <c r="M385" s="196">
        <f t="shared" ref="M385:M390" si="225">ROUND(J385+L385,2)</f>
        <v>0.4</v>
      </c>
      <c r="N385" s="20"/>
      <c r="O385" s="17"/>
      <c r="P385" s="17"/>
      <c r="Q385" s="17"/>
      <c r="R385" s="17"/>
    </row>
    <row r="386" spans="1:18" ht="15.75" customHeight="1">
      <c r="A386" s="17"/>
      <c r="B386" s="213"/>
      <c r="C386" s="192"/>
      <c r="D386" s="199" t="s">
        <v>1747</v>
      </c>
      <c r="E386" s="482" t="s">
        <v>1748</v>
      </c>
      <c r="F386" s="483"/>
      <c r="G386" s="199" t="s">
        <v>518</v>
      </c>
      <c r="H386" s="199" t="s">
        <v>1527</v>
      </c>
      <c r="I386" s="199" t="s">
        <v>1749</v>
      </c>
      <c r="J386" s="201">
        <f t="shared" si="223"/>
        <v>1.35</v>
      </c>
      <c r="K386" s="195">
        <v>0.24979999999999999</v>
      </c>
      <c r="L386" s="201">
        <f t="shared" si="224"/>
        <v>0.33723000000000003</v>
      </c>
      <c r="M386" s="196">
        <f t="shared" si="225"/>
        <v>1.69</v>
      </c>
      <c r="N386" s="20"/>
      <c r="O386" s="17"/>
      <c r="P386" s="17"/>
      <c r="Q386" s="17"/>
      <c r="R386" s="17"/>
    </row>
    <row r="387" spans="1:18" ht="15.75" customHeight="1">
      <c r="A387" s="17"/>
      <c r="B387" s="213"/>
      <c r="C387" s="192"/>
      <c r="D387" s="199" t="s">
        <v>1703</v>
      </c>
      <c r="E387" s="482" t="s">
        <v>1704</v>
      </c>
      <c r="F387" s="483"/>
      <c r="G387" s="199" t="s">
        <v>518</v>
      </c>
      <c r="H387" s="199" t="s">
        <v>1721</v>
      </c>
      <c r="I387" s="199" t="s">
        <v>1711</v>
      </c>
      <c r="J387" s="201">
        <f t="shared" si="223"/>
        <v>0.42714000000000002</v>
      </c>
      <c r="K387" s="195">
        <v>0.24979999999999999</v>
      </c>
      <c r="L387" s="201">
        <f t="shared" si="224"/>
        <v>0.10669957200000001</v>
      </c>
      <c r="M387" s="196">
        <f t="shared" si="225"/>
        <v>0.53</v>
      </c>
      <c r="N387" s="20"/>
      <c r="O387" s="17"/>
      <c r="P387" s="17"/>
      <c r="Q387" s="17"/>
      <c r="R387" s="17"/>
    </row>
    <row r="388" spans="1:18" ht="15.75" customHeight="1">
      <c r="A388" s="17"/>
      <c r="B388" s="213"/>
      <c r="C388" s="192"/>
      <c r="D388" s="199" t="s">
        <v>1705</v>
      </c>
      <c r="E388" s="482" t="s">
        <v>1706</v>
      </c>
      <c r="F388" s="483"/>
      <c r="G388" s="199" t="s">
        <v>518</v>
      </c>
      <c r="H388" s="199" t="s">
        <v>1585</v>
      </c>
      <c r="I388" s="199" t="s">
        <v>1713</v>
      </c>
      <c r="J388" s="201">
        <f t="shared" si="223"/>
        <v>5.0299000000000003E-2</v>
      </c>
      <c r="K388" s="195">
        <v>0.24979999999999999</v>
      </c>
      <c r="L388" s="201">
        <f t="shared" si="224"/>
        <v>1.2564690200000001E-2</v>
      </c>
      <c r="M388" s="196">
        <f t="shared" si="225"/>
        <v>0.06</v>
      </c>
      <c r="N388" s="20"/>
      <c r="O388" s="17"/>
      <c r="P388" s="17"/>
      <c r="Q388" s="17"/>
      <c r="R388" s="17"/>
    </row>
    <row r="389" spans="1:18" ht="15.75" customHeight="1">
      <c r="A389" s="17"/>
      <c r="B389" s="213"/>
      <c r="C389" s="192"/>
      <c r="D389" s="199" t="s">
        <v>1661</v>
      </c>
      <c r="E389" s="482" t="s">
        <v>1662</v>
      </c>
      <c r="F389" s="483"/>
      <c r="G389" s="199" t="s">
        <v>596</v>
      </c>
      <c r="H389" s="199" t="s">
        <v>1750</v>
      </c>
      <c r="I389" s="199" t="s">
        <v>1715</v>
      </c>
      <c r="J389" s="201">
        <f t="shared" si="223"/>
        <v>1.4381759999999999</v>
      </c>
      <c r="K389" s="195">
        <v>0.24979999999999999</v>
      </c>
      <c r="L389" s="201">
        <f t="shared" si="224"/>
        <v>0.35925636479999995</v>
      </c>
      <c r="M389" s="196">
        <f t="shared" si="225"/>
        <v>1.8</v>
      </c>
      <c r="N389" s="20"/>
      <c r="O389" s="17"/>
      <c r="P389" s="17"/>
      <c r="Q389" s="17"/>
      <c r="R389" s="17"/>
    </row>
    <row r="390" spans="1:18" ht="15.75" customHeight="1">
      <c r="A390" s="17"/>
      <c r="B390" s="213"/>
      <c r="C390" s="192"/>
      <c r="D390" s="199" t="s">
        <v>1649</v>
      </c>
      <c r="E390" s="482" t="s">
        <v>1650</v>
      </c>
      <c r="F390" s="483"/>
      <c r="G390" s="199" t="s">
        <v>596</v>
      </c>
      <c r="H390" s="199" t="s">
        <v>1750</v>
      </c>
      <c r="I390" s="199" t="s">
        <v>1716</v>
      </c>
      <c r="J390" s="201">
        <f t="shared" si="223"/>
        <v>1.7909679999999999</v>
      </c>
      <c r="K390" s="195">
        <v>0.24979999999999999</v>
      </c>
      <c r="L390" s="201">
        <f t="shared" si="224"/>
        <v>0.44738380639999997</v>
      </c>
      <c r="M390" s="196">
        <f t="shared" si="225"/>
        <v>2.2400000000000002</v>
      </c>
      <c r="N390" s="20"/>
      <c r="O390" s="17"/>
      <c r="P390" s="17"/>
      <c r="Q390" s="17"/>
      <c r="R390" s="17"/>
    </row>
    <row r="391" spans="1:18" ht="15.75" customHeight="1">
      <c r="A391" s="17"/>
      <c r="B391" s="213"/>
      <c r="C391" s="486"/>
      <c r="D391" s="483"/>
      <c r="E391" s="483"/>
      <c r="F391" s="483"/>
      <c r="G391" s="483"/>
      <c r="H391" s="483"/>
      <c r="I391" s="483"/>
      <c r="J391" s="483"/>
      <c r="K391" s="483"/>
      <c r="L391" s="209" t="s">
        <v>594</v>
      </c>
      <c r="M391" s="210">
        <f>SUM(M385:M390)</f>
        <v>6.7200000000000006</v>
      </c>
      <c r="N391" s="20"/>
      <c r="O391" s="17"/>
      <c r="P391" s="17"/>
      <c r="Q391" s="17"/>
      <c r="R391" s="17"/>
    </row>
    <row r="392" spans="1:18" ht="15.75" customHeight="1">
      <c r="A392" s="17"/>
      <c r="B392" s="213"/>
      <c r="C392" s="206" t="s">
        <v>3802</v>
      </c>
      <c r="D392" s="207"/>
      <c r="E392" s="488" t="s">
        <v>1067</v>
      </c>
      <c r="F392" s="483"/>
      <c r="G392" s="483"/>
      <c r="H392" s="483"/>
      <c r="I392" s="483"/>
      <c r="J392" s="483"/>
      <c r="K392" s="483"/>
      <c r="L392" s="483"/>
      <c r="M392" s="489"/>
      <c r="N392" s="20"/>
      <c r="O392" s="17"/>
      <c r="P392" s="17"/>
      <c r="Q392" s="17"/>
      <c r="R392" s="17"/>
    </row>
    <row r="393" spans="1:18" ht="15.75" customHeight="1">
      <c r="A393" s="17"/>
      <c r="B393" s="213"/>
      <c r="C393" s="192"/>
      <c r="D393" s="199" t="s">
        <v>1699</v>
      </c>
      <c r="E393" s="482" t="s">
        <v>1700</v>
      </c>
      <c r="F393" s="483"/>
      <c r="G393" s="199" t="s">
        <v>518</v>
      </c>
      <c r="H393" s="199" t="s">
        <v>1741</v>
      </c>
      <c r="I393" s="199" t="s">
        <v>1708</v>
      </c>
      <c r="J393" s="201">
        <f t="shared" ref="J393:J398" si="226">H393*I393</f>
        <v>0.25314200000000003</v>
      </c>
      <c r="K393" s="195">
        <v>0.24979999999999999</v>
      </c>
      <c r="L393" s="201">
        <f t="shared" ref="L393:L398" si="227">J393*K393</f>
        <v>6.3234871600000006E-2</v>
      </c>
      <c r="M393" s="196">
        <f t="shared" ref="M393:M398" si="228">ROUND(J393+L393,2)</f>
        <v>0.32</v>
      </c>
      <c r="N393" s="20"/>
      <c r="O393" s="17"/>
      <c r="P393" s="17"/>
      <c r="Q393" s="17"/>
      <c r="R393" s="17"/>
    </row>
    <row r="394" spans="1:18" ht="15.75" customHeight="1">
      <c r="A394" s="17"/>
      <c r="B394" s="213"/>
      <c r="C394" s="192"/>
      <c r="D394" s="199" t="s">
        <v>1752</v>
      </c>
      <c r="E394" s="482" t="s">
        <v>1753</v>
      </c>
      <c r="F394" s="483"/>
      <c r="G394" s="199" t="s">
        <v>518</v>
      </c>
      <c r="H394" s="199" t="s">
        <v>1527</v>
      </c>
      <c r="I394" s="199" t="s">
        <v>1754</v>
      </c>
      <c r="J394" s="201">
        <f t="shared" si="226"/>
        <v>6.37</v>
      </c>
      <c r="K394" s="195">
        <v>0.24979999999999999</v>
      </c>
      <c r="L394" s="201">
        <f t="shared" si="227"/>
        <v>1.591226</v>
      </c>
      <c r="M394" s="196">
        <f t="shared" si="228"/>
        <v>7.96</v>
      </c>
      <c r="N394" s="20"/>
      <c r="O394" s="17"/>
      <c r="P394" s="17"/>
      <c r="Q394" s="17"/>
      <c r="R394" s="17"/>
    </row>
    <row r="395" spans="1:18" ht="15.75" customHeight="1">
      <c r="A395" s="17"/>
      <c r="B395" s="213"/>
      <c r="C395" s="192"/>
      <c r="D395" s="199" t="s">
        <v>1703</v>
      </c>
      <c r="E395" s="482" t="s">
        <v>1704</v>
      </c>
      <c r="F395" s="483"/>
      <c r="G395" s="199" t="s">
        <v>518</v>
      </c>
      <c r="H395" s="199" t="s">
        <v>1743</v>
      </c>
      <c r="I395" s="199" t="s">
        <v>1711</v>
      </c>
      <c r="J395" s="201">
        <f t="shared" si="226"/>
        <v>0.36612</v>
      </c>
      <c r="K395" s="195">
        <v>0.24979999999999999</v>
      </c>
      <c r="L395" s="201">
        <f t="shared" si="227"/>
        <v>9.1456776000000004E-2</v>
      </c>
      <c r="M395" s="196">
        <f t="shared" si="228"/>
        <v>0.46</v>
      </c>
      <c r="N395" s="20"/>
      <c r="O395" s="17"/>
      <c r="P395" s="17"/>
      <c r="Q395" s="17"/>
      <c r="R395" s="17"/>
    </row>
    <row r="396" spans="1:18" ht="15.75" customHeight="1">
      <c r="A396" s="17"/>
      <c r="B396" s="213"/>
      <c r="C396" s="192"/>
      <c r="D396" s="199" t="s">
        <v>1705</v>
      </c>
      <c r="E396" s="482" t="s">
        <v>1706</v>
      </c>
      <c r="F396" s="483"/>
      <c r="G396" s="199" t="s">
        <v>518</v>
      </c>
      <c r="H396" s="199" t="s">
        <v>1744</v>
      </c>
      <c r="I396" s="199" t="s">
        <v>1713</v>
      </c>
      <c r="J396" s="201">
        <f t="shared" si="226"/>
        <v>4.6539999999999998E-2</v>
      </c>
      <c r="K396" s="195">
        <v>0.24979999999999999</v>
      </c>
      <c r="L396" s="201">
        <f t="shared" si="227"/>
        <v>1.1625692E-2</v>
      </c>
      <c r="M396" s="196">
        <f t="shared" si="228"/>
        <v>0.06</v>
      </c>
      <c r="N396" s="20"/>
      <c r="O396" s="17"/>
      <c r="P396" s="17"/>
      <c r="Q396" s="17"/>
      <c r="R396" s="17"/>
    </row>
    <row r="397" spans="1:18" ht="15.75" customHeight="1">
      <c r="A397" s="17"/>
      <c r="B397" s="213"/>
      <c r="C397" s="192"/>
      <c r="D397" s="199" t="s">
        <v>1661</v>
      </c>
      <c r="E397" s="482" t="s">
        <v>1662</v>
      </c>
      <c r="F397" s="483"/>
      <c r="G397" s="199" t="s">
        <v>596</v>
      </c>
      <c r="H397" s="199" t="s">
        <v>1745</v>
      </c>
      <c r="I397" s="199" t="s">
        <v>1715</v>
      </c>
      <c r="J397" s="201">
        <f t="shared" si="226"/>
        <v>1.330824</v>
      </c>
      <c r="K397" s="195">
        <v>0.24979999999999999</v>
      </c>
      <c r="L397" s="201">
        <f t="shared" si="227"/>
        <v>0.33243983519999998</v>
      </c>
      <c r="M397" s="196">
        <f t="shared" si="228"/>
        <v>1.66</v>
      </c>
      <c r="N397" s="20"/>
      <c r="O397" s="17"/>
      <c r="P397" s="17"/>
      <c r="Q397" s="17"/>
      <c r="R397" s="17"/>
    </row>
    <row r="398" spans="1:18" ht="15.75" customHeight="1">
      <c r="A398" s="17"/>
      <c r="B398" s="213"/>
      <c r="C398" s="192"/>
      <c r="D398" s="199" t="s">
        <v>1649</v>
      </c>
      <c r="E398" s="482" t="s">
        <v>1650</v>
      </c>
      <c r="F398" s="483"/>
      <c r="G398" s="199" t="s">
        <v>596</v>
      </c>
      <c r="H398" s="199" t="s">
        <v>1745</v>
      </c>
      <c r="I398" s="199" t="s">
        <v>1716</v>
      </c>
      <c r="J398" s="201">
        <f t="shared" si="226"/>
        <v>1.6572819999999999</v>
      </c>
      <c r="K398" s="195">
        <v>0.24979999999999999</v>
      </c>
      <c r="L398" s="201">
        <f t="shared" si="227"/>
        <v>0.4139890436</v>
      </c>
      <c r="M398" s="196">
        <f t="shared" si="228"/>
        <v>2.0699999999999998</v>
      </c>
      <c r="N398" s="20"/>
      <c r="O398" s="17"/>
      <c r="P398" s="17"/>
      <c r="Q398" s="17"/>
      <c r="R398" s="17"/>
    </row>
    <row r="399" spans="1:18" ht="15.75" customHeight="1">
      <c r="A399" s="17"/>
      <c r="B399" s="213"/>
      <c r="C399" s="486"/>
      <c r="D399" s="483"/>
      <c r="E399" s="483"/>
      <c r="F399" s="483"/>
      <c r="G399" s="483"/>
      <c r="H399" s="483"/>
      <c r="I399" s="483"/>
      <c r="J399" s="483"/>
      <c r="K399" s="483"/>
      <c r="L399" s="209" t="s">
        <v>594</v>
      </c>
      <c r="M399" s="210">
        <f>SUM(M393:M398)</f>
        <v>12.530000000000001</v>
      </c>
      <c r="N399" s="20"/>
      <c r="O399" s="17"/>
      <c r="P399" s="17"/>
      <c r="Q399" s="17"/>
      <c r="R399" s="17"/>
    </row>
    <row r="400" spans="1:18" ht="15.75" customHeight="1">
      <c r="A400" s="17"/>
      <c r="B400" s="213"/>
      <c r="C400" s="206" t="s">
        <v>3803</v>
      </c>
      <c r="D400" s="207"/>
      <c r="E400" s="488" t="s">
        <v>1756</v>
      </c>
      <c r="F400" s="483"/>
      <c r="G400" s="483"/>
      <c r="H400" s="483"/>
      <c r="I400" s="483"/>
      <c r="J400" s="483"/>
      <c r="K400" s="483"/>
      <c r="L400" s="483"/>
      <c r="M400" s="489"/>
      <c r="N400" s="20"/>
      <c r="O400" s="17"/>
      <c r="P400" s="17"/>
      <c r="Q400" s="17"/>
      <c r="R400" s="17"/>
    </row>
    <row r="401" spans="1:18" ht="15.75" customHeight="1">
      <c r="A401" s="17"/>
      <c r="B401" s="213"/>
      <c r="C401" s="192"/>
      <c r="D401" s="199" t="s">
        <v>1757</v>
      </c>
      <c r="E401" s="482" t="s">
        <v>1758</v>
      </c>
      <c r="F401" s="483"/>
      <c r="G401" s="199" t="s">
        <v>518</v>
      </c>
      <c r="H401" s="199" t="s">
        <v>1527</v>
      </c>
      <c r="I401" s="199" t="s">
        <v>1759</v>
      </c>
      <c r="J401" s="201">
        <f t="shared" ref="J401:J406" si="229">H401*I401</f>
        <v>0.78</v>
      </c>
      <c r="K401" s="195">
        <v>0.24979999999999999</v>
      </c>
      <c r="L401" s="201">
        <f t="shared" ref="L401:L406" si="230">J401*K401</f>
        <v>0.19484399999999999</v>
      </c>
      <c r="M401" s="196">
        <f t="shared" ref="M401:M406" si="231">ROUND(J401+L401,2)</f>
        <v>0.97</v>
      </c>
      <c r="N401" s="20"/>
      <c r="O401" s="17"/>
      <c r="P401" s="17"/>
      <c r="Q401" s="17"/>
      <c r="R401" s="17"/>
    </row>
    <row r="402" spans="1:18" ht="15.75" customHeight="1">
      <c r="A402" s="17"/>
      <c r="B402" s="213"/>
      <c r="C402" s="192"/>
      <c r="D402" s="199" t="s">
        <v>1699</v>
      </c>
      <c r="E402" s="482" t="s">
        <v>1700</v>
      </c>
      <c r="F402" s="483"/>
      <c r="G402" s="199" t="s">
        <v>518</v>
      </c>
      <c r="H402" s="199" t="s">
        <v>1741</v>
      </c>
      <c r="I402" s="199" t="s">
        <v>1708</v>
      </c>
      <c r="J402" s="201">
        <f t="shared" si="229"/>
        <v>0.25314200000000003</v>
      </c>
      <c r="K402" s="195">
        <v>0.24979999999999999</v>
      </c>
      <c r="L402" s="201">
        <f t="shared" si="230"/>
        <v>6.3234871600000006E-2</v>
      </c>
      <c r="M402" s="196">
        <f t="shared" si="231"/>
        <v>0.32</v>
      </c>
      <c r="N402" s="20"/>
      <c r="O402" s="17"/>
      <c r="P402" s="17"/>
      <c r="Q402" s="17"/>
      <c r="R402" s="17"/>
    </row>
    <row r="403" spans="1:18" ht="15.75" customHeight="1">
      <c r="A403" s="17"/>
      <c r="B403" s="213"/>
      <c r="C403" s="192"/>
      <c r="D403" s="199" t="s">
        <v>1703</v>
      </c>
      <c r="E403" s="482" t="s">
        <v>1704</v>
      </c>
      <c r="F403" s="483"/>
      <c r="G403" s="199" t="s">
        <v>518</v>
      </c>
      <c r="H403" s="199" t="s">
        <v>1743</v>
      </c>
      <c r="I403" s="199" t="s">
        <v>1711</v>
      </c>
      <c r="J403" s="201">
        <f t="shared" si="229"/>
        <v>0.36612</v>
      </c>
      <c r="K403" s="195">
        <v>0.24979999999999999</v>
      </c>
      <c r="L403" s="201">
        <f t="shared" si="230"/>
        <v>9.1456776000000004E-2</v>
      </c>
      <c r="M403" s="196">
        <f t="shared" si="231"/>
        <v>0.46</v>
      </c>
      <c r="N403" s="20"/>
      <c r="O403" s="17"/>
      <c r="P403" s="17"/>
      <c r="Q403" s="17"/>
      <c r="R403" s="17"/>
    </row>
    <row r="404" spans="1:18" ht="15.75" customHeight="1">
      <c r="A404" s="17"/>
      <c r="B404" s="213"/>
      <c r="C404" s="192"/>
      <c r="D404" s="199" t="s">
        <v>1705</v>
      </c>
      <c r="E404" s="482" t="s">
        <v>1706</v>
      </c>
      <c r="F404" s="483"/>
      <c r="G404" s="199" t="s">
        <v>518</v>
      </c>
      <c r="H404" s="199" t="s">
        <v>1760</v>
      </c>
      <c r="I404" s="199" t="s">
        <v>1713</v>
      </c>
      <c r="J404" s="201">
        <f t="shared" si="229"/>
        <v>5.2089000000000003E-2</v>
      </c>
      <c r="K404" s="195">
        <v>0.24979999999999999</v>
      </c>
      <c r="L404" s="201">
        <f t="shared" si="230"/>
        <v>1.30118322E-2</v>
      </c>
      <c r="M404" s="196">
        <f t="shared" si="231"/>
        <v>7.0000000000000007E-2</v>
      </c>
      <c r="N404" s="20"/>
      <c r="O404" s="17"/>
      <c r="P404" s="17"/>
      <c r="Q404" s="17"/>
      <c r="R404" s="17"/>
    </row>
    <row r="405" spans="1:18" ht="15.75" customHeight="1">
      <c r="A405" s="17"/>
      <c r="B405" s="213"/>
      <c r="C405" s="192"/>
      <c r="D405" s="199" t="s">
        <v>1661</v>
      </c>
      <c r="E405" s="482" t="s">
        <v>1662</v>
      </c>
      <c r="F405" s="483"/>
      <c r="G405" s="199" t="s">
        <v>596</v>
      </c>
      <c r="H405" s="199" t="s">
        <v>1761</v>
      </c>
      <c r="I405" s="199" t="s">
        <v>1715</v>
      </c>
      <c r="J405" s="201">
        <f t="shared" si="229"/>
        <v>1.3717200000000001</v>
      </c>
      <c r="K405" s="195">
        <v>0.24979999999999999</v>
      </c>
      <c r="L405" s="201">
        <f t="shared" si="230"/>
        <v>0.34265565600000003</v>
      </c>
      <c r="M405" s="196">
        <f t="shared" si="231"/>
        <v>1.71</v>
      </c>
      <c r="N405" s="20"/>
      <c r="O405" s="17"/>
      <c r="P405" s="17"/>
      <c r="Q405" s="17"/>
      <c r="R405" s="17"/>
    </row>
    <row r="406" spans="1:18" ht="15.75" customHeight="1">
      <c r="A406" s="17"/>
      <c r="B406" s="213"/>
      <c r="C406" s="192"/>
      <c r="D406" s="199" t="s">
        <v>1649</v>
      </c>
      <c r="E406" s="482" t="s">
        <v>1650</v>
      </c>
      <c r="F406" s="483"/>
      <c r="G406" s="199" t="s">
        <v>596</v>
      </c>
      <c r="H406" s="199" t="s">
        <v>1761</v>
      </c>
      <c r="I406" s="199" t="s">
        <v>1716</v>
      </c>
      <c r="J406" s="201">
        <f t="shared" si="229"/>
        <v>1.70821</v>
      </c>
      <c r="K406" s="195">
        <v>0.24979999999999999</v>
      </c>
      <c r="L406" s="201">
        <f t="shared" si="230"/>
        <v>0.42671085799999997</v>
      </c>
      <c r="M406" s="196">
        <f t="shared" si="231"/>
        <v>2.13</v>
      </c>
      <c r="N406" s="20"/>
      <c r="O406" s="17"/>
      <c r="P406" s="17"/>
      <c r="Q406" s="17"/>
      <c r="R406" s="17"/>
    </row>
    <row r="407" spans="1:18" ht="15.75" customHeight="1">
      <c r="A407" s="17"/>
      <c r="B407" s="213"/>
      <c r="C407" s="486"/>
      <c r="D407" s="483"/>
      <c r="E407" s="483"/>
      <c r="F407" s="483"/>
      <c r="G407" s="483"/>
      <c r="H407" s="483"/>
      <c r="I407" s="483"/>
      <c r="J407" s="483"/>
      <c r="K407" s="483"/>
      <c r="L407" s="209" t="s">
        <v>594</v>
      </c>
      <c r="M407" s="210">
        <f>SUM(M401:M406)</f>
        <v>5.66</v>
      </c>
      <c r="N407" s="20"/>
      <c r="O407" s="17"/>
      <c r="P407" s="17"/>
      <c r="Q407" s="17"/>
      <c r="R407" s="17"/>
    </row>
    <row r="408" spans="1:18" ht="15.75" customHeight="1">
      <c r="A408" s="17"/>
      <c r="B408" s="213"/>
      <c r="C408" s="206" t="s">
        <v>3804</v>
      </c>
      <c r="D408" s="207"/>
      <c r="E408" s="488" t="s">
        <v>1069</v>
      </c>
      <c r="F408" s="483"/>
      <c r="G408" s="483"/>
      <c r="H408" s="483"/>
      <c r="I408" s="483"/>
      <c r="J408" s="483"/>
      <c r="K408" s="483"/>
      <c r="L408" s="483"/>
      <c r="M408" s="489"/>
      <c r="N408" s="20"/>
      <c r="O408" s="17"/>
      <c r="P408" s="17"/>
      <c r="Q408" s="17"/>
      <c r="R408" s="17"/>
    </row>
    <row r="409" spans="1:18" ht="15.75" customHeight="1">
      <c r="A409" s="17"/>
      <c r="B409" s="213"/>
      <c r="C409" s="192"/>
      <c r="D409" s="199" t="s">
        <v>1699</v>
      </c>
      <c r="E409" s="482" t="s">
        <v>1700</v>
      </c>
      <c r="F409" s="483"/>
      <c r="G409" s="199" t="s">
        <v>518</v>
      </c>
      <c r="H409" s="199" t="s">
        <v>1741</v>
      </c>
      <c r="I409" s="199" t="s">
        <v>1708</v>
      </c>
      <c r="J409" s="201">
        <f t="shared" ref="J409:J414" si="232">H409*I409</f>
        <v>0.25314200000000003</v>
      </c>
      <c r="K409" s="195">
        <v>0.24979999999999999</v>
      </c>
      <c r="L409" s="201">
        <f t="shared" ref="L409:L414" si="233">J409*K409</f>
        <v>6.3234871600000006E-2</v>
      </c>
      <c r="M409" s="196">
        <f t="shared" ref="M409:M414" si="234">ROUND(J409+L409,2)</f>
        <v>0.32</v>
      </c>
      <c r="N409" s="20"/>
      <c r="O409" s="17"/>
      <c r="P409" s="17"/>
      <c r="Q409" s="17"/>
      <c r="R409" s="17"/>
    </row>
    <row r="410" spans="1:18" ht="15.75" customHeight="1">
      <c r="A410" s="17"/>
      <c r="B410" s="213"/>
      <c r="C410" s="192"/>
      <c r="D410" s="199" t="s">
        <v>1703</v>
      </c>
      <c r="E410" s="482" t="s">
        <v>1704</v>
      </c>
      <c r="F410" s="483"/>
      <c r="G410" s="199" t="s">
        <v>518</v>
      </c>
      <c r="H410" s="199" t="s">
        <v>1743</v>
      </c>
      <c r="I410" s="199" t="s">
        <v>1711</v>
      </c>
      <c r="J410" s="201">
        <f t="shared" si="232"/>
        <v>0.36612</v>
      </c>
      <c r="K410" s="195">
        <v>0.24979999999999999</v>
      </c>
      <c r="L410" s="201">
        <f t="shared" si="233"/>
        <v>9.1456776000000004E-2</v>
      </c>
      <c r="M410" s="196">
        <f t="shared" si="234"/>
        <v>0.46</v>
      </c>
      <c r="N410" s="20"/>
      <c r="O410" s="17"/>
      <c r="P410" s="17"/>
      <c r="Q410" s="17"/>
      <c r="R410" s="17"/>
    </row>
    <row r="411" spans="1:18" ht="15.75" customHeight="1">
      <c r="A411" s="17"/>
      <c r="B411" s="213"/>
      <c r="C411" s="192"/>
      <c r="D411" s="199" t="s">
        <v>1762</v>
      </c>
      <c r="E411" s="482" t="s">
        <v>1763</v>
      </c>
      <c r="F411" s="483"/>
      <c r="G411" s="199" t="s">
        <v>518</v>
      </c>
      <c r="H411" s="199" t="s">
        <v>1527</v>
      </c>
      <c r="I411" s="199" t="s">
        <v>1764</v>
      </c>
      <c r="J411" s="201">
        <f t="shared" si="232"/>
        <v>4.7300000000000004</v>
      </c>
      <c r="K411" s="195">
        <v>0.24979999999999999</v>
      </c>
      <c r="L411" s="201">
        <f t="shared" si="233"/>
        <v>1.181554</v>
      </c>
      <c r="M411" s="196">
        <f t="shared" si="234"/>
        <v>5.91</v>
      </c>
      <c r="N411" s="20"/>
      <c r="O411" s="17"/>
      <c r="P411" s="17"/>
      <c r="Q411" s="17"/>
      <c r="R411" s="17"/>
    </row>
    <row r="412" spans="1:18" ht="15.75" customHeight="1">
      <c r="A412" s="17"/>
      <c r="B412" s="213"/>
      <c r="C412" s="192"/>
      <c r="D412" s="199" t="s">
        <v>1705</v>
      </c>
      <c r="E412" s="482" t="s">
        <v>1706</v>
      </c>
      <c r="F412" s="483"/>
      <c r="G412" s="199" t="s">
        <v>518</v>
      </c>
      <c r="H412" s="199" t="s">
        <v>1744</v>
      </c>
      <c r="I412" s="199" t="s">
        <v>1713</v>
      </c>
      <c r="J412" s="201">
        <f t="shared" si="232"/>
        <v>4.6539999999999998E-2</v>
      </c>
      <c r="K412" s="195">
        <v>0.24979999999999999</v>
      </c>
      <c r="L412" s="201">
        <f t="shared" si="233"/>
        <v>1.1625692E-2</v>
      </c>
      <c r="M412" s="196">
        <f t="shared" si="234"/>
        <v>0.06</v>
      </c>
      <c r="N412" s="20"/>
      <c r="O412" s="17"/>
      <c r="P412" s="17"/>
      <c r="Q412" s="17"/>
      <c r="R412" s="17"/>
    </row>
    <row r="413" spans="1:18" ht="15.75" customHeight="1">
      <c r="A413" s="17"/>
      <c r="B413" s="213"/>
      <c r="C413" s="192"/>
      <c r="D413" s="199" t="s">
        <v>1661</v>
      </c>
      <c r="E413" s="482" t="s">
        <v>1662</v>
      </c>
      <c r="F413" s="483"/>
      <c r="G413" s="199" t="s">
        <v>596</v>
      </c>
      <c r="H413" s="199" t="s">
        <v>1745</v>
      </c>
      <c r="I413" s="199" t="s">
        <v>1715</v>
      </c>
      <c r="J413" s="201">
        <f t="shared" si="232"/>
        <v>1.330824</v>
      </c>
      <c r="K413" s="195">
        <v>0.24979999999999999</v>
      </c>
      <c r="L413" s="201">
        <f t="shared" si="233"/>
        <v>0.33243983519999998</v>
      </c>
      <c r="M413" s="196">
        <f t="shared" si="234"/>
        <v>1.66</v>
      </c>
      <c r="N413" s="20"/>
      <c r="O413" s="17"/>
      <c r="P413" s="17"/>
      <c r="Q413" s="17"/>
      <c r="R413" s="17"/>
    </row>
    <row r="414" spans="1:18" ht="15.75" customHeight="1">
      <c r="A414" s="17"/>
      <c r="B414" s="213"/>
      <c r="C414" s="192"/>
      <c r="D414" s="199" t="s">
        <v>1649</v>
      </c>
      <c r="E414" s="482" t="s">
        <v>1650</v>
      </c>
      <c r="F414" s="483"/>
      <c r="G414" s="199" t="s">
        <v>596</v>
      </c>
      <c r="H414" s="199" t="s">
        <v>1745</v>
      </c>
      <c r="I414" s="199" t="s">
        <v>1716</v>
      </c>
      <c r="J414" s="201">
        <f t="shared" si="232"/>
        <v>1.6572819999999999</v>
      </c>
      <c r="K414" s="195">
        <v>0.24979999999999999</v>
      </c>
      <c r="L414" s="201">
        <f t="shared" si="233"/>
        <v>0.4139890436</v>
      </c>
      <c r="M414" s="196">
        <f t="shared" si="234"/>
        <v>2.0699999999999998</v>
      </c>
      <c r="N414" s="20"/>
      <c r="O414" s="17"/>
      <c r="P414" s="17"/>
      <c r="Q414" s="17"/>
      <c r="R414" s="17"/>
    </row>
    <row r="415" spans="1:18" ht="15.75" customHeight="1">
      <c r="A415" s="17"/>
      <c r="B415" s="213"/>
      <c r="C415" s="486"/>
      <c r="D415" s="483"/>
      <c r="E415" s="483"/>
      <c r="F415" s="483"/>
      <c r="G415" s="483"/>
      <c r="H415" s="483"/>
      <c r="I415" s="483"/>
      <c r="J415" s="483"/>
      <c r="K415" s="483"/>
      <c r="L415" s="209" t="s">
        <v>594</v>
      </c>
      <c r="M415" s="210">
        <f>SUM(M409:M414)</f>
        <v>10.48</v>
      </c>
      <c r="N415" s="20"/>
      <c r="O415" s="17"/>
      <c r="P415" s="17"/>
      <c r="Q415" s="17"/>
      <c r="R415" s="17"/>
    </row>
    <row r="416" spans="1:18" ht="15.75" customHeight="1">
      <c r="A416" s="17"/>
      <c r="B416" s="213"/>
      <c r="C416" s="206" t="s">
        <v>3805</v>
      </c>
      <c r="D416" s="207"/>
      <c r="E416" s="488" t="s">
        <v>1070</v>
      </c>
      <c r="F416" s="483"/>
      <c r="G416" s="483"/>
      <c r="H416" s="483"/>
      <c r="I416" s="483"/>
      <c r="J416" s="483"/>
      <c r="K416" s="483"/>
      <c r="L416" s="483"/>
      <c r="M416" s="489"/>
      <c r="N416" s="20"/>
      <c r="O416" s="17"/>
      <c r="P416" s="17"/>
      <c r="Q416" s="17"/>
      <c r="R416" s="17"/>
    </row>
    <row r="417" spans="1:18" ht="15.75" customHeight="1">
      <c r="A417" s="17"/>
      <c r="B417" s="213"/>
      <c r="C417" s="192"/>
      <c r="D417" s="199" t="s">
        <v>1699</v>
      </c>
      <c r="E417" s="482" t="s">
        <v>1700</v>
      </c>
      <c r="F417" s="483"/>
      <c r="G417" s="199" t="s">
        <v>518</v>
      </c>
      <c r="H417" s="199" t="s">
        <v>1707</v>
      </c>
      <c r="I417" s="199" t="s">
        <v>1708</v>
      </c>
      <c r="J417" s="201">
        <f t="shared" ref="J417:J422" si="235">H417*I417</f>
        <v>0.38240600000000002</v>
      </c>
      <c r="K417" s="195">
        <v>0.24979999999999999</v>
      </c>
      <c r="L417" s="201">
        <f t="shared" ref="L417:L422" si="236">J417*K417</f>
        <v>9.55250188E-2</v>
      </c>
      <c r="M417" s="196">
        <f t="shared" ref="M417:M422" si="237">ROUND(J417+L417,2)</f>
        <v>0.48</v>
      </c>
      <c r="N417" s="20"/>
      <c r="O417" s="17"/>
      <c r="P417" s="17"/>
      <c r="Q417" s="17"/>
      <c r="R417" s="17"/>
    </row>
    <row r="418" spans="1:18" ht="15.75" customHeight="1">
      <c r="A418" s="17"/>
      <c r="B418" s="213"/>
      <c r="C418" s="192"/>
      <c r="D418" s="199" t="s">
        <v>1765</v>
      </c>
      <c r="E418" s="482" t="s">
        <v>1766</v>
      </c>
      <c r="F418" s="483"/>
      <c r="G418" s="199" t="s">
        <v>518</v>
      </c>
      <c r="H418" s="199" t="s">
        <v>1527</v>
      </c>
      <c r="I418" s="199" t="s">
        <v>1767</v>
      </c>
      <c r="J418" s="201">
        <f t="shared" si="235"/>
        <v>0.79</v>
      </c>
      <c r="K418" s="195">
        <v>0.24979999999999999</v>
      </c>
      <c r="L418" s="201">
        <f t="shared" si="236"/>
        <v>0.19734200000000002</v>
      </c>
      <c r="M418" s="196">
        <f t="shared" si="237"/>
        <v>0.99</v>
      </c>
      <c r="N418" s="20"/>
      <c r="O418" s="17"/>
      <c r="P418" s="17"/>
      <c r="Q418" s="17"/>
      <c r="R418" s="17"/>
    </row>
    <row r="419" spans="1:18" ht="15.75" customHeight="1">
      <c r="A419" s="17"/>
      <c r="B419" s="213"/>
      <c r="C419" s="192"/>
      <c r="D419" s="199" t="s">
        <v>1703</v>
      </c>
      <c r="E419" s="482" t="s">
        <v>1704</v>
      </c>
      <c r="F419" s="483"/>
      <c r="G419" s="199" t="s">
        <v>518</v>
      </c>
      <c r="H419" s="199" t="s">
        <v>1710</v>
      </c>
      <c r="I419" s="199" t="s">
        <v>1711</v>
      </c>
      <c r="J419" s="201">
        <f t="shared" si="235"/>
        <v>0.48816000000000004</v>
      </c>
      <c r="K419" s="195">
        <v>0.24979999999999999</v>
      </c>
      <c r="L419" s="201">
        <f t="shared" si="236"/>
        <v>0.12194236800000001</v>
      </c>
      <c r="M419" s="196">
        <f t="shared" si="237"/>
        <v>0.61</v>
      </c>
      <c r="N419" s="20"/>
      <c r="O419" s="17"/>
      <c r="P419" s="17"/>
      <c r="Q419" s="17"/>
      <c r="R419" s="17"/>
    </row>
    <row r="420" spans="1:18" ht="15.75" customHeight="1">
      <c r="A420" s="17"/>
      <c r="B420" s="213"/>
      <c r="C420" s="192"/>
      <c r="D420" s="199" t="s">
        <v>1705</v>
      </c>
      <c r="E420" s="482" t="s">
        <v>1706</v>
      </c>
      <c r="F420" s="483"/>
      <c r="G420" s="199" t="s">
        <v>518</v>
      </c>
      <c r="H420" s="199" t="s">
        <v>1768</v>
      </c>
      <c r="I420" s="199" t="s">
        <v>1713</v>
      </c>
      <c r="J420" s="201">
        <f t="shared" si="235"/>
        <v>5.4058000000000002E-2</v>
      </c>
      <c r="K420" s="195">
        <v>0.24979999999999999</v>
      </c>
      <c r="L420" s="201">
        <f t="shared" si="236"/>
        <v>1.35036884E-2</v>
      </c>
      <c r="M420" s="196">
        <f t="shared" si="237"/>
        <v>7.0000000000000007E-2</v>
      </c>
      <c r="N420" s="20"/>
      <c r="O420" s="17"/>
      <c r="P420" s="17"/>
      <c r="Q420" s="17"/>
      <c r="R420" s="17"/>
    </row>
    <row r="421" spans="1:18" ht="15.75" customHeight="1">
      <c r="A421" s="17"/>
      <c r="B421" s="213"/>
      <c r="C421" s="192"/>
      <c r="D421" s="199" t="s">
        <v>1661</v>
      </c>
      <c r="E421" s="482" t="s">
        <v>1662</v>
      </c>
      <c r="F421" s="483"/>
      <c r="G421" s="199" t="s">
        <v>596</v>
      </c>
      <c r="H421" s="199" t="s">
        <v>1769</v>
      </c>
      <c r="I421" s="199" t="s">
        <v>1715</v>
      </c>
      <c r="J421" s="201">
        <f t="shared" si="235"/>
        <v>1.5438239999999999</v>
      </c>
      <c r="K421" s="195">
        <v>0.24979999999999999</v>
      </c>
      <c r="L421" s="201">
        <f t="shared" si="236"/>
        <v>0.38564723519999994</v>
      </c>
      <c r="M421" s="196">
        <f t="shared" si="237"/>
        <v>1.93</v>
      </c>
      <c r="N421" s="20"/>
      <c r="O421" s="17"/>
      <c r="P421" s="17"/>
      <c r="Q421" s="17"/>
      <c r="R421" s="17"/>
    </row>
    <row r="422" spans="1:18" ht="15.75" customHeight="1">
      <c r="A422" s="17"/>
      <c r="B422" s="213"/>
      <c r="C422" s="192"/>
      <c r="D422" s="199" t="s">
        <v>1649</v>
      </c>
      <c r="E422" s="482" t="s">
        <v>1650</v>
      </c>
      <c r="F422" s="483"/>
      <c r="G422" s="199" t="s">
        <v>596</v>
      </c>
      <c r="H422" s="199" t="s">
        <v>1769</v>
      </c>
      <c r="I422" s="199" t="s">
        <v>1716</v>
      </c>
      <c r="J422" s="201">
        <f t="shared" si="235"/>
        <v>1.9225319999999999</v>
      </c>
      <c r="K422" s="195">
        <v>0.24979999999999999</v>
      </c>
      <c r="L422" s="201">
        <f t="shared" si="236"/>
        <v>0.48024849359999999</v>
      </c>
      <c r="M422" s="196">
        <f t="shared" si="237"/>
        <v>2.4</v>
      </c>
      <c r="N422" s="20"/>
      <c r="O422" s="17"/>
      <c r="P422" s="17"/>
      <c r="Q422" s="17"/>
      <c r="R422" s="17"/>
    </row>
    <row r="423" spans="1:18" ht="15.75" customHeight="1">
      <c r="A423" s="17"/>
      <c r="B423" s="213"/>
      <c r="C423" s="486"/>
      <c r="D423" s="483"/>
      <c r="E423" s="483"/>
      <c r="F423" s="483"/>
      <c r="G423" s="483"/>
      <c r="H423" s="483"/>
      <c r="I423" s="483"/>
      <c r="J423" s="483"/>
      <c r="K423" s="483"/>
      <c r="L423" s="209" t="s">
        <v>594</v>
      </c>
      <c r="M423" s="210">
        <f>SUM(M417:M422)</f>
        <v>6.48</v>
      </c>
      <c r="N423" s="20"/>
      <c r="O423" s="17"/>
      <c r="P423" s="17"/>
      <c r="Q423" s="17"/>
      <c r="R423" s="17"/>
    </row>
    <row r="424" spans="1:18" ht="15.75" customHeight="1">
      <c r="A424" s="17"/>
      <c r="B424" s="213"/>
      <c r="C424" s="206" t="s">
        <v>3806</v>
      </c>
      <c r="D424" s="207"/>
      <c r="E424" s="488" t="s">
        <v>1071</v>
      </c>
      <c r="F424" s="483"/>
      <c r="G424" s="483"/>
      <c r="H424" s="483"/>
      <c r="I424" s="483"/>
      <c r="J424" s="483"/>
      <c r="K424" s="483"/>
      <c r="L424" s="483"/>
      <c r="M424" s="489"/>
      <c r="N424" s="20"/>
      <c r="O424" s="17"/>
      <c r="P424" s="17"/>
      <c r="Q424" s="17"/>
      <c r="R424" s="17"/>
    </row>
    <row r="425" spans="1:18" ht="15.75" customHeight="1">
      <c r="A425" s="17"/>
      <c r="B425" s="213"/>
      <c r="C425" s="192"/>
      <c r="D425" s="199" t="s">
        <v>1699</v>
      </c>
      <c r="E425" s="482" t="s">
        <v>1700</v>
      </c>
      <c r="F425" s="483"/>
      <c r="G425" s="199" t="s">
        <v>518</v>
      </c>
      <c r="H425" s="199" t="s">
        <v>1707</v>
      </c>
      <c r="I425" s="199" t="s">
        <v>1708</v>
      </c>
      <c r="J425" s="201">
        <f t="shared" ref="J425:J430" si="238">H425*I425</f>
        <v>0.38240600000000002</v>
      </c>
      <c r="K425" s="195">
        <v>0.24979999999999999</v>
      </c>
      <c r="L425" s="201">
        <f t="shared" ref="L425:L430" si="239">J425*K425</f>
        <v>9.55250188E-2</v>
      </c>
      <c r="M425" s="196">
        <f t="shared" ref="M425:M430" si="240">ROUND(J425+L425,2)</f>
        <v>0.48</v>
      </c>
      <c r="N425" s="20"/>
      <c r="O425" s="17"/>
      <c r="P425" s="17"/>
      <c r="Q425" s="17"/>
      <c r="R425" s="17"/>
    </row>
    <row r="426" spans="1:18" ht="15.75" customHeight="1">
      <c r="A426" s="17"/>
      <c r="B426" s="213"/>
      <c r="C426" s="192"/>
      <c r="D426" s="199" t="s">
        <v>1770</v>
      </c>
      <c r="E426" s="482" t="s">
        <v>1771</v>
      </c>
      <c r="F426" s="483"/>
      <c r="G426" s="199" t="s">
        <v>518</v>
      </c>
      <c r="H426" s="199" t="s">
        <v>1527</v>
      </c>
      <c r="I426" s="199" t="s">
        <v>1772</v>
      </c>
      <c r="J426" s="201">
        <f t="shared" si="238"/>
        <v>1.02</v>
      </c>
      <c r="K426" s="195">
        <v>0.24979999999999999</v>
      </c>
      <c r="L426" s="201">
        <f t="shared" si="239"/>
        <v>0.25479600000000002</v>
      </c>
      <c r="M426" s="196">
        <f t="shared" si="240"/>
        <v>1.27</v>
      </c>
      <c r="N426" s="20"/>
      <c r="O426" s="17"/>
      <c r="P426" s="17"/>
      <c r="Q426" s="17"/>
      <c r="R426" s="17"/>
    </row>
    <row r="427" spans="1:18" ht="15.75" customHeight="1">
      <c r="A427" s="17"/>
      <c r="B427" s="213"/>
      <c r="C427" s="192"/>
      <c r="D427" s="199" t="s">
        <v>1703</v>
      </c>
      <c r="E427" s="482" t="s">
        <v>1704</v>
      </c>
      <c r="F427" s="483"/>
      <c r="G427" s="199" t="s">
        <v>518</v>
      </c>
      <c r="H427" s="199" t="s">
        <v>1773</v>
      </c>
      <c r="I427" s="199" t="s">
        <v>1711</v>
      </c>
      <c r="J427" s="201">
        <f t="shared" si="238"/>
        <v>0.54918</v>
      </c>
      <c r="K427" s="195">
        <v>0.24979999999999999</v>
      </c>
      <c r="L427" s="201">
        <f t="shared" si="239"/>
        <v>0.137185164</v>
      </c>
      <c r="M427" s="196">
        <f t="shared" si="240"/>
        <v>0.69</v>
      </c>
      <c r="N427" s="20"/>
      <c r="O427" s="17"/>
      <c r="P427" s="17"/>
      <c r="Q427" s="17"/>
      <c r="R427" s="17"/>
    </row>
    <row r="428" spans="1:18" ht="15.75" customHeight="1">
      <c r="A428" s="17"/>
      <c r="B428" s="213"/>
      <c r="C428" s="192"/>
      <c r="D428" s="199" t="s">
        <v>1705</v>
      </c>
      <c r="E428" s="482" t="s">
        <v>1706</v>
      </c>
      <c r="F428" s="483"/>
      <c r="G428" s="199" t="s">
        <v>518</v>
      </c>
      <c r="H428" s="199" t="s">
        <v>1774</v>
      </c>
      <c r="I428" s="199" t="s">
        <v>1713</v>
      </c>
      <c r="J428" s="201">
        <f t="shared" si="238"/>
        <v>6.9809999999999997E-2</v>
      </c>
      <c r="K428" s="195">
        <v>0.24979999999999999</v>
      </c>
      <c r="L428" s="201">
        <f t="shared" si="239"/>
        <v>1.7438538E-2</v>
      </c>
      <c r="M428" s="196">
        <f t="shared" si="240"/>
        <v>0.09</v>
      </c>
      <c r="N428" s="20"/>
      <c r="O428" s="17"/>
      <c r="P428" s="17"/>
      <c r="Q428" s="17"/>
      <c r="R428" s="17"/>
    </row>
    <row r="429" spans="1:18" ht="15.75" customHeight="1">
      <c r="A429" s="17"/>
      <c r="B429" s="213"/>
      <c r="C429" s="192"/>
      <c r="D429" s="199" t="s">
        <v>1661</v>
      </c>
      <c r="E429" s="482" t="s">
        <v>1662</v>
      </c>
      <c r="F429" s="483"/>
      <c r="G429" s="199" t="s">
        <v>596</v>
      </c>
      <c r="H429" s="199" t="s">
        <v>1775</v>
      </c>
      <c r="I429" s="199" t="s">
        <v>1715</v>
      </c>
      <c r="J429" s="201">
        <f t="shared" si="238"/>
        <v>2.6633519999999997</v>
      </c>
      <c r="K429" s="195">
        <v>0.24979999999999999</v>
      </c>
      <c r="L429" s="201">
        <f t="shared" si="239"/>
        <v>0.66530532959999988</v>
      </c>
      <c r="M429" s="196">
        <f t="shared" si="240"/>
        <v>3.33</v>
      </c>
      <c r="N429" s="20"/>
      <c r="O429" s="17"/>
      <c r="P429" s="17"/>
      <c r="Q429" s="17"/>
      <c r="R429" s="17"/>
    </row>
    <row r="430" spans="1:18" ht="15.75" customHeight="1">
      <c r="A430" s="17"/>
      <c r="B430" s="213"/>
      <c r="C430" s="192"/>
      <c r="D430" s="199" t="s">
        <v>1649</v>
      </c>
      <c r="E430" s="482" t="s">
        <v>1650</v>
      </c>
      <c r="F430" s="483"/>
      <c r="G430" s="199" t="s">
        <v>596</v>
      </c>
      <c r="H430" s="199" t="s">
        <v>1775</v>
      </c>
      <c r="I430" s="199" t="s">
        <v>1716</v>
      </c>
      <c r="J430" s="201">
        <f t="shared" si="238"/>
        <v>3.3166859999999998</v>
      </c>
      <c r="K430" s="195">
        <v>0.24979999999999999</v>
      </c>
      <c r="L430" s="201">
        <f t="shared" si="239"/>
        <v>0.82850816279999995</v>
      </c>
      <c r="M430" s="196">
        <f t="shared" si="240"/>
        <v>4.1500000000000004</v>
      </c>
      <c r="N430" s="20"/>
      <c r="O430" s="17"/>
      <c r="P430" s="17"/>
      <c r="Q430" s="17"/>
      <c r="R430" s="17"/>
    </row>
    <row r="431" spans="1:18" ht="15.75" customHeight="1">
      <c r="A431" s="17"/>
      <c r="B431" s="213"/>
      <c r="C431" s="486"/>
      <c r="D431" s="483"/>
      <c r="E431" s="483"/>
      <c r="F431" s="483"/>
      <c r="G431" s="483"/>
      <c r="H431" s="483"/>
      <c r="I431" s="483"/>
      <c r="J431" s="483"/>
      <c r="K431" s="483"/>
      <c r="L431" s="209" t="s">
        <v>594</v>
      </c>
      <c r="M431" s="210">
        <f>SUM(M425:M430)</f>
        <v>10.01</v>
      </c>
      <c r="N431" s="20"/>
      <c r="O431" s="17"/>
      <c r="P431" s="17"/>
      <c r="Q431" s="17"/>
      <c r="R431" s="17"/>
    </row>
    <row r="432" spans="1:18" ht="15.75" customHeight="1">
      <c r="A432" s="17"/>
      <c r="B432" s="213"/>
      <c r="C432" s="206" t="s">
        <v>3807</v>
      </c>
      <c r="D432" s="207"/>
      <c r="E432" s="488" t="s">
        <v>1072</v>
      </c>
      <c r="F432" s="483"/>
      <c r="G432" s="483"/>
      <c r="H432" s="483"/>
      <c r="I432" s="483"/>
      <c r="J432" s="483"/>
      <c r="K432" s="483"/>
      <c r="L432" s="483"/>
      <c r="M432" s="489"/>
      <c r="N432" s="20"/>
      <c r="O432" s="17"/>
      <c r="P432" s="17"/>
      <c r="Q432" s="17"/>
      <c r="R432" s="17"/>
    </row>
    <row r="433" spans="1:18" ht="15.75" customHeight="1">
      <c r="A433" s="17"/>
      <c r="B433" s="213"/>
      <c r="C433" s="192"/>
      <c r="D433" s="199" t="s">
        <v>1699</v>
      </c>
      <c r="E433" s="482" t="s">
        <v>1700</v>
      </c>
      <c r="F433" s="483"/>
      <c r="G433" s="199" t="s">
        <v>518</v>
      </c>
      <c r="H433" s="199" t="s">
        <v>1778</v>
      </c>
      <c r="I433" s="199" t="s">
        <v>1708</v>
      </c>
      <c r="J433" s="201">
        <f t="shared" ref="J433:J438" si="241">H433*I433</f>
        <v>0.57091599999999998</v>
      </c>
      <c r="K433" s="195">
        <v>0.24979999999999999</v>
      </c>
      <c r="L433" s="201">
        <f t="shared" ref="L433:L438" si="242">J433*K433</f>
        <v>0.14261481679999999</v>
      </c>
      <c r="M433" s="196">
        <f t="shared" ref="M433:M438" si="243">ROUND(J433+L433,2)</f>
        <v>0.71</v>
      </c>
      <c r="N433" s="20"/>
      <c r="O433" s="17"/>
      <c r="P433" s="17"/>
      <c r="Q433" s="17"/>
      <c r="R433" s="17"/>
    </row>
    <row r="434" spans="1:18" ht="15.75" customHeight="1">
      <c r="A434" s="17"/>
      <c r="B434" s="213"/>
      <c r="C434" s="192"/>
      <c r="D434" s="199" t="s">
        <v>1776</v>
      </c>
      <c r="E434" s="482" t="s">
        <v>1777</v>
      </c>
      <c r="F434" s="483"/>
      <c r="G434" s="199" t="s">
        <v>518</v>
      </c>
      <c r="H434" s="199" t="s">
        <v>1527</v>
      </c>
      <c r="I434" s="199" t="s">
        <v>1779</v>
      </c>
      <c r="J434" s="201">
        <f t="shared" si="241"/>
        <v>1.1499999999999999</v>
      </c>
      <c r="K434" s="195">
        <v>0.24979999999999999</v>
      </c>
      <c r="L434" s="201">
        <f t="shared" si="242"/>
        <v>0.28726999999999997</v>
      </c>
      <c r="M434" s="196">
        <f t="shared" si="243"/>
        <v>1.44</v>
      </c>
      <c r="N434" s="20"/>
      <c r="O434" s="17"/>
      <c r="P434" s="17"/>
      <c r="Q434" s="17"/>
      <c r="R434" s="17"/>
    </row>
    <row r="435" spans="1:18" ht="15.75" customHeight="1">
      <c r="A435" s="17"/>
      <c r="B435" s="213"/>
      <c r="C435" s="192"/>
      <c r="D435" s="199" t="s">
        <v>1703</v>
      </c>
      <c r="E435" s="482" t="s">
        <v>1704</v>
      </c>
      <c r="F435" s="483"/>
      <c r="G435" s="199" t="s">
        <v>518</v>
      </c>
      <c r="H435" s="199" t="s">
        <v>1780</v>
      </c>
      <c r="I435" s="199" t="s">
        <v>1711</v>
      </c>
      <c r="J435" s="201">
        <f t="shared" si="241"/>
        <v>0.73224</v>
      </c>
      <c r="K435" s="195">
        <v>0.24979999999999999</v>
      </c>
      <c r="L435" s="201">
        <f t="shared" si="242"/>
        <v>0.18291355200000001</v>
      </c>
      <c r="M435" s="196">
        <f t="shared" si="243"/>
        <v>0.92</v>
      </c>
      <c r="N435" s="20"/>
      <c r="O435" s="17"/>
      <c r="P435" s="17"/>
      <c r="Q435" s="17"/>
      <c r="R435" s="17"/>
    </row>
    <row r="436" spans="1:18" ht="15.75" customHeight="1">
      <c r="A436" s="17"/>
      <c r="B436" s="213"/>
      <c r="C436" s="192"/>
      <c r="D436" s="199" t="s">
        <v>1705</v>
      </c>
      <c r="E436" s="482" t="s">
        <v>1706</v>
      </c>
      <c r="F436" s="483"/>
      <c r="G436" s="199" t="s">
        <v>518</v>
      </c>
      <c r="H436" s="199" t="s">
        <v>1781</v>
      </c>
      <c r="I436" s="199" t="s">
        <v>1713</v>
      </c>
      <c r="J436" s="201">
        <f t="shared" si="241"/>
        <v>8.1087000000000006E-2</v>
      </c>
      <c r="K436" s="195">
        <v>0.24979999999999999</v>
      </c>
      <c r="L436" s="201">
        <f t="shared" si="242"/>
        <v>2.0255532600000001E-2</v>
      </c>
      <c r="M436" s="196">
        <f t="shared" si="243"/>
        <v>0.1</v>
      </c>
      <c r="N436" s="20"/>
      <c r="O436" s="17"/>
      <c r="P436" s="17"/>
      <c r="Q436" s="17"/>
      <c r="R436" s="17"/>
    </row>
    <row r="437" spans="1:18" ht="15.75" customHeight="1">
      <c r="A437" s="17"/>
      <c r="B437" s="213"/>
      <c r="C437" s="192"/>
      <c r="D437" s="199" t="s">
        <v>1661</v>
      </c>
      <c r="E437" s="482" t="s">
        <v>1662</v>
      </c>
      <c r="F437" s="483"/>
      <c r="G437" s="199" t="s">
        <v>596</v>
      </c>
      <c r="H437" s="199" t="s">
        <v>1729</v>
      </c>
      <c r="I437" s="199" t="s">
        <v>1715</v>
      </c>
      <c r="J437" s="201">
        <f t="shared" si="241"/>
        <v>3.0876479999999997</v>
      </c>
      <c r="K437" s="195">
        <v>0.24979999999999999</v>
      </c>
      <c r="L437" s="201">
        <f t="shared" si="242"/>
        <v>0.77129447039999988</v>
      </c>
      <c r="M437" s="196">
        <f t="shared" si="243"/>
        <v>3.86</v>
      </c>
      <c r="N437" s="20"/>
      <c r="O437" s="17"/>
      <c r="P437" s="17"/>
      <c r="Q437" s="17"/>
      <c r="R437" s="17"/>
    </row>
    <row r="438" spans="1:18" ht="15.75" customHeight="1">
      <c r="A438" s="17"/>
      <c r="B438" s="213"/>
      <c r="C438" s="192"/>
      <c r="D438" s="199" t="s">
        <v>1649</v>
      </c>
      <c r="E438" s="482" t="s">
        <v>1650</v>
      </c>
      <c r="F438" s="483"/>
      <c r="G438" s="199" t="s">
        <v>596</v>
      </c>
      <c r="H438" s="199" t="s">
        <v>1729</v>
      </c>
      <c r="I438" s="199" t="s">
        <v>1716</v>
      </c>
      <c r="J438" s="201">
        <f t="shared" si="241"/>
        <v>3.8450639999999998</v>
      </c>
      <c r="K438" s="195">
        <v>0.24979999999999999</v>
      </c>
      <c r="L438" s="201">
        <f t="shared" si="242"/>
        <v>0.96049698719999999</v>
      </c>
      <c r="M438" s="196">
        <f t="shared" si="243"/>
        <v>4.8099999999999996</v>
      </c>
      <c r="N438" s="20"/>
      <c r="O438" s="17"/>
      <c r="P438" s="17"/>
      <c r="Q438" s="17"/>
      <c r="R438" s="17"/>
    </row>
    <row r="439" spans="1:18" ht="15.75" customHeight="1">
      <c r="A439" s="17"/>
      <c r="B439" s="213"/>
      <c r="C439" s="486"/>
      <c r="D439" s="483"/>
      <c r="E439" s="483"/>
      <c r="F439" s="483"/>
      <c r="G439" s="483"/>
      <c r="H439" s="483"/>
      <c r="I439" s="483"/>
      <c r="J439" s="483"/>
      <c r="K439" s="483"/>
      <c r="L439" s="209" t="s">
        <v>594</v>
      </c>
      <c r="M439" s="210">
        <f>SUM(M433:M438)</f>
        <v>11.84</v>
      </c>
      <c r="N439" s="20"/>
      <c r="O439" s="17"/>
      <c r="P439" s="17"/>
      <c r="Q439" s="17"/>
      <c r="R439" s="17"/>
    </row>
    <row r="440" spans="1:18" ht="15.75" customHeight="1">
      <c r="A440" s="17"/>
      <c r="B440" s="213"/>
      <c r="C440" s="206" t="s">
        <v>3808</v>
      </c>
      <c r="D440" s="207"/>
      <c r="E440" s="488" t="s">
        <v>1782</v>
      </c>
      <c r="F440" s="483"/>
      <c r="G440" s="483"/>
      <c r="H440" s="483"/>
      <c r="I440" s="483"/>
      <c r="J440" s="483"/>
      <c r="K440" s="483"/>
      <c r="L440" s="483"/>
      <c r="M440" s="489"/>
      <c r="N440" s="20"/>
      <c r="O440" s="17"/>
      <c r="P440" s="17"/>
      <c r="Q440" s="17"/>
      <c r="R440" s="17"/>
    </row>
    <row r="441" spans="1:18" ht="15.75" customHeight="1">
      <c r="A441" s="17"/>
      <c r="B441" s="213"/>
      <c r="C441" s="192"/>
      <c r="D441" s="199" t="s">
        <v>1699</v>
      </c>
      <c r="E441" s="482" t="s">
        <v>1700</v>
      </c>
      <c r="F441" s="483"/>
      <c r="G441" s="199" t="s">
        <v>518</v>
      </c>
      <c r="H441" s="199" t="s">
        <v>1778</v>
      </c>
      <c r="I441" s="199" t="s">
        <v>1708</v>
      </c>
      <c r="J441" s="201">
        <f t="shared" ref="J441:J446" si="244">H441*I441</f>
        <v>0.57091599999999998</v>
      </c>
      <c r="K441" s="195">
        <v>0.24979999999999999</v>
      </c>
      <c r="L441" s="201">
        <f t="shared" ref="L441:L446" si="245">J441*K441</f>
        <v>0.14261481679999999</v>
      </c>
      <c r="M441" s="196">
        <f t="shared" ref="M441:M446" si="246">ROUND(J441+L441,2)</f>
        <v>0.71</v>
      </c>
      <c r="N441" s="20"/>
      <c r="O441" s="17"/>
      <c r="P441" s="17"/>
      <c r="Q441" s="17"/>
      <c r="R441" s="17"/>
    </row>
    <row r="442" spans="1:18" ht="15.75" customHeight="1">
      <c r="A442" s="17"/>
      <c r="B442" s="213"/>
      <c r="C442" s="192"/>
      <c r="D442" s="199" t="s">
        <v>1783</v>
      </c>
      <c r="E442" s="482" t="s">
        <v>1784</v>
      </c>
      <c r="F442" s="483"/>
      <c r="G442" s="199" t="s">
        <v>518</v>
      </c>
      <c r="H442" s="199" t="s">
        <v>1527</v>
      </c>
      <c r="I442" s="199" t="s">
        <v>1785</v>
      </c>
      <c r="J442" s="201">
        <f t="shared" si="244"/>
        <v>12.31</v>
      </c>
      <c r="K442" s="195">
        <v>0.24979999999999999</v>
      </c>
      <c r="L442" s="201">
        <f t="shared" si="245"/>
        <v>3.0750380000000002</v>
      </c>
      <c r="M442" s="196">
        <f t="shared" si="246"/>
        <v>15.39</v>
      </c>
      <c r="N442" s="20"/>
      <c r="O442" s="17"/>
      <c r="P442" s="17"/>
      <c r="Q442" s="17"/>
      <c r="R442" s="17"/>
    </row>
    <row r="443" spans="1:18" ht="15.75" customHeight="1">
      <c r="A443" s="17"/>
      <c r="B443" s="213"/>
      <c r="C443" s="192"/>
      <c r="D443" s="199" t="s">
        <v>1703</v>
      </c>
      <c r="E443" s="482" t="s">
        <v>1704</v>
      </c>
      <c r="F443" s="483"/>
      <c r="G443" s="199" t="s">
        <v>518</v>
      </c>
      <c r="H443" s="199" t="s">
        <v>1786</v>
      </c>
      <c r="I443" s="199" t="s">
        <v>1711</v>
      </c>
      <c r="J443" s="201">
        <f t="shared" si="244"/>
        <v>0.78105600000000008</v>
      </c>
      <c r="K443" s="195">
        <v>0.24979999999999999</v>
      </c>
      <c r="L443" s="201">
        <f t="shared" si="245"/>
        <v>0.19510778880000001</v>
      </c>
      <c r="M443" s="196">
        <f t="shared" si="246"/>
        <v>0.98</v>
      </c>
      <c r="N443" s="20"/>
      <c r="O443" s="17"/>
      <c r="P443" s="17"/>
      <c r="Q443" s="17"/>
      <c r="R443" s="17"/>
    </row>
    <row r="444" spans="1:18" ht="15.75" customHeight="1">
      <c r="A444" s="17"/>
      <c r="B444" s="213"/>
      <c r="C444" s="192"/>
      <c r="D444" s="199" t="s">
        <v>1705</v>
      </c>
      <c r="E444" s="482" t="s">
        <v>1706</v>
      </c>
      <c r="F444" s="483"/>
      <c r="G444" s="199" t="s">
        <v>518</v>
      </c>
      <c r="H444" s="199" t="s">
        <v>1787</v>
      </c>
      <c r="I444" s="199" t="s">
        <v>1713</v>
      </c>
      <c r="J444" s="201">
        <f t="shared" si="244"/>
        <v>8.771000000000001E-2</v>
      </c>
      <c r="K444" s="195">
        <v>0.24979999999999999</v>
      </c>
      <c r="L444" s="201">
        <f t="shared" si="245"/>
        <v>2.1909958000000004E-2</v>
      </c>
      <c r="M444" s="196">
        <f t="shared" si="246"/>
        <v>0.11</v>
      </c>
      <c r="N444" s="20"/>
      <c r="O444" s="17"/>
      <c r="P444" s="17"/>
      <c r="Q444" s="17"/>
      <c r="R444" s="17"/>
    </row>
    <row r="445" spans="1:18" ht="15.75" customHeight="1">
      <c r="A445" s="17"/>
      <c r="B445" s="213"/>
      <c r="C445" s="192"/>
      <c r="D445" s="199" t="s">
        <v>1661</v>
      </c>
      <c r="E445" s="482" t="s">
        <v>1662</v>
      </c>
      <c r="F445" s="483"/>
      <c r="G445" s="199" t="s">
        <v>596</v>
      </c>
      <c r="H445" s="199" t="s">
        <v>1788</v>
      </c>
      <c r="I445" s="199" t="s">
        <v>1715</v>
      </c>
      <c r="J445" s="201">
        <f t="shared" si="244"/>
        <v>3.1728480000000001</v>
      </c>
      <c r="K445" s="195">
        <v>0.24979999999999999</v>
      </c>
      <c r="L445" s="201">
        <f t="shared" si="245"/>
        <v>0.79257743040000006</v>
      </c>
      <c r="M445" s="196">
        <f t="shared" si="246"/>
        <v>3.97</v>
      </c>
      <c r="N445" s="20"/>
      <c r="O445" s="17"/>
      <c r="P445" s="17"/>
      <c r="Q445" s="17"/>
      <c r="R445" s="17"/>
    </row>
    <row r="446" spans="1:18" ht="15.75" customHeight="1">
      <c r="A446" s="17"/>
      <c r="B446" s="213"/>
      <c r="C446" s="192"/>
      <c r="D446" s="199" t="s">
        <v>1649</v>
      </c>
      <c r="E446" s="482" t="s">
        <v>1650</v>
      </c>
      <c r="F446" s="483"/>
      <c r="G446" s="199" t="s">
        <v>596</v>
      </c>
      <c r="H446" s="199" t="s">
        <v>1788</v>
      </c>
      <c r="I446" s="199" t="s">
        <v>1716</v>
      </c>
      <c r="J446" s="201">
        <f t="shared" si="244"/>
        <v>3.9511639999999999</v>
      </c>
      <c r="K446" s="195">
        <v>0.24979999999999999</v>
      </c>
      <c r="L446" s="201">
        <f t="shared" si="245"/>
        <v>0.98700076719999996</v>
      </c>
      <c r="M446" s="196">
        <f t="shared" si="246"/>
        <v>4.9400000000000004</v>
      </c>
      <c r="N446" s="20"/>
      <c r="O446" s="17"/>
      <c r="P446" s="17"/>
      <c r="Q446" s="17"/>
      <c r="R446" s="17"/>
    </row>
    <row r="447" spans="1:18" ht="15.75" customHeight="1">
      <c r="A447" s="17"/>
      <c r="B447" s="213"/>
      <c r="C447" s="486"/>
      <c r="D447" s="483"/>
      <c r="E447" s="483"/>
      <c r="F447" s="483"/>
      <c r="G447" s="483"/>
      <c r="H447" s="483"/>
      <c r="I447" s="483"/>
      <c r="J447" s="483"/>
      <c r="K447" s="483"/>
      <c r="L447" s="209" t="s">
        <v>594</v>
      </c>
      <c r="M447" s="210">
        <f>SUM(M441:M446)</f>
        <v>26.1</v>
      </c>
      <c r="N447" s="20"/>
      <c r="O447" s="17"/>
      <c r="P447" s="17"/>
      <c r="Q447" s="17"/>
      <c r="R447" s="17"/>
    </row>
    <row r="448" spans="1:18" ht="15.75" customHeight="1">
      <c r="A448" s="17"/>
      <c r="B448" s="213"/>
      <c r="C448" s="206" t="s">
        <v>3809</v>
      </c>
      <c r="D448" s="207"/>
      <c r="E448" s="488" t="s">
        <v>1074</v>
      </c>
      <c r="F448" s="483"/>
      <c r="G448" s="483"/>
      <c r="H448" s="483"/>
      <c r="I448" s="483"/>
      <c r="J448" s="483"/>
      <c r="K448" s="483"/>
      <c r="L448" s="483"/>
      <c r="M448" s="489"/>
      <c r="N448" s="20"/>
      <c r="O448" s="17"/>
      <c r="P448" s="17"/>
      <c r="Q448" s="17"/>
      <c r="R448" s="17"/>
    </row>
    <row r="449" spans="1:18" ht="15.75" customHeight="1">
      <c r="A449" s="17"/>
      <c r="B449" s="213"/>
      <c r="C449" s="192"/>
      <c r="D449" s="199" t="s">
        <v>1699</v>
      </c>
      <c r="E449" s="482" t="s">
        <v>1700</v>
      </c>
      <c r="F449" s="483"/>
      <c r="G449" s="199" t="s">
        <v>518</v>
      </c>
      <c r="H449" s="199" t="s">
        <v>1791</v>
      </c>
      <c r="I449" s="199" t="s">
        <v>1708</v>
      </c>
      <c r="J449" s="201">
        <f t="shared" ref="J449:J454" si="247">H449*I449</f>
        <v>0.473968</v>
      </c>
      <c r="K449" s="195">
        <v>0.24979999999999999</v>
      </c>
      <c r="L449" s="201">
        <f t="shared" ref="L449:L454" si="248">J449*K449</f>
        <v>0.1183972064</v>
      </c>
      <c r="M449" s="196">
        <f t="shared" ref="M449:M454" si="249">ROUND(J449+L449,2)</f>
        <v>0.59</v>
      </c>
      <c r="N449" s="20"/>
      <c r="O449" s="17"/>
      <c r="P449" s="17"/>
      <c r="Q449" s="17"/>
      <c r="R449" s="17"/>
    </row>
    <row r="450" spans="1:18" ht="15.75" customHeight="1">
      <c r="A450" s="17"/>
      <c r="B450" s="213"/>
      <c r="C450" s="192"/>
      <c r="D450" s="199" t="s">
        <v>1789</v>
      </c>
      <c r="E450" s="482" t="s">
        <v>1790</v>
      </c>
      <c r="F450" s="483"/>
      <c r="G450" s="199" t="s">
        <v>518</v>
      </c>
      <c r="H450" s="199" t="s">
        <v>1527</v>
      </c>
      <c r="I450" s="199" t="s">
        <v>1792</v>
      </c>
      <c r="J450" s="201">
        <f t="shared" si="247"/>
        <v>3.68</v>
      </c>
      <c r="K450" s="195">
        <v>0.24979999999999999</v>
      </c>
      <c r="L450" s="201">
        <f t="shared" si="248"/>
        <v>0.91926399999999997</v>
      </c>
      <c r="M450" s="196">
        <f t="shared" si="249"/>
        <v>4.5999999999999996</v>
      </c>
      <c r="N450" s="20"/>
      <c r="O450" s="17"/>
      <c r="P450" s="17"/>
      <c r="Q450" s="17"/>
      <c r="R450" s="17"/>
    </row>
    <row r="451" spans="1:18" ht="15.75" customHeight="1">
      <c r="A451" s="17"/>
      <c r="B451" s="213"/>
      <c r="C451" s="192"/>
      <c r="D451" s="199" t="s">
        <v>1703</v>
      </c>
      <c r="E451" s="482" t="s">
        <v>1704</v>
      </c>
      <c r="F451" s="483"/>
      <c r="G451" s="199" t="s">
        <v>518</v>
      </c>
      <c r="H451" s="199" t="s">
        <v>1793</v>
      </c>
      <c r="I451" s="199" t="s">
        <v>1711</v>
      </c>
      <c r="J451" s="201">
        <f t="shared" si="247"/>
        <v>0.64071000000000011</v>
      </c>
      <c r="K451" s="195">
        <v>0.24979999999999999</v>
      </c>
      <c r="L451" s="201">
        <f t="shared" si="248"/>
        <v>0.16004935800000003</v>
      </c>
      <c r="M451" s="196">
        <f t="shared" si="249"/>
        <v>0.8</v>
      </c>
      <c r="N451" s="20"/>
      <c r="O451" s="17"/>
      <c r="P451" s="17"/>
      <c r="Q451" s="17"/>
      <c r="R451" s="17"/>
    </row>
    <row r="452" spans="1:18" ht="15.75" customHeight="1">
      <c r="A452" s="17"/>
      <c r="B452" s="213"/>
      <c r="C452" s="192"/>
      <c r="D452" s="199" t="s">
        <v>1705</v>
      </c>
      <c r="E452" s="482" t="s">
        <v>1706</v>
      </c>
      <c r="F452" s="483"/>
      <c r="G452" s="199" t="s">
        <v>518</v>
      </c>
      <c r="H452" s="199" t="s">
        <v>1794</v>
      </c>
      <c r="I452" s="199" t="s">
        <v>1713</v>
      </c>
      <c r="J452" s="201">
        <f t="shared" si="247"/>
        <v>7.7328000000000008E-2</v>
      </c>
      <c r="K452" s="195">
        <v>0.24979999999999999</v>
      </c>
      <c r="L452" s="201">
        <f t="shared" si="248"/>
        <v>1.9316534400000002E-2</v>
      </c>
      <c r="M452" s="196">
        <f t="shared" si="249"/>
        <v>0.1</v>
      </c>
      <c r="N452" s="20"/>
      <c r="O452" s="17"/>
      <c r="P452" s="17"/>
      <c r="Q452" s="17"/>
      <c r="R452" s="17"/>
    </row>
    <row r="453" spans="1:18" ht="15.75" customHeight="1">
      <c r="A453" s="17"/>
      <c r="B453" s="213"/>
      <c r="C453" s="192"/>
      <c r="D453" s="199" t="s">
        <v>1661</v>
      </c>
      <c r="E453" s="482" t="s">
        <v>1662</v>
      </c>
      <c r="F453" s="483"/>
      <c r="G453" s="199" t="s">
        <v>596</v>
      </c>
      <c r="H453" s="199" t="s">
        <v>1795</v>
      </c>
      <c r="I453" s="199" t="s">
        <v>1715</v>
      </c>
      <c r="J453" s="201">
        <f t="shared" si="247"/>
        <v>2.8763519999999998</v>
      </c>
      <c r="K453" s="195">
        <v>0.24979999999999999</v>
      </c>
      <c r="L453" s="201">
        <f t="shared" si="248"/>
        <v>0.7185127295999999</v>
      </c>
      <c r="M453" s="196">
        <f t="shared" si="249"/>
        <v>3.59</v>
      </c>
      <c r="N453" s="20"/>
      <c r="O453" s="17"/>
      <c r="P453" s="17"/>
      <c r="Q453" s="17"/>
      <c r="R453" s="17"/>
    </row>
    <row r="454" spans="1:18" ht="15.75" customHeight="1">
      <c r="A454" s="17"/>
      <c r="B454" s="213"/>
      <c r="C454" s="192"/>
      <c r="D454" s="199" t="s">
        <v>1649</v>
      </c>
      <c r="E454" s="482" t="s">
        <v>1650</v>
      </c>
      <c r="F454" s="483"/>
      <c r="G454" s="199" t="s">
        <v>596</v>
      </c>
      <c r="H454" s="199" t="s">
        <v>1795</v>
      </c>
      <c r="I454" s="199" t="s">
        <v>1716</v>
      </c>
      <c r="J454" s="201">
        <f t="shared" si="247"/>
        <v>3.5819359999999998</v>
      </c>
      <c r="K454" s="195">
        <v>0.24979999999999999</v>
      </c>
      <c r="L454" s="201">
        <f t="shared" si="248"/>
        <v>0.89476761279999995</v>
      </c>
      <c r="M454" s="196">
        <f t="shared" si="249"/>
        <v>4.4800000000000004</v>
      </c>
      <c r="N454" s="20"/>
      <c r="O454" s="17"/>
      <c r="P454" s="17"/>
      <c r="Q454" s="17"/>
      <c r="R454" s="17"/>
    </row>
    <row r="455" spans="1:18" ht="15.75" customHeight="1">
      <c r="A455" s="17"/>
      <c r="B455" s="213"/>
      <c r="C455" s="486"/>
      <c r="D455" s="483"/>
      <c r="E455" s="483"/>
      <c r="F455" s="483"/>
      <c r="G455" s="483"/>
      <c r="H455" s="483"/>
      <c r="I455" s="483"/>
      <c r="J455" s="483"/>
      <c r="K455" s="483"/>
      <c r="L455" s="209" t="s">
        <v>594</v>
      </c>
      <c r="M455" s="210">
        <f>SUM(M449:M454)</f>
        <v>14.16</v>
      </c>
      <c r="N455" s="20"/>
      <c r="O455" s="17"/>
      <c r="P455" s="17"/>
      <c r="Q455" s="17"/>
      <c r="R455" s="17"/>
    </row>
    <row r="456" spans="1:18" ht="15.75" customHeight="1">
      <c r="A456" s="17"/>
      <c r="B456" s="213"/>
      <c r="C456" s="206" t="s">
        <v>3810</v>
      </c>
      <c r="D456" s="207"/>
      <c r="E456" s="484" t="s">
        <v>1075</v>
      </c>
      <c r="F456" s="484"/>
      <c r="G456" s="484"/>
      <c r="H456" s="484"/>
      <c r="I456" s="484"/>
      <c r="J456" s="484"/>
      <c r="K456" s="484"/>
      <c r="L456" s="484"/>
      <c r="M456" s="485"/>
      <c r="N456" s="20"/>
      <c r="O456" s="17"/>
      <c r="P456" s="17"/>
      <c r="Q456" s="17"/>
      <c r="R456" s="17"/>
    </row>
    <row r="457" spans="1:18" ht="15.75" customHeight="1">
      <c r="A457" s="17"/>
      <c r="B457" s="213"/>
      <c r="C457" s="192"/>
      <c r="D457" s="199">
        <v>89724</v>
      </c>
      <c r="E457" s="482" t="s">
        <v>1075</v>
      </c>
      <c r="F457" s="482"/>
      <c r="G457" s="199" t="s">
        <v>483</v>
      </c>
      <c r="H457" s="208">
        <v>1</v>
      </c>
      <c r="I457" s="201">
        <v>8.2899999999999991</v>
      </c>
      <c r="J457" s="201">
        <f t="shared" ref="J457" si="250">H457*I457</f>
        <v>8.2899999999999991</v>
      </c>
      <c r="K457" s="195">
        <v>0.24979999999999999</v>
      </c>
      <c r="L457" s="201">
        <f>J457*K457</f>
        <v>2.0708419999999998</v>
      </c>
      <c r="M457" s="196">
        <f t="shared" ref="M457" si="251">ROUND(J457+L457,2)</f>
        <v>10.36</v>
      </c>
      <c r="N457" s="20"/>
      <c r="O457" s="17"/>
      <c r="P457" s="17"/>
      <c r="Q457" s="17"/>
      <c r="R457" s="17"/>
    </row>
    <row r="458" spans="1:18" ht="15.75" customHeight="1">
      <c r="A458" s="17"/>
      <c r="B458" s="213"/>
      <c r="C458" s="490"/>
      <c r="D458" s="490"/>
      <c r="E458" s="490"/>
      <c r="F458" s="490"/>
      <c r="G458" s="490"/>
      <c r="H458" s="490"/>
      <c r="I458" s="490"/>
      <c r="J458" s="490"/>
      <c r="K458" s="490"/>
      <c r="L458" s="209" t="s">
        <v>594</v>
      </c>
      <c r="M458" s="210">
        <f>SUM(M457)</f>
        <v>10.36</v>
      </c>
      <c r="N458" s="20"/>
      <c r="O458" s="17"/>
      <c r="P458" s="17"/>
      <c r="Q458" s="17"/>
      <c r="R458" s="17"/>
    </row>
    <row r="459" spans="1:18" ht="15.75" customHeight="1">
      <c r="A459" s="17"/>
      <c r="B459" s="213"/>
      <c r="C459" s="206" t="s">
        <v>3811</v>
      </c>
      <c r="D459" s="207"/>
      <c r="E459" s="484" t="s">
        <v>859</v>
      </c>
      <c r="F459" s="484"/>
      <c r="G459" s="484"/>
      <c r="H459" s="484"/>
      <c r="I459" s="484"/>
      <c r="J459" s="484"/>
      <c r="K459" s="484"/>
      <c r="L459" s="484"/>
      <c r="M459" s="485"/>
      <c r="N459" s="20"/>
      <c r="O459" s="17"/>
      <c r="P459" s="17"/>
      <c r="Q459" s="17"/>
      <c r="R459" s="17"/>
    </row>
    <row r="460" spans="1:18" ht="15.75" customHeight="1">
      <c r="A460" s="17"/>
      <c r="B460" s="213"/>
      <c r="C460" s="192"/>
      <c r="D460" s="199">
        <v>89726</v>
      </c>
      <c r="E460" s="482" t="s">
        <v>1796</v>
      </c>
      <c r="F460" s="482"/>
      <c r="G460" s="199" t="s">
        <v>483</v>
      </c>
      <c r="H460" s="208">
        <v>1</v>
      </c>
      <c r="I460" s="201">
        <v>8.51</v>
      </c>
      <c r="J460" s="201">
        <f t="shared" ref="J460" si="252">H460*I460</f>
        <v>8.51</v>
      </c>
      <c r="K460" s="195">
        <v>0.24979999999999999</v>
      </c>
      <c r="L460" s="201">
        <f>J460*K460</f>
        <v>2.1257980000000001</v>
      </c>
      <c r="M460" s="196">
        <f t="shared" ref="M460" si="253">ROUND(J460+L460,2)</f>
        <v>10.64</v>
      </c>
      <c r="N460" s="20"/>
      <c r="O460" s="17"/>
      <c r="P460" s="17"/>
      <c r="Q460" s="17"/>
      <c r="R460" s="17"/>
    </row>
    <row r="461" spans="1:18" ht="15.75" customHeight="1">
      <c r="A461" s="17"/>
      <c r="B461" s="213"/>
      <c r="C461" s="490"/>
      <c r="D461" s="490"/>
      <c r="E461" s="490"/>
      <c r="F461" s="490"/>
      <c r="G461" s="490"/>
      <c r="H461" s="490"/>
      <c r="I461" s="490"/>
      <c r="J461" s="490"/>
      <c r="K461" s="490"/>
      <c r="L461" s="209" t="s">
        <v>594</v>
      </c>
      <c r="M461" s="210">
        <f>SUM(M460)</f>
        <v>10.64</v>
      </c>
      <c r="N461" s="20"/>
      <c r="O461" s="17"/>
      <c r="P461" s="17"/>
      <c r="Q461" s="17"/>
      <c r="R461" s="17"/>
    </row>
    <row r="462" spans="1:18" ht="35.25" customHeight="1">
      <c r="A462" s="17"/>
      <c r="B462" s="213"/>
      <c r="C462" s="206" t="s">
        <v>3812</v>
      </c>
      <c r="D462" s="207"/>
      <c r="E462" s="484" t="s">
        <v>1797</v>
      </c>
      <c r="F462" s="484"/>
      <c r="G462" s="484"/>
      <c r="H462" s="484"/>
      <c r="I462" s="484"/>
      <c r="J462" s="484"/>
      <c r="K462" s="484"/>
      <c r="L462" s="484"/>
      <c r="M462" s="485"/>
      <c r="N462" s="20"/>
      <c r="O462" s="17"/>
      <c r="P462" s="17"/>
      <c r="Q462" s="17"/>
      <c r="R462" s="17"/>
    </row>
    <row r="463" spans="1:18" ht="15.75" customHeight="1">
      <c r="A463" s="17"/>
      <c r="B463" s="213"/>
      <c r="C463" s="192"/>
      <c r="D463" s="199">
        <v>89728</v>
      </c>
      <c r="E463" s="482" t="s">
        <v>1797</v>
      </c>
      <c r="F463" s="482"/>
      <c r="G463" s="199" t="s">
        <v>483</v>
      </c>
      <c r="H463" s="208">
        <v>1</v>
      </c>
      <c r="I463" s="201">
        <v>11.05</v>
      </c>
      <c r="J463" s="201">
        <f t="shared" ref="J463" si="254">H463*I463</f>
        <v>11.05</v>
      </c>
      <c r="K463" s="195">
        <v>0.24979999999999999</v>
      </c>
      <c r="L463" s="201">
        <f>J463*K463</f>
        <v>2.7602899999999999</v>
      </c>
      <c r="M463" s="196">
        <f t="shared" ref="M463" si="255">ROUND(J463+L463,2)</f>
        <v>13.81</v>
      </c>
      <c r="N463" s="20"/>
      <c r="O463" s="17"/>
      <c r="P463" s="17"/>
      <c r="Q463" s="17"/>
      <c r="R463" s="17"/>
    </row>
    <row r="464" spans="1:18" ht="15.75" customHeight="1">
      <c r="A464" s="17"/>
      <c r="B464" s="213"/>
      <c r="C464" s="490"/>
      <c r="D464" s="490"/>
      <c r="E464" s="490"/>
      <c r="F464" s="490"/>
      <c r="G464" s="490"/>
      <c r="H464" s="490"/>
      <c r="I464" s="490"/>
      <c r="J464" s="490"/>
      <c r="K464" s="490"/>
      <c r="L464" s="209" t="s">
        <v>594</v>
      </c>
      <c r="M464" s="210">
        <f>SUM(M463)</f>
        <v>13.81</v>
      </c>
      <c r="N464" s="20"/>
      <c r="O464" s="17"/>
      <c r="P464" s="17"/>
      <c r="Q464" s="17"/>
      <c r="R464" s="17"/>
    </row>
    <row r="465" spans="1:18" ht="15.75" customHeight="1">
      <c r="A465" s="17"/>
      <c r="B465" s="213"/>
      <c r="C465" s="206" t="s">
        <v>3813</v>
      </c>
      <c r="D465" s="207"/>
      <c r="E465" s="484" t="s">
        <v>1799</v>
      </c>
      <c r="F465" s="484"/>
      <c r="G465" s="484"/>
      <c r="H465" s="484"/>
      <c r="I465" s="484"/>
      <c r="J465" s="484"/>
      <c r="K465" s="484"/>
      <c r="L465" s="484"/>
      <c r="M465" s="485"/>
      <c r="N465" s="20"/>
      <c r="O465" s="17"/>
      <c r="P465" s="17"/>
      <c r="Q465" s="17"/>
      <c r="R465" s="17"/>
    </row>
    <row r="466" spans="1:18" ht="15.75" customHeight="1">
      <c r="A466" s="17"/>
      <c r="B466" s="213"/>
      <c r="C466" s="192"/>
      <c r="D466" s="199" t="s">
        <v>1798</v>
      </c>
      <c r="E466" s="482" t="s">
        <v>1799</v>
      </c>
      <c r="F466" s="482"/>
      <c r="G466" s="199" t="s">
        <v>483</v>
      </c>
      <c r="H466" s="208">
        <v>1</v>
      </c>
      <c r="I466" s="201">
        <v>12.84</v>
      </c>
      <c r="J466" s="201">
        <f t="shared" ref="J466" si="256">H466*I466</f>
        <v>12.84</v>
      </c>
      <c r="K466" s="195">
        <v>0.24979999999999999</v>
      </c>
      <c r="L466" s="201">
        <f>J466*K466</f>
        <v>3.2074319999999998</v>
      </c>
      <c r="M466" s="196">
        <f t="shared" ref="M466" si="257">ROUND(J466+L466,2)</f>
        <v>16.05</v>
      </c>
      <c r="N466" s="20"/>
      <c r="O466" s="17"/>
      <c r="P466" s="17"/>
      <c r="Q466" s="17"/>
      <c r="R466" s="17"/>
    </row>
    <row r="467" spans="1:18" ht="15.75" customHeight="1">
      <c r="A467" s="17"/>
      <c r="B467" s="213"/>
      <c r="C467" s="490"/>
      <c r="D467" s="490"/>
      <c r="E467" s="490"/>
      <c r="F467" s="490"/>
      <c r="G467" s="490"/>
      <c r="H467" s="490"/>
      <c r="I467" s="490"/>
      <c r="J467" s="490"/>
      <c r="K467" s="490"/>
      <c r="L467" s="209" t="s">
        <v>594</v>
      </c>
      <c r="M467" s="210">
        <f>SUM(M466)</f>
        <v>16.05</v>
      </c>
      <c r="N467" s="20"/>
      <c r="O467" s="17"/>
      <c r="P467" s="17"/>
      <c r="Q467" s="17"/>
      <c r="R467" s="17"/>
    </row>
    <row r="468" spans="1:18" ht="15.75" customHeight="1">
      <c r="A468" s="17"/>
      <c r="B468" s="213"/>
      <c r="C468" s="206" t="s">
        <v>3814</v>
      </c>
      <c r="D468" s="207"/>
      <c r="E468" s="484" t="s">
        <v>539</v>
      </c>
      <c r="F468" s="484"/>
      <c r="G468" s="484"/>
      <c r="H468" s="484"/>
      <c r="I468" s="484"/>
      <c r="J468" s="484"/>
      <c r="K468" s="484"/>
      <c r="L468" s="484"/>
      <c r="M468" s="485"/>
      <c r="N468" s="20"/>
      <c r="O468" s="17"/>
      <c r="P468" s="17"/>
      <c r="Q468" s="17"/>
      <c r="R468" s="17"/>
    </row>
    <row r="469" spans="1:18" ht="15.75" customHeight="1">
      <c r="A469" s="17"/>
      <c r="B469" s="213"/>
      <c r="C469" s="192"/>
      <c r="D469" s="199">
        <v>89731</v>
      </c>
      <c r="E469" s="482" t="s">
        <v>539</v>
      </c>
      <c r="F469" s="482"/>
      <c r="G469" s="199" t="s">
        <v>483</v>
      </c>
      <c r="H469" s="208">
        <v>1</v>
      </c>
      <c r="I469" s="201">
        <v>13.36</v>
      </c>
      <c r="J469" s="201">
        <f t="shared" ref="J469" si="258">H469*I469</f>
        <v>13.36</v>
      </c>
      <c r="K469" s="195">
        <v>0.24979999999999999</v>
      </c>
      <c r="L469" s="201">
        <f>J469*K469</f>
        <v>3.3373279999999999</v>
      </c>
      <c r="M469" s="196">
        <f t="shared" ref="M469" si="259">ROUND(J469+L469,2)</f>
        <v>16.7</v>
      </c>
      <c r="N469" s="20"/>
      <c r="O469" s="17"/>
      <c r="P469" s="17"/>
      <c r="Q469" s="17"/>
      <c r="R469" s="17"/>
    </row>
    <row r="470" spans="1:18" ht="15.75" customHeight="1">
      <c r="A470" s="17"/>
      <c r="B470" s="213"/>
      <c r="C470" s="490"/>
      <c r="D470" s="490"/>
      <c r="E470" s="490"/>
      <c r="F470" s="490"/>
      <c r="G470" s="490"/>
      <c r="H470" s="490"/>
      <c r="I470" s="490"/>
      <c r="J470" s="490"/>
      <c r="K470" s="490"/>
      <c r="L470" s="209" t="s">
        <v>594</v>
      </c>
      <c r="M470" s="210">
        <f>SUM(M469)</f>
        <v>16.7</v>
      </c>
      <c r="N470" s="20"/>
      <c r="O470" s="17"/>
      <c r="P470" s="17"/>
      <c r="Q470" s="17"/>
      <c r="R470" s="17"/>
    </row>
    <row r="471" spans="1:18" ht="15.75" customHeight="1">
      <c r="A471" s="17"/>
      <c r="B471" s="213"/>
      <c r="C471" s="206" t="s">
        <v>3815</v>
      </c>
      <c r="D471" s="207"/>
      <c r="E471" s="484" t="s">
        <v>537</v>
      </c>
      <c r="F471" s="484"/>
      <c r="G471" s="484"/>
      <c r="H471" s="484"/>
      <c r="I471" s="484"/>
      <c r="J471" s="484"/>
      <c r="K471" s="484"/>
      <c r="L471" s="484"/>
      <c r="M471" s="485"/>
      <c r="N471" s="20"/>
      <c r="O471" s="17"/>
      <c r="P471" s="17"/>
      <c r="Q471" s="17"/>
      <c r="R471" s="17"/>
    </row>
    <row r="472" spans="1:18" ht="15.75" customHeight="1">
      <c r="A472" s="17"/>
      <c r="B472" s="213"/>
      <c r="C472" s="192"/>
      <c r="D472" s="199">
        <v>89732</v>
      </c>
      <c r="E472" s="482" t="s">
        <v>537</v>
      </c>
      <c r="F472" s="482"/>
      <c r="G472" s="199" t="s">
        <v>483</v>
      </c>
      <c r="H472" s="208">
        <v>1</v>
      </c>
      <c r="I472" s="201">
        <v>14.05</v>
      </c>
      <c r="J472" s="201">
        <f t="shared" ref="J472" si="260">H472*I472</f>
        <v>14.05</v>
      </c>
      <c r="K472" s="195">
        <v>0.24979999999999999</v>
      </c>
      <c r="L472" s="201">
        <f>J472*K472</f>
        <v>3.50969</v>
      </c>
      <c r="M472" s="196">
        <f t="shared" ref="M472" si="261">ROUND(J472+L472,2)</f>
        <v>17.559999999999999</v>
      </c>
      <c r="N472" s="20"/>
      <c r="O472" s="17"/>
      <c r="P472" s="17"/>
      <c r="Q472" s="17"/>
      <c r="R472" s="17"/>
    </row>
    <row r="473" spans="1:18" ht="15.75" customHeight="1">
      <c r="A473" s="17"/>
      <c r="B473" s="213"/>
      <c r="C473" s="490"/>
      <c r="D473" s="490"/>
      <c r="E473" s="490"/>
      <c r="F473" s="490"/>
      <c r="G473" s="490"/>
      <c r="H473" s="490"/>
      <c r="I473" s="490"/>
      <c r="J473" s="490"/>
      <c r="K473" s="490"/>
      <c r="L473" s="209" t="s">
        <v>594</v>
      </c>
      <c r="M473" s="210">
        <f>SUM(M472)</f>
        <v>17.559999999999999</v>
      </c>
      <c r="N473" s="20"/>
      <c r="O473" s="17"/>
      <c r="P473" s="17"/>
      <c r="Q473" s="17"/>
      <c r="R473" s="17"/>
    </row>
    <row r="474" spans="1:18" ht="15.75" customHeight="1">
      <c r="A474" s="17"/>
      <c r="B474" s="213"/>
      <c r="C474" s="206" t="s">
        <v>3816</v>
      </c>
      <c r="D474" s="207"/>
      <c r="E474" s="484" t="s">
        <v>1801</v>
      </c>
      <c r="F474" s="484"/>
      <c r="G474" s="484"/>
      <c r="H474" s="484"/>
      <c r="I474" s="484"/>
      <c r="J474" s="484"/>
      <c r="K474" s="484"/>
      <c r="L474" s="484"/>
      <c r="M474" s="485"/>
      <c r="N474" s="20"/>
      <c r="O474" s="17"/>
      <c r="P474" s="17"/>
      <c r="Q474" s="17"/>
      <c r="R474" s="17"/>
    </row>
    <row r="475" spans="1:18" ht="15.75" customHeight="1">
      <c r="A475" s="17"/>
      <c r="B475" s="213"/>
      <c r="C475" s="192"/>
      <c r="D475" s="199" t="s">
        <v>1800</v>
      </c>
      <c r="E475" s="482" t="s">
        <v>1801</v>
      </c>
      <c r="F475" s="482"/>
      <c r="G475" s="199" t="s">
        <v>483</v>
      </c>
      <c r="H475" s="208">
        <v>1</v>
      </c>
      <c r="I475" s="201">
        <v>21.33</v>
      </c>
      <c r="J475" s="201">
        <f t="shared" ref="J475" si="262">H475*I475</f>
        <v>21.33</v>
      </c>
      <c r="K475" s="195">
        <v>0.24979999999999999</v>
      </c>
      <c r="L475" s="201">
        <f>J475*K475</f>
        <v>5.3282339999999992</v>
      </c>
      <c r="M475" s="196">
        <f t="shared" ref="M475" si="263">ROUND(J475+L475,2)</f>
        <v>26.66</v>
      </c>
      <c r="N475" s="20"/>
      <c r="O475" s="17"/>
      <c r="P475" s="17"/>
      <c r="Q475" s="17"/>
      <c r="R475" s="17"/>
    </row>
    <row r="476" spans="1:18" ht="15.75" customHeight="1">
      <c r="A476" s="17"/>
      <c r="B476" s="213"/>
      <c r="C476" s="490"/>
      <c r="D476" s="490"/>
      <c r="E476" s="490"/>
      <c r="F476" s="490"/>
      <c r="G476" s="490"/>
      <c r="H476" s="490"/>
      <c r="I476" s="490"/>
      <c r="J476" s="490"/>
      <c r="K476" s="490"/>
      <c r="L476" s="209" t="s">
        <v>594</v>
      </c>
      <c r="M476" s="210">
        <f>SUM(M475)</f>
        <v>26.66</v>
      </c>
      <c r="N476" s="20"/>
      <c r="O476" s="17"/>
      <c r="P476" s="17"/>
      <c r="Q476" s="17"/>
      <c r="R476" s="17"/>
    </row>
    <row r="477" spans="1:18" ht="15.75" customHeight="1">
      <c r="A477" s="17"/>
      <c r="B477" s="213"/>
      <c r="C477" s="206" t="s">
        <v>3817</v>
      </c>
      <c r="D477" s="207"/>
      <c r="E477" s="484" t="s">
        <v>1803</v>
      </c>
      <c r="F477" s="484"/>
      <c r="G477" s="484"/>
      <c r="H477" s="484"/>
      <c r="I477" s="484"/>
      <c r="J477" s="484"/>
      <c r="K477" s="484"/>
      <c r="L477" s="484"/>
      <c r="M477" s="485"/>
      <c r="N477" s="20"/>
      <c r="O477" s="17"/>
      <c r="P477" s="17"/>
      <c r="Q477" s="17"/>
      <c r="R477" s="17"/>
    </row>
    <row r="478" spans="1:18" ht="15.75" customHeight="1">
      <c r="A478" s="17"/>
      <c r="B478" s="213"/>
      <c r="C478" s="192"/>
      <c r="D478" s="199" t="s">
        <v>1802</v>
      </c>
      <c r="E478" s="482" t="s">
        <v>1803</v>
      </c>
      <c r="F478" s="482"/>
      <c r="G478" s="199" t="s">
        <v>483</v>
      </c>
      <c r="H478" s="208">
        <v>1</v>
      </c>
      <c r="I478" s="201">
        <v>23.39</v>
      </c>
      <c r="J478" s="201">
        <f t="shared" ref="J478" si="264">H478*I478</f>
        <v>23.39</v>
      </c>
      <c r="K478" s="195">
        <v>0.24979999999999999</v>
      </c>
      <c r="L478" s="201">
        <f>J478*K478</f>
        <v>5.842822</v>
      </c>
      <c r="M478" s="196">
        <f t="shared" ref="M478" si="265">ROUND(J478+L478,2)</f>
        <v>29.23</v>
      </c>
      <c r="N478" s="20"/>
      <c r="O478" s="17"/>
      <c r="P478" s="17"/>
      <c r="Q478" s="17"/>
      <c r="R478" s="17"/>
    </row>
    <row r="479" spans="1:18" ht="15.75" customHeight="1">
      <c r="A479" s="17"/>
      <c r="B479" s="213"/>
      <c r="C479" s="490"/>
      <c r="D479" s="490"/>
      <c r="E479" s="490"/>
      <c r="F479" s="490"/>
      <c r="G479" s="490"/>
      <c r="H479" s="490"/>
      <c r="I479" s="490"/>
      <c r="J479" s="490"/>
      <c r="K479" s="490"/>
      <c r="L479" s="209" t="s">
        <v>594</v>
      </c>
      <c r="M479" s="210">
        <f>SUM(M478)</f>
        <v>29.23</v>
      </c>
      <c r="N479" s="20"/>
      <c r="O479" s="17"/>
      <c r="P479" s="17"/>
      <c r="Q479" s="17"/>
      <c r="R479" s="17"/>
    </row>
    <row r="480" spans="1:18" ht="15.75" customHeight="1">
      <c r="A480" s="17"/>
      <c r="B480" s="213"/>
      <c r="C480" s="206" t="s">
        <v>3818</v>
      </c>
      <c r="D480" s="207"/>
      <c r="E480" s="484" t="s">
        <v>1805</v>
      </c>
      <c r="F480" s="484"/>
      <c r="G480" s="484"/>
      <c r="H480" s="484"/>
      <c r="I480" s="484"/>
      <c r="J480" s="484"/>
      <c r="K480" s="484"/>
      <c r="L480" s="484"/>
      <c r="M480" s="485"/>
      <c r="N480" s="20"/>
      <c r="O480" s="17"/>
      <c r="P480" s="17"/>
      <c r="Q480" s="17"/>
      <c r="R480" s="17"/>
    </row>
    <row r="481" spans="1:18" ht="15.75" customHeight="1">
      <c r="A481" s="17"/>
      <c r="B481" s="213"/>
      <c r="C481" s="192"/>
      <c r="D481" s="199" t="s">
        <v>1804</v>
      </c>
      <c r="E481" s="482" t="s">
        <v>1805</v>
      </c>
      <c r="F481" s="482"/>
      <c r="G481" s="199" t="s">
        <v>483</v>
      </c>
      <c r="H481" s="208">
        <v>1</v>
      </c>
      <c r="I481" s="201">
        <v>20.58</v>
      </c>
      <c r="J481" s="201">
        <f t="shared" ref="J481" si="266">H481*I481</f>
        <v>20.58</v>
      </c>
      <c r="K481" s="195">
        <v>0.24979999999999999</v>
      </c>
      <c r="L481" s="201">
        <f>J481*K481</f>
        <v>5.1408839999999998</v>
      </c>
      <c r="M481" s="196">
        <f t="shared" ref="M481" si="267">ROUND(J481+L481,2)</f>
        <v>25.72</v>
      </c>
      <c r="N481" s="20"/>
      <c r="O481" s="17"/>
      <c r="P481" s="17"/>
      <c r="Q481" s="17"/>
      <c r="R481" s="17"/>
    </row>
    <row r="482" spans="1:18" ht="15.75" customHeight="1">
      <c r="A482" s="17"/>
      <c r="B482" s="213"/>
      <c r="C482" s="490"/>
      <c r="D482" s="490"/>
      <c r="E482" s="490"/>
      <c r="F482" s="490"/>
      <c r="G482" s="490"/>
      <c r="H482" s="490"/>
      <c r="I482" s="490"/>
      <c r="J482" s="490"/>
      <c r="K482" s="490"/>
      <c r="L482" s="209" t="s">
        <v>594</v>
      </c>
      <c r="M482" s="210">
        <f>SUM(M481)</f>
        <v>25.72</v>
      </c>
      <c r="N482" s="20"/>
      <c r="O482" s="17"/>
      <c r="P482" s="17"/>
      <c r="Q482" s="17"/>
      <c r="R482" s="17"/>
    </row>
    <row r="483" spans="1:18" ht="15.75" customHeight="1">
      <c r="A483" s="17"/>
      <c r="B483" s="213"/>
      <c r="C483" s="206" t="s">
        <v>3819</v>
      </c>
      <c r="D483" s="207"/>
      <c r="E483" s="484" t="s">
        <v>1807</v>
      </c>
      <c r="F483" s="484"/>
      <c r="G483" s="484"/>
      <c r="H483" s="484"/>
      <c r="I483" s="484"/>
      <c r="J483" s="484"/>
      <c r="K483" s="484"/>
      <c r="L483" s="484"/>
      <c r="M483" s="485"/>
      <c r="N483" s="20"/>
      <c r="O483" s="17"/>
      <c r="P483" s="17"/>
      <c r="Q483" s="17"/>
      <c r="R483" s="17"/>
    </row>
    <row r="484" spans="1:18" ht="15.75" customHeight="1">
      <c r="A484" s="17"/>
      <c r="B484" s="213"/>
      <c r="C484" s="192"/>
      <c r="D484" s="199" t="s">
        <v>1806</v>
      </c>
      <c r="E484" s="482" t="s">
        <v>1807</v>
      </c>
      <c r="F484" s="482"/>
      <c r="G484" s="199" t="s">
        <v>483</v>
      </c>
      <c r="H484" s="208">
        <v>1</v>
      </c>
      <c r="I484" s="201">
        <v>21.5</v>
      </c>
      <c r="J484" s="201">
        <f t="shared" ref="J484" si="268">H484*I484</f>
        <v>21.5</v>
      </c>
      <c r="K484" s="195">
        <v>0.24979999999999999</v>
      </c>
      <c r="L484" s="201">
        <f>J484*K484</f>
        <v>5.3707000000000003</v>
      </c>
      <c r="M484" s="196">
        <f t="shared" ref="M484" si="269">ROUND(J484+L484,2)</f>
        <v>26.87</v>
      </c>
      <c r="N484" s="20"/>
      <c r="O484" s="17"/>
      <c r="P484" s="17"/>
      <c r="Q484" s="17"/>
      <c r="R484" s="17"/>
    </row>
    <row r="485" spans="1:18" ht="15.75" customHeight="1">
      <c r="A485" s="17"/>
      <c r="B485" s="213"/>
      <c r="C485" s="490"/>
      <c r="D485" s="490"/>
      <c r="E485" s="490"/>
      <c r="F485" s="490"/>
      <c r="G485" s="490"/>
      <c r="H485" s="490"/>
      <c r="I485" s="490"/>
      <c r="J485" s="490"/>
      <c r="K485" s="490"/>
      <c r="L485" s="209" t="s">
        <v>594</v>
      </c>
      <c r="M485" s="210">
        <f>SUM(M484)</f>
        <v>26.87</v>
      </c>
      <c r="N485" s="20"/>
      <c r="O485" s="17"/>
      <c r="P485" s="17"/>
      <c r="Q485" s="17"/>
      <c r="R485" s="17"/>
    </row>
    <row r="486" spans="1:18" ht="15.75" customHeight="1">
      <c r="A486" s="17"/>
      <c r="B486" s="213"/>
      <c r="C486" s="206" t="s">
        <v>3820</v>
      </c>
      <c r="D486" s="207"/>
      <c r="E486" s="484" t="s">
        <v>1809</v>
      </c>
      <c r="F486" s="484"/>
      <c r="G486" s="484"/>
      <c r="H486" s="484"/>
      <c r="I486" s="484"/>
      <c r="J486" s="484"/>
      <c r="K486" s="484"/>
      <c r="L486" s="484"/>
      <c r="M486" s="485"/>
      <c r="N486" s="20"/>
      <c r="O486" s="17"/>
      <c r="P486" s="17"/>
      <c r="Q486" s="17"/>
      <c r="R486" s="17"/>
    </row>
    <row r="487" spans="1:18" ht="15.75" customHeight="1">
      <c r="A487" s="17"/>
      <c r="B487" s="213"/>
      <c r="C487" s="192"/>
      <c r="D487" s="199" t="s">
        <v>1808</v>
      </c>
      <c r="E487" s="482" t="s">
        <v>1809</v>
      </c>
      <c r="F487" s="482"/>
      <c r="G487" s="199" t="s">
        <v>483</v>
      </c>
      <c r="H487" s="208">
        <v>1</v>
      </c>
      <c r="I487" s="201">
        <v>36.67</v>
      </c>
      <c r="J487" s="201">
        <f t="shared" ref="J487" si="270">H487*I487</f>
        <v>36.67</v>
      </c>
      <c r="K487" s="195">
        <v>0.24979999999999999</v>
      </c>
      <c r="L487" s="201">
        <f>J487*K487</f>
        <v>9.1601660000000003</v>
      </c>
      <c r="M487" s="196">
        <f t="shared" ref="M487" si="271">ROUND(J487+L487,2)</f>
        <v>45.83</v>
      </c>
      <c r="N487" s="20"/>
      <c r="O487" s="17"/>
      <c r="P487" s="17"/>
      <c r="Q487" s="17"/>
      <c r="R487" s="17"/>
    </row>
    <row r="488" spans="1:18" ht="15.75" customHeight="1">
      <c r="A488" s="17"/>
      <c r="B488" s="213"/>
      <c r="C488" s="490"/>
      <c r="D488" s="490"/>
      <c r="E488" s="490"/>
      <c r="F488" s="490"/>
      <c r="G488" s="490"/>
      <c r="H488" s="490"/>
      <c r="I488" s="490"/>
      <c r="J488" s="490"/>
      <c r="K488" s="490"/>
      <c r="L488" s="209" t="s">
        <v>594</v>
      </c>
      <c r="M488" s="210">
        <f>SUM(M487)</f>
        <v>45.83</v>
      </c>
      <c r="N488" s="20"/>
      <c r="O488" s="17"/>
      <c r="P488" s="17"/>
      <c r="Q488" s="17"/>
      <c r="R488" s="17"/>
    </row>
    <row r="489" spans="1:18" ht="15.75" customHeight="1">
      <c r="A489" s="17"/>
      <c r="B489" s="213"/>
      <c r="C489" s="206" t="s">
        <v>3821</v>
      </c>
      <c r="D489" s="207"/>
      <c r="E489" s="484" t="s">
        <v>1811</v>
      </c>
      <c r="F489" s="484"/>
      <c r="G489" s="484"/>
      <c r="H489" s="484"/>
      <c r="I489" s="484"/>
      <c r="J489" s="484"/>
      <c r="K489" s="484"/>
      <c r="L489" s="484"/>
      <c r="M489" s="485"/>
      <c r="N489" s="20"/>
      <c r="O489" s="17"/>
      <c r="P489" s="17"/>
      <c r="Q489" s="17"/>
      <c r="R489" s="17"/>
    </row>
    <row r="490" spans="1:18" ht="15.75" customHeight="1">
      <c r="A490" s="17"/>
      <c r="B490" s="213"/>
      <c r="C490" s="192"/>
      <c r="D490" s="199" t="s">
        <v>1810</v>
      </c>
      <c r="E490" s="482" t="s">
        <v>1811</v>
      </c>
      <c r="F490" s="482"/>
      <c r="G490" s="199" t="s">
        <v>483</v>
      </c>
      <c r="H490" s="208">
        <v>1</v>
      </c>
      <c r="I490" s="201">
        <v>56.08</v>
      </c>
      <c r="J490" s="201">
        <f t="shared" ref="J490" si="272">H490*I490</f>
        <v>56.08</v>
      </c>
      <c r="K490" s="195">
        <v>0.24979999999999999</v>
      </c>
      <c r="L490" s="201">
        <f>J490*K490</f>
        <v>14.008783999999999</v>
      </c>
      <c r="M490" s="196">
        <f t="shared" ref="M490" si="273">ROUND(J490+L490,2)</f>
        <v>70.09</v>
      </c>
      <c r="N490" s="20"/>
      <c r="O490" s="17"/>
      <c r="P490" s="17"/>
      <c r="Q490" s="17"/>
      <c r="R490" s="17"/>
    </row>
    <row r="491" spans="1:18" ht="15.75" customHeight="1">
      <c r="A491" s="17"/>
      <c r="B491" s="213"/>
      <c r="C491" s="490"/>
      <c r="D491" s="490"/>
      <c r="E491" s="490"/>
      <c r="F491" s="490"/>
      <c r="G491" s="490"/>
      <c r="H491" s="490"/>
      <c r="I491" s="490"/>
      <c r="J491" s="490"/>
      <c r="K491" s="490"/>
      <c r="L491" s="209" t="s">
        <v>594</v>
      </c>
      <c r="M491" s="210">
        <f>SUM(M490)</f>
        <v>70.09</v>
      </c>
      <c r="N491" s="20"/>
      <c r="O491" s="17"/>
      <c r="P491" s="17"/>
      <c r="Q491" s="17"/>
      <c r="R491" s="17"/>
    </row>
    <row r="492" spans="1:18" ht="15.75" customHeight="1">
      <c r="A492" s="17"/>
      <c r="B492" s="213"/>
      <c r="C492" s="206" t="s">
        <v>3822</v>
      </c>
      <c r="D492" s="207" t="s">
        <v>3741</v>
      </c>
      <c r="E492" s="484" t="s">
        <v>3742</v>
      </c>
      <c r="F492" s="484"/>
      <c r="G492" s="484"/>
      <c r="H492" s="484"/>
      <c r="I492" s="484"/>
      <c r="J492" s="484"/>
      <c r="K492" s="484"/>
      <c r="L492" s="484"/>
      <c r="M492" s="485"/>
      <c r="N492" s="20"/>
      <c r="O492" s="17"/>
      <c r="P492" s="17"/>
      <c r="Q492" s="17"/>
      <c r="R492" s="17"/>
    </row>
    <row r="493" spans="1:18" ht="15.75" customHeight="1">
      <c r="A493" s="17"/>
      <c r="B493" s="213"/>
      <c r="C493" s="192"/>
      <c r="D493" s="199" t="s">
        <v>3741</v>
      </c>
      <c r="E493" s="482" t="s">
        <v>3742</v>
      </c>
      <c r="F493" s="482"/>
      <c r="G493" s="199" t="s">
        <v>483</v>
      </c>
      <c r="H493" s="208">
        <v>1</v>
      </c>
      <c r="I493" s="201">
        <v>25.04</v>
      </c>
      <c r="J493" s="201">
        <f t="shared" ref="J493" si="274">H493*I493</f>
        <v>25.04</v>
      </c>
      <c r="K493" s="195">
        <v>0.24979999999999999</v>
      </c>
      <c r="L493" s="201">
        <f>J493*K493</f>
        <v>6.2549919999999997</v>
      </c>
      <c r="M493" s="196">
        <f t="shared" ref="M493" si="275">ROUND(J493+L493,2)</f>
        <v>31.29</v>
      </c>
      <c r="N493" s="20"/>
      <c r="O493" s="17"/>
      <c r="P493" s="17"/>
      <c r="Q493" s="17"/>
      <c r="R493" s="17"/>
    </row>
    <row r="494" spans="1:18" ht="15.75" customHeight="1">
      <c r="A494" s="17"/>
      <c r="B494" s="213"/>
      <c r="C494" s="490"/>
      <c r="D494" s="490"/>
      <c r="E494" s="490"/>
      <c r="F494" s="490"/>
      <c r="G494" s="490"/>
      <c r="H494" s="490"/>
      <c r="I494" s="490"/>
      <c r="J494" s="490"/>
      <c r="K494" s="490"/>
      <c r="L494" s="209" t="s">
        <v>594</v>
      </c>
      <c r="M494" s="210">
        <f>SUM(M493)</f>
        <v>31.29</v>
      </c>
      <c r="N494" s="20"/>
      <c r="O494" s="17"/>
      <c r="P494" s="17"/>
      <c r="Q494" s="17"/>
      <c r="R494" s="17"/>
    </row>
    <row r="495" spans="1:18" ht="15.75" customHeight="1">
      <c r="A495" s="17"/>
      <c r="B495" s="213"/>
      <c r="C495" s="206" t="s">
        <v>3823</v>
      </c>
      <c r="D495" s="207"/>
      <c r="E495" s="484" t="s">
        <v>536</v>
      </c>
      <c r="F495" s="484"/>
      <c r="G495" s="484"/>
      <c r="H495" s="484"/>
      <c r="I495" s="484"/>
      <c r="J495" s="484"/>
      <c r="K495" s="484"/>
      <c r="L495" s="484"/>
      <c r="M495" s="485"/>
      <c r="N495" s="20"/>
      <c r="O495" s="17"/>
      <c r="P495" s="17"/>
      <c r="Q495" s="17"/>
      <c r="R495" s="17"/>
    </row>
    <row r="496" spans="1:18" ht="15.75" customHeight="1">
      <c r="A496" s="17"/>
      <c r="B496" s="213"/>
      <c r="C496" s="192"/>
      <c r="D496" s="199">
        <v>89746</v>
      </c>
      <c r="E496" s="482" t="s">
        <v>536</v>
      </c>
      <c r="F496" s="482"/>
      <c r="G496" s="199" t="s">
        <v>483</v>
      </c>
      <c r="H496" s="208">
        <v>1</v>
      </c>
      <c r="I496" s="201">
        <v>25.83</v>
      </c>
      <c r="J496" s="201">
        <f t="shared" ref="J496" si="276">H496*I496</f>
        <v>25.83</v>
      </c>
      <c r="K496" s="222">
        <v>0.24979999999999999</v>
      </c>
      <c r="L496" s="201">
        <f>J496*K496</f>
        <v>6.4523339999999996</v>
      </c>
      <c r="M496" s="196">
        <f t="shared" ref="M496" si="277">ROUND(J496+L496,2)</f>
        <v>32.28</v>
      </c>
      <c r="N496" s="20"/>
      <c r="O496" s="17"/>
      <c r="P496" s="17"/>
      <c r="Q496" s="17"/>
      <c r="R496" s="17"/>
    </row>
    <row r="497" spans="1:18" ht="15.75" customHeight="1">
      <c r="A497" s="17"/>
      <c r="B497" s="213"/>
      <c r="C497" s="490"/>
      <c r="D497" s="490"/>
      <c r="E497" s="490"/>
      <c r="F497" s="490"/>
      <c r="G497" s="490"/>
      <c r="H497" s="490"/>
      <c r="I497" s="490"/>
      <c r="J497" s="490"/>
      <c r="K497" s="490"/>
      <c r="L497" s="209" t="s">
        <v>594</v>
      </c>
      <c r="M497" s="210">
        <f>SUM(M496)</f>
        <v>32.28</v>
      </c>
      <c r="N497" s="20"/>
      <c r="O497" s="17"/>
      <c r="P497" s="17"/>
      <c r="Q497" s="17"/>
      <c r="R497" s="17"/>
    </row>
    <row r="498" spans="1:18" ht="15.75" customHeight="1">
      <c r="A498" s="17"/>
      <c r="B498" s="213"/>
      <c r="C498" s="206" t="s">
        <v>3824</v>
      </c>
      <c r="D498" s="207"/>
      <c r="E498" s="484" t="s">
        <v>926</v>
      </c>
      <c r="F498" s="484"/>
      <c r="G498" s="484"/>
      <c r="H498" s="484"/>
      <c r="I498" s="484"/>
      <c r="J498" s="484"/>
      <c r="K498" s="484"/>
      <c r="L498" s="484"/>
      <c r="M498" s="485"/>
      <c r="N498" s="20"/>
      <c r="O498" s="17"/>
      <c r="P498" s="17"/>
      <c r="Q498" s="17"/>
      <c r="R498" s="17"/>
    </row>
    <row r="499" spans="1:18" ht="15.75" customHeight="1">
      <c r="A499" s="17"/>
      <c r="B499" s="213"/>
      <c r="C499" s="192"/>
      <c r="D499" s="199" t="s">
        <v>1812</v>
      </c>
      <c r="E499" s="482" t="s">
        <v>926</v>
      </c>
      <c r="F499" s="482"/>
      <c r="G499" s="199" t="s">
        <v>483</v>
      </c>
      <c r="H499" s="208">
        <v>1</v>
      </c>
      <c r="I499" s="201">
        <v>39.22</v>
      </c>
      <c r="J499" s="201">
        <f t="shared" ref="J499" si="278">H499*I499</f>
        <v>39.22</v>
      </c>
      <c r="K499" s="195">
        <v>0.24979999999999999</v>
      </c>
      <c r="L499" s="201">
        <f>J499*K499</f>
        <v>9.7971559999999993</v>
      </c>
      <c r="M499" s="196">
        <f t="shared" ref="M499" si="279">ROUND(J499+L499,2)</f>
        <v>49.02</v>
      </c>
      <c r="N499" s="20"/>
      <c r="O499" s="17"/>
      <c r="P499" s="17"/>
      <c r="Q499" s="17"/>
      <c r="R499" s="17"/>
    </row>
    <row r="500" spans="1:18" ht="15.75" customHeight="1">
      <c r="A500" s="17"/>
      <c r="B500" s="213"/>
      <c r="C500" s="490"/>
      <c r="D500" s="490"/>
      <c r="E500" s="490"/>
      <c r="F500" s="490"/>
      <c r="G500" s="490"/>
      <c r="H500" s="490"/>
      <c r="I500" s="490"/>
      <c r="J500" s="490"/>
      <c r="K500" s="490"/>
      <c r="L500" s="209" t="s">
        <v>594</v>
      </c>
      <c r="M500" s="210">
        <f>SUM(M499)</f>
        <v>49.02</v>
      </c>
      <c r="N500" s="20"/>
      <c r="O500" s="17"/>
      <c r="P500" s="17"/>
      <c r="Q500" s="17"/>
      <c r="R500" s="17"/>
    </row>
    <row r="501" spans="1:18" ht="15.75" customHeight="1">
      <c r="A501" s="17"/>
      <c r="B501" s="213"/>
      <c r="C501" s="206" t="s">
        <v>3825</v>
      </c>
      <c r="D501" s="207"/>
      <c r="E501" s="484" t="s">
        <v>1814</v>
      </c>
      <c r="F501" s="484"/>
      <c r="G501" s="484"/>
      <c r="H501" s="484"/>
      <c r="I501" s="484"/>
      <c r="J501" s="484"/>
      <c r="K501" s="484"/>
      <c r="L501" s="484"/>
      <c r="M501" s="485"/>
      <c r="N501" s="20"/>
      <c r="O501" s="17"/>
      <c r="P501" s="17"/>
      <c r="Q501" s="17"/>
      <c r="R501" s="17"/>
    </row>
    <row r="502" spans="1:18" ht="15.75" customHeight="1">
      <c r="A502" s="17"/>
      <c r="B502" s="213"/>
      <c r="C502" s="192"/>
      <c r="D502" s="199" t="s">
        <v>1813</v>
      </c>
      <c r="E502" s="482" t="s">
        <v>1814</v>
      </c>
      <c r="F502" s="482"/>
      <c r="G502" s="199" t="s">
        <v>483</v>
      </c>
      <c r="H502" s="208">
        <v>1</v>
      </c>
      <c r="I502" s="201">
        <v>72.260000000000005</v>
      </c>
      <c r="J502" s="201">
        <f t="shared" ref="J502" si="280">H502*I502</f>
        <v>72.260000000000005</v>
      </c>
      <c r="K502" s="195">
        <v>0.24979999999999999</v>
      </c>
      <c r="L502" s="201">
        <f>J502*K502</f>
        <v>18.050547999999999</v>
      </c>
      <c r="M502" s="196">
        <f t="shared" ref="M502" si="281">ROUND(J502+L502,2)</f>
        <v>90.31</v>
      </c>
      <c r="N502" s="20"/>
      <c r="O502" s="17"/>
      <c r="P502" s="17"/>
      <c r="Q502" s="17"/>
      <c r="R502" s="17"/>
    </row>
    <row r="503" spans="1:18" ht="15.75" customHeight="1">
      <c r="A503" s="17"/>
      <c r="B503" s="213"/>
      <c r="C503" s="490"/>
      <c r="D503" s="490"/>
      <c r="E503" s="490"/>
      <c r="F503" s="490"/>
      <c r="G503" s="490"/>
      <c r="H503" s="490"/>
      <c r="I503" s="490"/>
      <c r="J503" s="490"/>
      <c r="K503" s="490"/>
      <c r="L503" s="209" t="s">
        <v>594</v>
      </c>
      <c r="M503" s="210">
        <f>SUM(M502)</f>
        <v>90.31</v>
      </c>
      <c r="N503" s="20"/>
      <c r="O503" s="17"/>
      <c r="P503" s="17"/>
      <c r="Q503" s="17"/>
      <c r="R503" s="17"/>
    </row>
    <row r="504" spans="1:18" ht="15.75" customHeight="1">
      <c r="A504" s="17"/>
      <c r="B504" s="213"/>
      <c r="C504" s="206" t="s">
        <v>3826</v>
      </c>
      <c r="D504" s="207"/>
      <c r="E504" s="484"/>
      <c r="F504" s="484"/>
      <c r="G504" s="484"/>
      <c r="H504" s="484"/>
      <c r="I504" s="484"/>
      <c r="J504" s="484"/>
      <c r="K504" s="484"/>
      <c r="L504" s="484"/>
      <c r="M504" s="485"/>
      <c r="N504" s="20"/>
      <c r="O504" s="17"/>
      <c r="P504" s="17"/>
      <c r="Q504" s="17"/>
      <c r="R504" s="17"/>
    </row>
    <row r="505" spans="1:18" ht="15.75" customHeight="1">
      <c r="A505" s="17"/>
      <c r="B505" s="213"/>
      <c r="C505" s="192"/>
      <c r="D505" s="199" t="s">
        <v>1815</v>
      </c>
      <c r="E505" s="482" t="s">
        <v>1816</v>
      </c>
      <c r="F505" s="482"/>
      <c r="G505" s="199" t="s">
        <v>483</v>
      </c>
      <c r="H505" s="208">
        <v>1</v>
      </c>
      <c r="I505" s="201">
        <v>6.19</v>
      </c>
      <c r="J505" s="201">
        <f t="shared" ref="J505" si="282">H505*I505</f>
        <v>6.19</v>
      </c>
      <c r="K505" s="195">
        <v>0.24979999999999999</v>
      </c>
      <c r="L505" s="201">
        <f>J505*K505</f>
        <v>1.546262</v>
      </c>
      <c r="M505" s="196">
        <f t="shared" ref="M505" si="283">ROUND(J505+L505,2)</f>
        <v>7.74</v>
      </c>
      <c r="N505" s="20"/>
      <c r="O505" s="17"/>
      <c r="P505" s="17"/>
      <c r="Q505" s="17"/>
      <c r="R505" s="17"/>
    </row>
    <row r="506" spans="1:18" ht="15.75" customHeight="1">
      <c r="A506" s="17"/>
      <c r="B506" s="213"/>
      <c r="C506" s="490"/>
      <c r="D506" s="490"/>
      <c r="E506" s="490"/>
      <c r="F506" s="490"/>
      <c r="G506" s="490"/>
      <c r="H506" s="490"/>
      <c r="I506" s="490"/>
      <c r="J506" s="490"/>
      <c r="K506" s="490"/>
      <c r="L506" s="209" t="s">
        <v>594</v>
      </c>
      <c r="M506" s="210">
        <f>SUM(M505)</f>
        <v>7.74</v>
      </c>
      <c r="N506" s="20"/>
      <c r="O506" s="17"/>
      <c r="P506" s="17"/>
      <c r="Q506" s="17"/>
      <c r="R506" s="17"/>
    </row>
    <row r="507" spans="1:18" ht="15.75" customHeight="1">
      <c r="A507" s="17"/>
      <c r="B507" s="213"/>
      <c r="C507" s="206" t="s">
        <v>3827</v>
      </c>
      <c r="D507" s="207"/>
      <c r="E507" s="484" t="s">
        <v>540</v>
      </c>
      <c r="F507" s="484"/>
      <c r="G507" s="484"/>
      <c r="H507" s="484"/>
      <c r="I507" s="484"/>
      <c r="J507" s="484"/>
      <c r="K507" s="484"/>
      <c r="L507" s="484"/>
      <c r="M507" s="485"/>
      <c r="N507" s="20"/>
      <c r="O507" s="17"/>
      <c r="P507" s="17"/>
      <c r="Q507" s="17"/>
      <c r="R507" s="17"/>
    </row>
    <row r="508" spans="1:18" ht="15.75" customHeight="1">
      <c r="A508" s="17"/>
      <c r="B508" s="213"/>
      <c r="C508" s="192"/>
      <c r="D508" s="199">
        <v>89753</v>
      </c>
      <c r="E508" s="482" t="s">
        <v>540</v>
      </c>
      <c r="F508" s="482"/>
      <c r="G508" s="199" t="s">
        <v>483</v>
      </c>
      <c r="H508" s="208">
        <v>1</v>
      </c>
      <c r="I508" s="201">
        <v>7.75</v>
      </c>
      <c r="J508" s="201">
        <f>H508*I508</f>
        <v>7.75</v>
      </c>
      <c r="K508" s="195">
        <v>0.24979999999999999</v>
      </c>
      <c r="L508" s="201">
        <f>J508*K508</f>
        <v>1.9359500000000001</v>
      </c>
      <c r="M508" s="196">
        <f t="shared" ref="M508" si="284">ROUND(J508+L508,2)</f>
        <v>9.69</v>
      </c>
      <c r="N508" s="20"/>
      <c r="O508" s="17"/>
      <c r="P508" s="17"/>
      <c r="Q508" s="17"/>
      <c r="R508" s="17"/>
    </row>
    <row r="509" spans="1:18" ht="15.75" customHeight="1">
      <c r="A509" s="17"/>
      <c r="B509" s="213"/>
      <c r="C509" s="490"/>
      <c r="D509" s="490"/>
      <c r="E509" s="490"/>
      <c r="F509" s="490"/>
      <c r="G509" s="490"/>
      <c r="H509" s="490"/>
      <c r="I509" s="490"/>
      <c r="J509" s="490"/>
      <c r="K509" s="490"/>
      <c r="L509" s="209" t="s">
        <v>594</v>
      </c>
      <c r="M509" s="210">
        <f>SUM(M508)</f>
        <v>9.69</v>
      </c>
      <c r="N509" s="20"/>
      <c r="O509" s="17"/>
      <c r="P509" s="17"/>
      <c r="Q509" s="17"/>
      <c r="R509" s="17"/>
    </row>
    <row r="510" spans="1:18" ht="15.75" customHeight="1">
      <c r="A510" s="17"/>
      <c r="B510" s="213"/>
      <c r="C510" s="206" t="s">
        <v>3828</v>
      </c>
      <c r="D510" s="207"/>
      <c r="E510" s="484" t="s">
        <v>927</v>
      </c>
      <c r="F510" s="484"/>
      <c r="G510" s="484"/>
      <c r="H510" s="484"/>
      <c r="I510" s="484"/>
      <c r="J510" s="484"/>
      <c r="K510" s="484"/>
      <c r="L510" s="484"/>
      <c r="M510" s="485"/>
      <c r="N510" s="20"/>
      <c r="O510" s="17"/>
      <c r="P510" s="17"/>
      <c r="Q510" s="17"/>
      <c r="R510" s="17"/>
    </row>
    <row r="511" spans="1:18" ht="50.25" customHeight="1">
      <c r="A511" s="17"/>
      <c r="B511" s="213"/>
      <c r="C511" s="192"/>
      <c r="D511" s="199" t="s">
        <v>1817</v>
      </c>
      <c r="E511" s="482" t="s">
        <v>927</v>
      </c>
      <c r="F511" s="482"/>
      <c r="G511" s="199" t="s">
        <v>483</v>
      </c>
      <c r="H511" s="208">
        <v>1</v>
      </c>
      <c r="I511" s="201">
        <v>19.350000000000001</v>
      </c>
      <c r="J511" s="201">
        <f>H511*I511</f>
        <v>19.350000000000001</v>
      </c>
      <c r="K511" s="195">
        <v>0.24979999999999999</v>
      </c>
      <c r="L511" s="201">
        <f>J511*K511</f>
        <v>4.8336300000000003</v>
      </c>
      <c r="M511" s="196">
        <f t="shared" ref="M511" si="285">ROUND(J511+L511,2)</f>
        <v>24.18</v>
      </c>
      <c r="N511" s="20"/>
      <c r="O511" s="17"/>
      <c r="P511" s="17"/>
      <c r="Q511" s="17"/>
      <c r="R511" s="17"/>
    </row>
    <row r="512" spans="1:18" ht="15.75" customHeight="1">
      <c r="A512" s="17"/>
      <c r="B512" s="213"/>
      <c r="C512" s="490"/>
      <c r="D512" s="490"/>
      <c r="E512" s="490"/>
      <c r="F512" s="490"/>
      <c r="G512" s="490"/>
      <c r="H512" s="490"/>
      <c r="I512" s="490"/>
      <c r="J512" s="490"/>
      <c r="K512" s="490"/>
      <c r="L512" s="209" t="s">
        <v>594</v>
      </c>
      <c r="M512" s="210">
        <f>SUM(M511)</f>
        <v>24.18</v>
      </c>
      <c r="N512" s="20"/>
      <c r="O512" s="17"/>
      <c r="P512" s="17"/>
      <c r="Q512" s="17"/>
      <c r="R512" s="17"/>
    </row>
    <row r="513" spans="1:18" ht="15.75" customHeight="1">
      <c r="A513" s="17"/>
      <c r="B513" s="213"/>
      <c r="C513" s="206" t="s">
        <v>3829</v>
      </c>
      <c r="D513" s="207"/>
      <c r="E513" s="484" t="s">
        <v>1085</v>
      </c>
      <c r="F513" s="484"/>
      <c r="G513" s="484"/>
      <c r="H513" s="484"/>
      <c r="I513" s="484"/>
      <c r="J513" s="484"/>
      <c r="K513" s="484"/>
      <c r="L513" s="484"/>
      <c r="M513" s="485"/>
      <c r="N513" s="20"/>
      <c r="O513" s="17"/>
      <c r="P513" s="17"/>
      <c r="Q513" s="17"/>
      <c r="R513" s="17"/>
    </row>
    <row r="514" spans="1:18" ht="15.75" customHeight="1">
      <c r="A514" s="17"/>
      <c r="B514" s="213"/>
      <c r="C514" s="192"/>
      <c r="D514" s="199">
        <v>89778</v>
      </c>
      <c r="E514" s="482" t="s">
        <v>1085</v>
      </c>
      <c r="F514" s="482"/>
      <c r="G514" s="199" t="s">
        <v>483</v>
      </c>
      <c r="H514" s="208">
        <v>1</v>
      </c>
      <c r="I514" s="201">
        <v>14.84</v>
      </c>
      <c r="J514" s="201">
        <f>H514*I514</f>
        <v>14.84</v>
      </c>
      <c r="K514" s="195">
        <v>0.24979999999999999</v>
      </c>
      <c r="L514" s="201">
        <f>J514*K514</f>
        <v>3.7070319999999999</v>
      </c>
      <c r="M514" s="196">
        <f t="shared" ref="M514" si="286">ROUND(J514+L514,2)</f>
        <v>18.55</v>
      </c>
      <c r="N514" s="20"/>
      <c r="O514" s="17"/>
      <c r="P514" s="17"/>
      <c r="Q514" s="17"/>
      <c r="R514" s="17"/>
    </row>
    <row r="515" spans="1:18" ht="15.75" customHeight="1">
      <c r="A515" s="17"/>
      <c r="B515" s="213"/>
      <c r="C515" s="490"/>
      <c r="D515" s="490"/>
      <c r="E515" s="490"/>
      <c r="F515" s="490"/>
      <c r="G515" s="490"/>
      <c r="H515" s="490"/>
      <c r="I515" s="490"/>
      <c r="J515" s="490"/>
      <c r="K515" s="490"/>
      <c r="L515" s="209" t="s">
        <v>594</v>
      </c>
      <c r="M515" s="210">
        <f>SUM(M514)</f>
        <v>18.55</v>
      </c>
      <c r="N515" s="20"/>
      <c r="O515" s="17"/>
      <c r="P515" s="17"/>
      <c r="Q515" s="17"/>
      <c r="R515" s="17"/>
    </row>
    <row r="516" spans="1:18" ht="15.75" customHeight="1">
      <c r="A516" s="17"/>
      <c r="B516" s="213"/>
      <c r="C516" s="206" t="s">
        <v>3830</v>
      </c>
      <c r="D516" s="207"/>
      <c r="E516" s="484" t="s">
        <v>928</v>
      </c>
      <c r="F516" s="484"/>
      <c r="G516" s="484"/>
      <c r="H516" s="484"/>
      <c r="I516" s="484"/>
      <c r="J516" s="484"/>
      <c r="K516" s="484"/>
      <c r="L516" s="484"/>
      <c r="M516" s="485"/>
      <c r="N516" s="20"/>
      <c r="O516" s="17"/>
      <c r="P516" s="17"/>
      <c r="Q516" s="17"/>
      <c r="R516" s="17"/>
    </row>
    <row r="517" spans="1:18" ht="51" customHeight="1">
      <c r="A517" s="17"/>
      <c r="B517" s="213"/>
      <c r="C517" s="192"/>
      <c r="D517" s="199" t="s">
        <v>1818</v>
      </c>
      <c r="E517" s="482" t="s">
        <v>928</v>
      </c>
      <c r="F517" s="482"/>
      <c r="G517" s="199" t="s">
        <v>483</v>
      </c>
      <c r="H517" s="208">
        <v>1</v>
      </c>
      <c r="I517" s="201">
        <v>32.159999999999997</v>
      </c>
      <c r="J517" s="201">
        <f>H517*I517</f>
        <v>32.159999999999997</v>
      </c>
      <c r="K517" s="195">
        <v>0.24979999999999999</v>
      </c>
      <c r="L517" s="201">
        <f>J517*K517</f>
        <v>8.0335679999999989</v>
      </c>
      <c r="M517" s="196">
        <f t="shared" ref="M517" si="287">ROUND(J517+L517,2)</f>
        <v>40.19</v>
      </c>
      <c r="N517" s="20"/>
      <c r="O517" s="17"/>
      <c r="P517" s="17"/>
      <c r="Q517" s="17"/>
      <c r="R517" s="17"/>
    </row>
    <row r="518" spans="1:18" ht="15.75" customHeight="1">
      <c r="A518" s="17"/>
      <c r="B518" s="213"/>
      <c r="C518" s="490"/>
      <c r="D518" s="490"/>
      <c r="E518" s="490"/>
      <c r="F518" s="490"/>
      <c r="G518" s="490"/>
      <c r="H518" s="490"/>
      <c r="I518" s="490"/>
      <c r="J518" s="490"/>
      <c r="K518" s="490"/>
      <c r="L518" s="209" t="s">
        <v>594</v>
      </c>
      <c r="M518" s="210">
        <f>SUM(M517)</f>
        <v>40.19</v>
      </c>
      <c r="N518" s="20"/>
      <c r="O518" s="17"/>
      <c r="P518" s="17"/>
      <c r="Q518" s="17"/>
      <c r="R518" s="17"/>
    </row>
    <row r="519" spans="1:18" ht="15.75" customHeight="1">
      <c r="A519" s="17"/>
      <c r="B519" s="213"/>
      <c r="C519" s="206" t="s">
        <v>3831</v>
      </c>
      <c r="D519" s="207"/>
      <c r="E519" s="484" t="s">
        <v>1820</v>
      </c>
      <c r="F519" s="484"/>
      <c r="G519" s="484"/>
      <c r="H519" s="484"/>
      <c r="I519" s="484"/>
      <c r="J519" s="484"/>
      <c r="K519" s="484"/>
      <c r="L519" s="484"/>
      <c r="M519" s="485"/>
      <c r="N519" s="20"/>
      <c r="O519" s="17"/>
      <c r="P519" s="17"/>
      <c r="Q519" s="17"/>
      <c r="R519" s="17"/>
    </row>
    <row r="520" spans="1:18" ht="15.75" customHeight="1">
      <c r="A520" s="17"/>
      <c r="B520" s="213"/>
      <c r="C520" s="192"/>
      <c r="D520" s="199" t="s">
        <v>1819</v>
      </c>
      <c r="E520" s="482" t="s">
        <v>1820</v>
      </c>
      <c r="F520" s="482"/>
      <c r="G520" s="199" t="s">
        <v>483</v>
      </c>
      <c r="H520" s="208">
        <v>1</v>
      </c>
      <c r="I520" s="201">
        <v>12.11</v>
      </c>
      <c r="J520" s="201">
        <f>H520*I520</f>
        <v>12.11</v>
      </c>
      <c r="K520" s="195">
        <v>0.24979999999999999</v>
      </c>
      <c r="L520" s="201">
        <f>J520*K520</f>
        <v>3.0250779999999997</v>
      </c>
      <c r="M520" s="196">
        <f t="shared" ref="M520" si="288">ROUND(J520+L520,2)</f>
        <v>15.14</v>
      </c>
      <c r="N520" s="20"/>
      <c r="O520" s="17"/>
      <c r="P520" s="17"/>
      <c r="Q520" s="17"/>
      <c r="R520" s="17"/>
    </row>
    <row r="521" spans="1:18" ht="15.75" customHeight="1">
      <c r="A521" s="17"/>
      <c r="B521" s="213"/>
      <c r="C521" s="490"/>
      <c r="D521" s="490"/>
      <c r="E521" s="490"/>
      <c r="F521" s="490"/>
      <c r="G521" s="490"/>
      <c r="H521" s="490"/>
      <c r="I521" s="490"/>
      <c r="J521" s="490"/>
      <c r="K521" s="490"/>
      <c r="L521" s="209" t="s">
        <v>594</v>
      </c>
      <c r="M521" s="210">
        <f>SUM(M520)</f>
        <v>15.14</v>
      </c>
      <c r="N521" s="20"/>
      <c r="O521" s="17"/>
      <c r="P521" s="17"/>
      <c r="Q521" s="17"/>
      <c r="R521" s="17"/>
    </row>
    <row r="522" spans="1:18" ht="15.75" customHeight="1">
      <c r="A522" s="17"/>
      <c r="B522" s="213"/>
      <c r="C522" s="206" t="s">
        <v>3832</v>
      </c>
      <c r="D522" s="207"/>
      <c r="E522" s="484" t="s">
        <v>863</v>
      </c>
      <c r="F522" s="484"/>
      <c r="G522" s="484"/>
      <c r="H522" s="484"/>
      <c r="I522" s="484"/>
      <c r="J522" s="484"/>
      <c r="K522" s="484"/>
      <c r="L522" s="484"/>
      <c r="M522" s="485"/>
      <c r="N522" s="20"/>
      <c r="O522" s="17"/>
      <c r="P522" s="17"/>
      <c r="Q522" s="17"/>
      <c r="R522" s="17"/>
    </row>
    <row r="523" spans="1:18" ht="31.5" customHeight="1">
      <c r="A523" s="17"/>
      <c r="B523" s="213"/>
      <c r="C523" s="192"/>
      <c r="D523" s="199" t="s">
        <v>1821</v>
      </c>
      <c r="E523" s="482" t="s">
        <v>863</v>
      </c>
      <c r="F523" s="482"/>
      <c r="G523" s="199" t="s">
        <v>483</v>
      </c>
      <c r="H523" s="208">
        <v>1</v>
      </c>
      <c r="I523" s="201">
        <v>12.21</v>
      </c>
      <c r="J523" s="201">
        <f>H523*I523</f>
        <v>12.21</v>
      </c>
      <c r="K523" s="195">
        <v>0.24979999999999999</v>
      </c>
      <c r="L523" s="201">
        <f>J523*K523</f>
        <v>3.0500579999999999</v>
      </c>
      <c r="M523" s="196">
        <f t="shared" ref="M523" si="289">ROUND(J523+L523,2)</f>
        <v>15.26</v>
      </c>
      <c r="N523" s="20"/>
      <c r="O523" s="17"/>
      <c r="P523" s="17"/>
      <c r="Q523" s="17"/>
      <c r="R523" s="17"/>
    </row>
    <row r="524" spans="1:18" ht="15.75" customHeight="1">
      <c r="A524" s="17"/>
      <c r="B524" s="213"/>
      <c r="C524" s="490"/>
      <c r="D524" s="490"/>
      <c r="E524" s="490"/>
      <c r="F524" s="490"/>
      <c r="G524" s="490"/>
      <c r="H524" s="490"/>
      <c r="I524" s="490"/>
      <c r="J524" s="490"/>
      <c r="K524" s="490"/>
      <c r="L524" s="209" t="s">
        <v>594</v>
      </c>
      <c r="M524" s="210">
        <f>SUM(M523)</f>
        <v>15.26</v>
      </c>
      <c r="N524" s="20"/>
      <c r="O524" s="17"/>
      <c r="P524" s="17"/>
      <c r="Q524" s="17"/>
      <c r="R524" s="17"/>
    </row>
    <row r="525" spans="1:18" ht="15.75" customHeight="1">
      <c r="A525" s="17"/>
      <c r="B525" s="213"/>
      <c r="C525" s="206" t="s">
        <v>3833</v>
      </c>
      <c r="D525" s="207"/>
      <c r="E525" s="484" t="s">
        <v>1823</v>
      </c>
      <c r="F525" s="484"/>
      <c r="G525" s="484"/>
      <c r="H525" s="484"/>
      <c r="I525" s="484"/>
      <c r="J525" s="484"/>
      <c r="K525" s="484"/>
      <c r="L525" s="484"/>
      <c r="M525" s="485"/>
      <c r="N525" s="20"/>
      <c r="O525" s="17"/>
      <c r="P525" s="17"/>
      <c r="Q525" s="17"/>
      <c r="R525" s="17"/>
    </row>
    <row r="526" spans="1:18" ht="36.75" customHeight="1">
      <c r="A526" s="17"/>
      <c r="B526" s="213"/>
      <c r="C526" s="192"/>
      <c r="D526" s="199" t="s">
        <v>1822</v>
      </c>
      <c r="E526" s="482" t="s">
        <v>1823</v>
      </c>
      <c r="F526" s="482"/>
      <c r="G526" s="199" t="s">
        <v>483</v>
      </c>
      <c r="H526" s="208">
        <v>1</v>
      </c>
      <c r="I526" s="201">
        <v>21.94</v>
      </c>
      <c r="J526" s="201">
        <f>H526*I526</f>
        <v>21.94</v>
      </c>
      <c r="K526" s="195">
        <v>0.24979999999999999</v>
      </c>
      <c r="L526" s="201">
        <f>J526*K526</f>
        <v>5.4806119999999998</v>
      </c>
      <c r="M526" s="196">
        <f t="shared" ref="M526" si="290">ROUND(J526+L526,2)</f>
        <v>27.42</v>
      </c>
      <c r="N526" s="20"/>
      <c r="O526" s="17"/>
      <c r="P526" s="17"/>
      <c r="Q526" s="17"/>
      <c r="R526" s="17"/>
    </row>
    <row r="527" spans="1:18" ht="15.75" customHeight="1">
      <c r="A527" s="17"/>
      <c r="B527" s="213"/>
      <c r="C527" s="490"/>
      <c r="D527" s="490"/>
      <c r="E527" s="490"/>
      <c r="F527" s="490"/>
      <c r="G527" s="490"/>
      <c r="H527" s="490"/>
      <c r="I527" s="490"/>
      <c r="J527" s="490"/>
      <c r="K527" s="490"/>
      <c r="L527" s="209" t="s">
        <v>594</v>
      </c>
      <c r="M527" s="210">
        <f>SUM(M526)</f>
        <v>27.42</v>
      </c>
      <c r="N527" s="20"/>
      <c r="O527" s="17"/>
      <c r="P527" s="17"/>
      <c r="Q527" s="17"/>
      <c r="R527" s="17"/>
    </row>
    <row r="528" spans="1:18" ht="15.75" customHeight="1">
      <c r="A528" s="17"/>
      <c r="B528" s="213"/>
      <c r="C528" s="206" t="s">
        <v>3834</v>
      </c>
      <c r="D528" s="207"/>
      <c r="E528" s="484" t="s">
        <v>1089</v>
      </c>
      <c r="F528" s="484"/>
      <c r="G528" s="484"/>
      <c r="H528" s="484"/>
      <c r="I528" s="484"/>
      <c r="J528" s="484"/>
      <c r="K528" s="484"/>
      <c r="L528" s="484"/>
      <c r="M528" s="485"/>
      <c r="N528" s="20"/>
      <c r="O528" s="17"/>
      <c r="P528" s="17"/>
      <c r="Q528" s="17"/>
      <c r="R528" s="17"/>
    </row>
    <row r="529" spans="1:18" ht="15.75" customHeight="1">
      <c r="A529" s="17"/>
      <c r="B529" s="213"/>
      <c r="C529" s="192"/>
      <c r="D529" s="199">
        <v>89785</v>
      </c>
      <c r="E529" s="482" t="s">
        <v>1089</v>
      </c>
      <c r="F529" s="482"/>
      <c r="G529" s="199" t="s">
        <v>483</v>
      </c>
      <c r="H529" s="208">
        <v>1</v>
      </c>
      <c r="I529" s="201">
        <v>24.15</v>
      </c>
      <c r="J529" s="201">
        <f>H529*I529</f>
        <v>24.15</v>
      </c>
      <c r="K529" s="195">
        <v>0.24979999999999999</v>
      </c>
      <c r="L529" s="201">
        <f>J529*K529</f>
        <v>6.0326699999999995</v>
      </c>
      <c r="M529" s="196">
        <f t="shared" ref="M529" si="291">ROUND(J529+L529,2)</f>
        <v>30.18</v>
      </c>
      <c r="N529" s="20"/>
      <c r="O529" s="17"/>
      <c r="P529" s="17"/>
      <c r="Q529" s="17"/>
      <c r="R529" s="17"/>
    </row>
    <row r="530" spans="1:18" ht="15.75" customHeight="1">
      <c r="A530" s="17"/>
      <c r="B530" s="213"/>
      <c r="C530" s="490"/>
      <c r="D530" s="490"/>
      <c r="E530" s="490"/>
      <c r="F530" s="490"/>
      <c r="G530" s="490"/>
      <c r="H530" s="490"/>
      <c r="I530" s="490"/>
      <c r="J530" s="490"/>
      <c r="K530" s="490"/>
      <c r="L530" s="209" t="s">
        <v>594</v>
      </c>
      <c r="M530" s="210">
        <f>SUM(M529)</f>
        <v>30.18</v>
      </c>
      <c r="N530" s="20"/>
      <c r="O530" s="17"/>
      <c r="P530" s="17"/>
      <c r="Q530" s="17"/>
      <c r="R530" s="17"/>
    </row>
    <row r="531" spans="1:18" ht="15.75" customHeight="1">
      <c r="A531" s="17"/>
      <c r="B531" s="213"/>
      <c r="C531" s="206" t="s">
        <v>3835</v>
      </c>
      <c r="D531" s="207"/>
      <c r="E531" s="484" t="s">
        <v>1825</v>
      </c>
      <c r="F531" s="484"/>
      <c r="G531" s="484"/>
      <c r="H531" s="484"/>
      <c r="I531" s="484"/>
      <c r="J531" s="484"/>
      <c r="K531" s="484"/>
      <c r="L531" s="484"/>
      <c r="M531" s="485"/>
      <c r="N531" s="20"/>
      <c r="O531" s="17"/>
      <c r="P531" s="17"/>
      <c r="Q531" s="17"/>
      <c r="R531" s="17"/>
    </row>
    <row r="532" spans="1:18" ht="36" customHeight="1">
      <c r="A532" s="17"/>
      <c r="B532" s="213"/>
      <c r="C532" s="192"/>
      <c r="D532" s="199" t="s">
        <v>1824</v>
      </c>
      <c r="E532" s="482" t="s">
        <v>1825</v>
      </c>
      <c r="F532" s="482"/>
      <c r="G532" s="199" t="s">
        <v>483</v>
      </c>
      <c r="H532" s="208">
        <v>1</v>
      </c>
      <c r="I532" s="201">
        <v>35.67</v>
      </c>
      <c r="J532" s="201">
        <f>H532*I532</f>
        <v>35.67</v>
      </c>
      <c r="K532" s="195">
        <v>0.24979999999999999</v>
      </c>
      <c r="L532" s="201">
        <f>J532*K532</f>
        <v>8.9103659999999998</v>
      </c>
      <c r="M532" s="196">
        <f t="shared" ref="M532" si="292">ROUND(J532+L532,2)</f>
        <v>44.58</v>
      </c>
      <c r="N532" s="20"/>
      <c r="O532" s="17"/>
      <c r="P532" s="17"/>
      <c r="Q532" s="17"/>
      <c r="R532" s="17"/>
    </row>
    <row r="533" spans="1:18" ht="15.75" customHeight="1">
      <c r="A533" s="17"/>
      <c r="B533" s="213"/>
      <c r="C533" s="490"/>
      <c r="D533" s="490"/>
      <c r="E533" s="490"/>
      <c r="F533" s="490"/>
      <c r="G533" s="490"/>
      <c r="H533" s="490"/>
      <c r="I533" s="490"/>
      <c r="J533" s="490"/>
      <c r="K533" s="490"/>
      <c r="L533" s="209" t="s">
        <v>594</v>
      </c>
      <c r="M533" s="210">
        <f>SUM(M532)</f>
        <v>44.58</v>
      </c>
      <c r="N533" s="20"/>
      <c r="O533" s="17"/>
      <c r="P533" s="17"/>
      <c r="Q533" s="17"/>
      <c r="R533" s="17"/>
    </row>
    <row r="534" spans="1:18" ht="15.75" customHeight="1">
      <c r="A534" s="17"/>
      <c r="B534" s="213"/>
      <c r="C534" s="206" t="s">
        <v>3836</v>
      </c>
      <c r="D534" s="207"/>
      <c r="E534" s="484" t="s">
        <v>1827</v>
      </c>
      <c r="F534" s="484"/>
      <c r="G534" s="484"/>
      <c r="H534" s="484"/>
      <c r="I534" s="484"/>
      <c r="J534" s="484"/>
      <c r="K534" s="484"/>
      <c r="L534" s="484"/>
      <c r="M534" s="485"/>
      <c r="N534" s="20"/>
      <c r="O534" s="17"/>
      <c r="P534" s="17"/>
      <c r="Q534" s="17"/>
      <c r="R534" s="17"/>
    </row>
    <row r="535" spans="1:18" ht="48" customHeight="1">
      <c r="A535" s="17"/>
      <c r="B535" s="213"/>
      <c r="C535" s="192"/>
      <c r="D535" s="199" t="s">
        <v>1826</v>
      </c>
      <c r="E535" s="482" t="s">
        <v>1827</v>
      </c>
      <c r="F535" s="482"/>
      <c r="G535" s="199" t="s">
        <v>483</v>
      </c>
      <c r="H535" s="208">
        <v>1</v>
      </c>
      <c r="I535" s="201">
        <v>37.619999999999997</v>
      </c>
      <c r="J535" s="201">
        <f>H535*I535</f>
        <v>37.619999999999997</v>
      </c>
      <c r="K535" s="195">
        <v>0.24979999999999999</v>
      </c>
      <c r="L535" s="201">
        <f>J535*K535</f>
        <v>9.3974759999999993</v>
      </c>
      <c r="M535" s="196">
        <f t="shared" ref="M535" si="293">ROUND(J535+L535,2)</f>
        <v>47.02</v>
      </c>
      <c r="N535" s="20"/>
      <c r="O535" s="17"/>
      <c r="P535" s="17"/>
      <c r="Q535" s="17"/>
      <c r="R535" s="17"/>
    </row>
    <row r="536" spans="1:18" ht="15.75" customHeight="1">
      <c r="A536" s="17"/>
      <c r="B536" s="213"/>
      <c r="C536" s="490"/>
      <c r="D536" s="490"/>
      <c r="E536" s="490"/>
      <c r="F536" s="490"/>
      <c r="G536" s="490"/>
      <c r="H536" s="490"/>
      <c r="I536" s="490"/>
      <c r="J536" s="490"/>
      <c r="K536" s="490"/>
      <c r="L536" s="209" t="s">
        <v>594</v>
      </c>
      <c r="M536" s="210">
        <f>SUM(M535)</f>
        <v>47.02</v>
      </c>
      <c r="N536" s="20"/>
      <c r="O536" s="17"/>
      <c r="P536" s="17"/>
      <c r="Q536" s="17"/>
      <c r="R536" s="17"/>
    </row>
    <row r="537" spans="1:18" ht="15.75" customHeight="1">
      <c r="A537" s="17"/>
      <c r="B537" s="213"/>
      <c r="C537" s="206" t="s">
        <v>3837</v>
      </c>
      <c r="D537" s="207"/>
      <c r="E537" s="484" t="s">
        <v>1829</v>
      </c>
      <c r="F537" s="484"/>
      <c r="G537" s="484"/>
      <c r="H537" s="484"/>
      <c r="I537" s="484"/>
      <c r="J537" s="484"/>
      <c r="K537" s="484"/>
      <c r="L537" s="484"/>
      <c r="M537" s="485"/>
      <c r="N537" s="20"/>
      <c r="O537" s="17"/>
      <c r="P537" s="17"/>
      <c r="Q537" s="17"/>
      <c r="R537" s="17"/>
    </row>
    <row r="538" spans="1:18" ht="40.5" customHeight="1">
      <c r="A538" s="17"/>
      <c r="B538" s="213"/>
      <c r="C538" s="192"/>
      <c r="D538" s="199" t="s">
        <v>1828</v>
      </c>
      <c r="E538" s="482" t="s">
        <v>1829</v>
      </c>
      <c r="F538" s="482"/>
      <c r="G538" s="199" t="s">
        <v>483</v>
      </c>
      <c r="H538" s="208">
        <v>1</v>
      </c>
      <c r="I538" s="201">
        <v>39.67</v>
      </c>
      <c r="J538" s="201">
        <f>H538*I538</f>
        <v>39.67</v>
      </c>
      <c r="K538" s="195">
        <v>0.24979999999999999</v>
      </c>
      <c r="L538" s="201">
        <f>J538*K538</f>
        <v>9.9095659999999999</v>
      </c>
      <c r="M538" s="196">
        <f t="shared" ref="M538" si="294">ROUND(J538+L538,2)</f>
        <v>49.58</v>
      </c>
      <c r="N538" s="20"/>
      <c r="O538" s="17"/>
      <c r="P538" s="17"/>
      <c r="Q538" s="17"/>
      <c r="R538" s="17"/>
    </row>
    <row r="539" spans="1:18" ht="15.75" customHeight="1">
      <c r="A539" s="17"/>
      <c r="B539" s="213"/>
      <c r="C539" s="490"/>
      <c r="D539" s="490"/>
      <c r="E539" s="490"/>
      <c r="F539" s="490"/>
      <c r="G539" s="490"/>
      <c r="H539" s="490"/>
      <c r="I539" s="490"/>
      <c r="J539" s="490"/>
      <c r="K539" s="490"/>
      <c r="L539" s="209" t="s">
        <v>594</v>
      </c>
      <c r="M539" s="210">
        <f>SUM(M538)</f>
        <v>49.58</v>
      </c>
      <c r="N539" s="20"/>
      <c r="O539" s="17"/>
      <c r="P539" s="17"/>
      <c r="Q539" s="17"/>
      <c r="R539" s="17"/>
    </row>
    <row r="540" spans="1:18" ht="15.75" customHeight="1">
      <c r="A540" s="17"/>
      <c r="B540" s="213"/>
      <c r="C540" s="206" t="s">
        <v>3838</v>
      </c>
      <c r="D540" s="207"/>
      <c r="E540" s="484" t="s">
        <v>1830</v>
      </c>
      <c r="F540" s="484"/>
      <c r="G540" s="484"/>
      <c r="H540" s="484"/>
      <c r="I540" s="484"/>
      <c r="J540" s="484"/>
      <c r="K540" s="484"/>
      <c r="L540" s="484"/>
      <c r="M540" s="485"/>
      <c r="N540" s="20"/>
      <c r="O540" s="17"/>
      <c r="P540" s="17"/>
      <c r="Q540" s="17"/>
      <c r="R540" s="17"/>
    </row>
    <row r="541" spans="1:18" ht="54.75" customHeight="1">
      <c r="A541" s="17"/>
      <c r="B541" s="213"/>
      <c r="C541" s="192"/>
      <c r="D541" s="199">
        <v>89797</v>
      </c>
      <c r="E541" s="482" t="s">
        <v>1830</v>
      </c>
      <c r="F541" s="482"/>
      <c r="G541" s="199" t="s">
        <v>483</v>
      </c>
      <c r="H541" s="208">
        <v>1</v>
      </c>
      <c r="I541" s="201">
        <v>47.25</v>
      </c>
      <c r="J541" s="201">
        <f>H541*I541</f>
        <v>47.25</v>
      </c>
      <c r="K541" s="195">
        <v>0.24979999999999999</v>
      </c>
      <c r="L541" s="201">
        <f>J541*K541</f>
        <v>11.803049999999999</v>
      </c>
      <c r="M541" s="196">
        <f t="shared" ref="M541" si="295">ROUND(J541+L541,2)</f>
        <v>59.05</v>
      </c>
      <c r="N541" s="20"/>
      <c r="O541" s="17"/>
      <c r="P541" s="17"/>
      <c r="Q541" s="17"/>
      <c r="R541" s="17"/>
    </row>
    <row r="542" spans="1:18" ht="15.75" customHeight="1">
      <c r="A542" s="17"/>
      <c r="B542" s="213"/>
      <c r="C542" s="490"/>
      <c r="D542" s="490"/>
      <c r="E542" s="490"/>
      <c r="F542" s="490"/>
      <c r="G542" s="490"/>
      <c r="H542" s="490"/>
      <c r="I542" s="490"/>
      <c r="J542" s="490"/>
      <c r="K542" s="490"/>
      <c r="L542" s="209" t="s">
        <v>594</v>
      </c>
      <c r="M542" s="210">
        <f>SUM(M541)</f>
        <v>59.05</v>
      </c>
      <c r="N542" s="20"/>
      <c r="O542" s="17"/>
      <c r="P542" s="17"/>
      <c r="Q542" s="17"/>
      <c r="R542" s="17"/>
    </row>
    <row r="543" spans="1:18" ht="15.75" customHeight="1">
      <c r="A543" s="17"/>
      <c r="B543" s="213"/>
      <c r="C543" s="206" t="s">
        <v>3839</v>
      </c>
      <c r="D543" s="207"/>
      <c r="E543" s="484" t="s">
        <v>1832</v>
      </c>
      <c r="F543" s="484"/>
      <c r="G543" s="484"/>
      <c r="H543" s="484"/>
      <c r="I543" s="484"/>
      <c r="J543" s="484"/>
      <c r="K543" s="484"/>
      <c r="L543" s="484"/>
      <c r="M543" s="485"/>
      <c r="N543" s="20"/>
      <c r="O543" s="17"/>
      <c r="P543" s="17"/>
      <c r="Q543" s="17"/>
      <c r="R543" s="17"/>
    </row>
    <row r="544" spans="1:18" ht="31.5" customHeight="1">
      <c r="A544" s="17"/>
      <c r="B544" s="213"/>
      <c r="C544" s="192"/>
      <c r="D544" s="199" t="s">
        <v>1831</v>
      </c>
      <c r="E544" s="482" t="s">
        <v>1832</v>
      </c>
      <c r="F544" s="482"/>
      <c r="G544" s="199" t="s">
        <v>483</v>
      </c>
      <c r="H544" s="208">
        <v>1</v>
      </c>
      <c r="I544" s="201">
        <v>9.4</v>
      </c>
      <c r="J544" s="201">
        <f>H544*I544</f>
        <v>9.4</v>
      </c>
      <c r="K544" s="195">
        <v>0.24979999999999999</v>
      </c>
      <c r="L544" s="201">
        <f>J544*K544</f>
        <v>2.3481200000000002</v>
      </c>
      <c r="M544" s="196">
        <f t="shared" ref="M544" si="296">ROUND(J544+L544,2)</f>
        <v>11.75</v>
      </c>
      <c r="N544" s="20"/>
      <c r="O544" s="17"/>
      <c r="P544" s="17"/>
      <c r="Q544" s="17"/>
      <c r="R544" s="17"/>
    </row>
    <row r="545" spans="1:18" ht="15.75" customHeight="1">
      <c r="A545" s="17"/>
      <c r="B545" s="213"/>
      <c r="C545" s="490"/>
      <c r="D545" s="490"/>
      <c r="E545" s="490"/>
      <c r="F545" s="490"/>
      <c r="G545" s="490"/>
      <c r="H545" s="490"/>
      <c r="I545" s="490"/>
      <c r="J545" s="490"/>
      <c r="K545" s="490"/>
      <c r="L545" s="209" t="s">
        <v>594</v>
      </c>
      <c r="M545" s="210">
        <f>SUM(M544)</f>
        <v>11.75</v>
      </c>
      <c r="N545" s="20"/>
      <c r="O545" s="17"/>
      <c r="P545" s="17"/>
      <c r="Q545" s="17"/>
      <c r="R545" s="17"/>
    </row>
    <row r="546" spans="1:18" ht="15.75" customHeight="1">
      <c r="A546" s="17"/>
      <c r="B546" s="213"/>
      <c r="C546" s="206" t="s">
        <v>3840</v>
      </c>
      <c r="D546" s="207"/>
      <c r="E546" s="484" t="s">
        <v>1834</v>
      </c>
      <c r="F546" s="484"/>
      <c r="G546" s="484"/>
      <c r="H546" s="484"/>
      <c r="I546" s="484"/>
      <c r="J546" s="484"/>
      <c r="K546" s="484"/>
      <c r="L546" s="484"/>
      <c r="M546" s="485"/>
      <c r="N546" s="20"/>
      <c r="O546" s="17"/>
      <c r="P546" s="17"/>
      <c r="Q546" s="17"/>
      <c r="R546" s="17"/>
    </row>
    <row r="547" spans="1:18" ht="33.75" customHeight="1">
      <c r="A547" s="17"/>
      <c r="B547" s="213"/>
      <c r="C547" s="192"/>
      <c r="D547" s="199" t="s">
        <v>1833</v>
      </c>
      <c r="E547" s="482" t="s">
        <v>1834</v>
      </c>
      <c r="F547" s="482"/>
      <c r="G547" s="199" t="s">
        <v>483</v>
      </c>
      <c r="H547" s="208">
        <v>1</v>
      </c>
      <c r="I547" s="201">
        <v>10.09</v>
      </c>
      <c r="J547" s="201">
        <f>H547*I547</f>
        <v>10.09</v>
      </c>
      <c r="K547" s="195">
        <v>0.24979999999999999</v>
      </c>
      <c r="L547" s="201">
        <f>J547*K547</f>
        <v>2.5204819999999999</v>
      </c>
      <c r="M547" s="196">
        <f t="shared" ref="M547" si="297">ROUND(J547+L547,2)</f>
        <v>12.61</v>
      </c>
      <c r="N547" s="20"/>
      <c r="O547" s="17"/>
      <c r="P547" s="17"/>
      <c r="Q547" s="17"/>
      <c r="R547" s="17"/>
    </row>
    <row r="548" spans="1:18" ht="15.75" customHeight="1">
      <c r="A548" s="17"/>
      <c r="B548" s="213"/>
      <c r="C548" s="490"/>
      <c r="D548" s="490"/>
      <c r="E548" s="490"/>
      <c r="F548" s="490"/>
      <c r="G548" s="490"/>
      <c r="H548" s="490"/>
      <c r="I548" s="490"/>
      <c r="J548" s="490"/>
      <c r="K548" s="490"/>
      <c r="L548" s="209" t="s">
        <v>594</v>
      </c>
      <c r="M548" s="210">
        <f>SUM(M547)</f>
        <v>12.61</v>
      </c>
      <c r="N548" s="20"/>
      <c r="O548" s="17"/>
      <c r="P548" s="17"/>
      <c r="Q548" s="17"/>
      <c r="R548" s="17"/>
    </row>
    <row r="549" spans="1:18" ht="15.75" customHeight="1">
      <c r="A549" s="17"/>
      <c r="B549" s="213"/>
      <c r="C549" s="206" t="s">
        <v>3841</v>
      </c>
      <c r="D549" s="207"/>
      <c r="E549" s="484" t="s">
        <v>1836</v>
      </c>
      <c r="F549" s="484"/>
      <c r="G549" s="484"/>
      <c r="H549" s="484"/>
      <c r="I549" s="484"/>
      <c r="J549" s="484"/>
      <c r="K549" s="484"/>
      <c r="L549" s="484"/>
      <c r="M549" s="485"/>
      <c r="N549" s="20"/>
      <c r="O549" s="17"/>
      <c r="P549" s="17"/>
      <c r="Q549" s="17"/>
      <c r="R549" s="17"/>
    </row>
    <row r="550" spans="1:18" ht="50.25" customHeight="1">
      <c r="A550" s="17"/>
      <c r="B550" s="213"/>
      <c r="C550" s="192"/>
      <c r="D550" s="199" t="s">
        <v>1835</v>
      </c>
      <c r="E550" s="482" t="s">
        <v>1836</v>
      </c>
      <c r="F550" s="482"/>
      <c r="G550" s="199" t="s">
        <v>483</v>
      </c>
      <c r="H550" s="208">
        <v>1</v>
      </c>
      <c r="I550" s="201">
        <v>17.37</v>
      </c>
      <c r="J550" s="201">
        <f>H550*I550</f>
        <v>17.37</v>
      </c>
      <c r="K550" s="195">
        <v>0.24979999999999999</v>
      </c>
      <c r="L550" s="201">
        <f>J550*K550</f>
        <v>4.3390260000000005</v>
      </c>
      <c r="M550" s="196">
        <f t="shared" ref="M550" si="298">ROUND(J550+L550,2)</f>
        <v>21.71</v>
      </c>
      <c r="N550" s="20"/>
      <c r="O550" s="17"/>
      <c r="P550" s="17"/>
      <c r="Q550" s="17"/>
      <c r="R550" s="17"/>
    </row>
    <row r="551" spans="1:18" ht="15.75" customHeight="1">
      <c r="A551" s="17"/>
      <c r="B551" s="213"/>
      <c r="C551" s="490"/>
      <c r="D551" s="490"/>
      <c r="E551" s="490"/>
      <c r="F551" s="490"/>
      <c r="G551" s="490"/>
      <c r="H551" s="490"/>
      <c r="I551" s="490"/>
      <c r="J551" s="490"/>
      <c r="K551" s="490"/>
      <c r="L551" s="209" t="s">
        <v>594</v>
      </c>
      <c r="M551" s="210">
        <f>SUM(M550)</f>
        <v>21.71</v>
      </c>
      <c r="N551" s="20"/>
      <c r="O551" s="17"/>
      <c r="P551" s="17"/>
      <c r="Q551" s="17"/>
      <c r="R551" s="17"/>
    </row>
    <row r="552" spans="1:18" ht="15.75" customHeight="1">
      <c r="A552" s="17"/>
      <c r="B552" s="213"/>
      <c r="C552" s="206" t="s">
        <v>3842</v>
      </c>
      <c r="D552" s="207"/>
      <c r="E552" s="484" t="s">
        <v>1838</v>
      </c>
      <c r="F552" s="484"/>
      <c r="G552" s="484"/>
      <c r="H552" s="484"/>
      <c r="I552" s="484"/>
      <c r="J552" s="484"/>
      <c r="K552" s="484"/>
      <c r="L552" s="484"/>
      <c r="M552" s="485"/>
      <c r="N552" s="20"/>
      <c r="O552" s="17"/>
      <c r="P552" s="17"/>
      <c r="Q552" s="17"/>
      <c r="R552" s="17"/>
    </row>
    <row r="553" spans="1:18" ht="46.5" customHeight="1">
      <c r="A553" s="17"/>
      <c r="B553" s="213"/>
      <c r="C553" s="192"/>
      <c r="D553" s="199" t="s">
        <v>1837</v>
      </c>
      <c r="E553" s="482" t="s">
        <v>1838</v>
      </c>
      <c r="F553" s="482"/>
      <c r="G553" s="199" t="s">
        <v>483</v>
      </c>
      <c r="H553" s="208">
        <v>1</v>
      </c>
      <c r="I553" s="201">
        <v>19.43</v>
      </c>
      <c r="J553" s="201">
        <f>H553*I553</f>
        <v>19.43</v>
      </c>
      <c r="K553" s="195">
        <v>0.24979999999999999</v>
      </c>
      <c r="L553" s="201">
        <f>J553*K553</f>
        <v>4.8536139999999994</v>
      </c>
      <c r="M553" s="196">
        <f t="shared" ref="M553" si="299">ROUND(J553+L553,2)</f>
        <v>24.28</v>
      </c>
      <c r="N553" s="20"/>
      <c r="O553" s="17"/>
      <c r="P553" s="17"/>
      <c r="Q553" s="17"/>
      <c r="R553" s="17"/>
    </row>
    <row r="554" spans="1:18" ht="15.75" customHeight="1">
      <c r="A554" s="17"/>
      <c r="B554" s="213"/>
      <c r="C554" s="490"/>
      <c r="D554" s="490"/>
      <c r="E554" s="490"/>
      <c r="F554" s="490"/>
      <c r="G554" s="490"/>
      <c r="H554" s="490"/>
      <c r="I554" s="490"/>
      <c r="J554" s="490"/>
      <c r="K554" s="490"/>
      <c r="L554" s="209" t="s">
        <v>594</v>
      </c>
      <c r="M554" s="210">
        <f>SUM(M553)</f>
        <v>24.28</v>
      </c>
      <c r="N554" s="20"/>
      <c r="O554" s="17"/>
      <c r="P554" s="17"/>
      <c r="Q554" s="17"/>
      <c r="R554" s="17"/>
    </row>
    <row r="555" spans="1:18" ht="15.75" customHeight="1">
      <c r="A555" s="17"/>
      <c r="B555" s="213"/>
      <c r="C555" s="206" t="s">
        <v>3843</v>
      </c>
      <c r="D555" s="207"/>
      <c r="E555" s="484" t="s">
        <v>1097</v>
      </c>
      <c r="F555" s="484"/>
      <c r="G555" s="484"/>
      <c r="H555" s="484"/>
      <c r="I555" s="484"/>
      <c r="J555" s="484"/>
      <c r="K555" s="484"/>
      <c r="L555" s="484"/>
      <c r="M555" s="485"/>
      <c r="N555" s="20"/>
      <c r="O555" s="17"/>
      <c r="P555" s="17"/>
      <c r="Q555" s="17"/>
      <c r="R555" s="17"/>
    </row>
    <row r="556" spans="1:18" ht="41.25" customHeight="1">
      <c r="A556" s="17"/>
      <c r="B556" s="213"/>
      <c r="C556" s="192"/>
      <c r="D556" s="199">
        <v>89805</v>
      </c>
      <c r="E556" s="482" t="s">
        <v>1097</v>
      </c>
      <c r="F556" s="482"/>
      <c r="G556" s="199" t="s">
        <v>483</v>
      </c>
      <c r="H556" s="208">
        <v>1</v>
      </c>
      <c r="I556" s="201">
        <v>19.07</v>
      </c>
      <c r="J556" s="201">
        <f>H556*I556</f>
        <v>19.07</v>
      </c>
      <c r="K556" s="195">
        <v>0.24979999999999999</v>
      </c>
      <c r="L556" s="201">
        <f>J556*K556</f>
        <v>4.7636859999999999</v>
      </c>
      <c r="M556" s="196">
        <f t="shared" ref="M556" si="300">ROUND(J556+L556,2)</f>
        <v>23.83</v>
      </c>
      <c r="N556" s="20"/>
      <c r="O556" s="17"/>
      <c r="P556" s="17"/>
      <c r="Q556" s="17"/>
      <c r="R556" s="17"/>
    </row>
    <row r="557" spans="1:18" ht="15.75" customHeight="1">
      <c r="A557" s="17"/>
      <c r="B557" s="213"/>
      <c r="C557" s="490"/>
      <c r="D557" s="490"/>
      <c r="E557" s="490"/>
      <c r="F557" s="490"/>
      <c r="G557" s="490"/>
      <c r="H557" s="490"/>
      <c r="I557" s="490"/>
      <c r="J557" s="490"/>
      <c r="K557" s="490"/>
      <c r="L557" s="209" t="s">
        <v>594</v>
      </c>
      <c r="M557" s="210">
        <f>SUM(M556)</f>
        <v>23.83</v>
      </c>
      <c r="N557" s="20"/>
      <c r="O557" s="17"/>
      <c r="P557" s="17"/>
      <c r="Q557" s="17"/>
      <c r="R557" s="17"/>
    </row>
    <row r="558" spans="1:18" ht="15.75" customHeight="1">
      <c r="A558" s="17"/>
      <c r="B558" s="213"/>
      <c r="C558" s="206" t="s">
        <v>3844</v>
      </c>
      <c r="D558" s="207"/>
      <c r="E558" s="484" t="s">
        <v>1098</v>
      </c>
      <c r="F558" s="484"/>
      <c r="G558" s="484"/>
      <c r="H558" s="484"/>
      <c r="I558" s="484"/>
      <c r="J558" s="484"/>
      <c r="K558" s="484"/>
      <c r="L558" s="484"/>
      <c r="M558" s="485"/>
      <c r="N558" s="20"/>
      <c r="O558" s="17"/>
      <c r="P558" s="17"/>
      <c r="Q558" s="17"/>
      <c r="R558" s="17"/>
    </row>
    <row r="559" spans="1:18" ht="28.5" customHeight="1">
      <c r="A559" s="17"/>
      <c r="B559" s="213"/>
      <c r="C559" s="192"/>
      <c r="D559" s="199">
        <v>89806</v>
      </c>
      <c r="E559" s="482" t="s">
        <v>1098</v>
      </c>
      <c r="F559" s="482"/>
      <c r="G559" s="199" t="s">
        <v>483</v>
      </c>
      <c r="H559" s="208">
        <v>1</v>
      </c>
      <c r="I559" s="201">
        <v>19.989999999999998</v>
      </c>
      <c r="J559" s="201">
        <f>H559*I559</f>
        <v>19.989999999999998</v>
      </c>
      <c r="K559" s="195">
        <v>0.24979999999999999</v>
      </c>
      <c r="L559" s="201">
        <f>J559*K559</f>
        <v>4.9935019999999994</v>
      </c>
      <c r="M559" s="196">
        <f t="shared" ref="M559" si="301">ROUND(J559+L559,2)</f>
        <v>24.98</v>
      </c>
      <c r="N559" s="20"/>
      <c r="O559" s="17"/>
      <c r="P559" s="17"/>
      <c r="Q559" s="17"/>
      <c r="R559" s="17"/>
    </row>
    <row r="560" spans="1:18" ht="15.75" customHeight="1">
      <c r="A560" s="17"/>
      <c r="B560" s="213"/>
      <c r="C560" s="490"/>
      <c r="D560" s="490"/>
      <c r="E560" s="490"/>
      <c r="F560" s="490"/>
      <c r="G560" s="490"/>
      <c r="H560" s="490"/>
      <c r="I560" s="490"/>
      <c r="J560" s="490"/>
      <c r="K560" s="490"/>
      <c r="L560" s="209" t="s">
        <v>594</v>
      </c>
      <c r="M560" s="210">
        <f>SUM(M559)</f>
        <v>24.98</v>
      </c>
      <c r="N560" s="20"/>
      <c r="O560" s="17"/>
      <c r="P560" s="17"/>
      <c r="Q560" s="17"/>
      <c r="R560" s="17"/>
    </row>
    <row r="561" spans="1:18" ht="15.75" customHeight="1">
      <c r="A561" s="17"/>
      <c r="B561" s="213"/>
      <c r="C561" s="206" t="s">
        <v>3845</v>
      </c>
      <c r="D561" s="207"/>
      <c r="E561" s="484" t="s">
        <v>1099</v>
      </c>
      <c r="F561" s="484"/>
      <c r="G561" s="484"/>
      <c r="H561" s="484"/>
      <c r="I561" s="484"/>
      <c r="J561" s="484"/>
      <c r="K561" s="484"/>
      <c r="L561" s="484"/>
      <c r="M561" s="485"/>
      <c r="N561" s="20"/>
      <c r="O561" s="17"/>
      <c r="P561" s="17"/>
      <c r="Q561" s="17"/>
      <c r="R561" s="17"/>
    </row>
    <row r="562" spans="1:18" ht="42" customHeight="1">
      <c r="A562" s="17"/>
      <c r="B562" s="213"/>
      <c r="C562" s="192"/>
      <c r="D562" s="199">
        <v>89807</v>
      </c>
      <c r="E562" s="482" t="s">
        <v>1099</v>
      </c>
      <c r="F562" s="482"/>
      <c r="G562" s="199" t="s">
        <v>483</v>
      </c>
      <c r="H562" s="208">
        <v>1</v>
      </c>
      <c r="I562" s="201">
        <v>35.159999999999997</v>
      </c>
      <c r="J562" s="201">
        <f>H562*I562</f>
        <v>35.159999999999997</v>
      </c>
      <c r="K562" s="195">
        <v>0.24979999999999999</v>
      </c>
      <c r="L562" s="201">
        <f>J562*K562</f>
        <v>8.7829679999999986</v>
      </c>
      <c r="M562" s="196">
        <f t="shared" ref="M562" si="302">ROUND(J562+L562,2)</f>
        <v>43.94</v>
      </c>
      <c r="N562" s="20"/>
      <c r="O562" s="17"/>
      <c r="P562" s="17"/>
      <c r="Q562" s="17"/>
      <c r="R562" s="17"/>
    </row>
    <row r="563" spans="1:18" ht="15.75" customHeight="1">
      <c r="A563" s="17"/>
      <c r="B563" s="213"/>
      <c r="C563" s="490"/>
      <c r="D563" s="490"/>
      <c r="E563" s="490"/>
      <c r="F563" s="490"/>
      <c r="G563" s="490"/>
      <c r="H563" s="490"/>
      <c r="I563" s="490"/>
      <c r="J563" s="490"/>
      <c r="K563" s="490"/>
      <c r="L563" s="209" t="s">
        <v>594</v>
      </c>
      <c r="M563" s="210">
        <f>SUM(M562)</f>
        <v>43.94</v>
      </c>
      <c r="N563" s="20"/>
      <c r="O563" s="17"/>
      <c r="P563" s="17"/>
      <c r="Q563" s="17"/>
      <c r="R563" s="17"/>
    </row>
    <row r="564" spans="1:18" ht="15.75" customHeight="1">
      <c r="A564" s="17"/>
      <c r="B564" s="213"/>
      <c r="C564" s="206" t="s">
        <v>3846</v>
      </c>
      <c r="D564" s="207"/>
      <c r="E564" s="484" t="s">
        <v>1840</v>
      </c>
      <c r="F564" s="484"/>
      <c r="G564" s="484"/>
      <c r="H564" s="484"/>
      <c r="I564" s="484"/>
      <c r="J564" s="484"/>
      <c r="K564" s="484"/>
      <c r="L564" s="484"/>
      <c r="M564" s="485"/>
      <c r="N564" s="20"/>
      <c r="O564" s="17"/>
      <c r="P564" s="17"/>
      <c r="Q564" s="17"/>
      <c r="R564" s="17"/>
    </row>
    <row r="565" spans="1:18" ht="50.25" customHeight="1">
      <c r="A565" s="17"/>
      <c r="B565" s="213"/>
      <c r="C565" s="192"/>
      <c r="D565" s="199" t="s">
        <v>1839</v>
      </c>
      <c r="E565" s="482" t="s">
        <v>1840</v>
      </c>
      <c r="F565" s="482"/>
      <c r="G565" s="199" t="s">
        <v>483</v>
      </c>
      <c r="H565" s="208">
        <v>1</v>
      </c>
      <c r="I565" s="201">
        <v>54.57</v>
      </c>
      <c r="J565" s="201">
        <f>H565*I565</f>
        <v>54.57</v>
      </c>
      <c r="K565" s="195">
        <v>0.24979999999999999</v>
      </c>
      <c r="L565" s="201">
        <f>J565*K565</f>
        <v>13.631586</v>
      </c>
      <c r="M565" s="196">
        <f t="shared" ref="M565" si="303">ROUND(J565+L565,2)</f>
        <v>68.2</v>
      </c>
      <c r="N565" s="20"/>
      <c r="O565" s="17"/>
      <c r="P565" s="17"/>
      <c r="Q565" s="17"/>
      <c r="R565" s="17"/>
    </row>
    <row r="566" spans="1:18" ht="15.75" customHeight="1">
      <c r="A566" s="17"/>
      <c r="B566" s="213"/>
      <c r="C566" s="490"/>
      <c r="D566" s="490"/>
      <c r="E566" s="490"/>
      <c r="F566" s="490"/>
      <c r="G566" s="490"/>
      <c r="H566" s="490"/>
      <c r="I566" s="490"/>
      <c r="J566" s="490"/>
      <c r="K566" s="490"/>
      <c r="L566" s="209" t="s">
        <v>594</v>
      </c>
      <c r="M566" s="210">
        <f>SUM(M565)</f>
        <v>68.2</v>
      </c>
      <c r="N566" s="20"/>
      <c r="O566" s="17"/>
      <c r="P566" s="17"/>
      <c r="Q566" s="17"/>
      <c r="R566" s="17"/>
    </row>
    <row r="567" spans="1:18" ht="15.75" customHeight="1">
      <c r="A567" s="17"/>
      <c r="B567" s="213"/>
      <c r="C567" s="206" t="s">
        <v>3847</v>
      </c>
      <c r="D567" s="207"/>
      <c r="E567" s="484" t="s">
        <v>1842</v>
      </c>
      <c r="F567" s="484"/>
      <c r="G567" s="484"/>
      <c r="H567" s="484"/>
      <c r="I567" s="484"/>
      <c r="J567" s="484"/>
      <c r="K567" s="484"/>
      <c r="L567" s="484"/>
      <c r="M567" s="485"/>
      <c r="N567" s="20"/>
      <c r="O567" s="17"/>
      <c r="P567" s="17"/>
      <c r="Q567" s="17"/>
      <c r="R567" s="17"/>
    </row>
    <row r="568" spans="1:18" ht="39" customHeight="1">
      <c r="A568" s="17"/>
      <c r="B568" s="213"/>
      <c r="C568" s="192"/>
      <c r="D568" s="199" t="s">
        <v>1841</v>
      </c>
      <c r="E568" s="482" t="s">
        <v>1842</v>
      </c>
      <c r="F568" s="482"/>
      <c r="G568" s="199" t="s">
        <v>483</v>
      </c>
      <c r="H568" s="208">
        <v>1</v>
      </c>
      <c r="I568" s="201">
        <v>25.98</v>
      </c>
      <c r="J568" s="201">
        <f>H568*I568</f>
        <v>25.98</v>
      </c>
      <c r="K568" s="195">
        <v>0.24979999999999999</v>
      </c>
      <c r="L568" s="201">
        <f>J568*K568</f>
        <v>6.4898040000000004</v>
      </c>
      <c r="M568" s="196">
        <f t="shared" ref="M568" si="304">ROUND(J568+L568,2)</f>
        <v>32.47</v>
      </c>
      <c r="N568" s="20"/>
      <c r="O568" s="17"/>
      <c r="P568" s="17"/>
      <c r="Q568" s="17"/>
      <c r="R568" s="17"/>
    </row>
    <row r="569" spans="1:18" ht="15.75" customHeight="1">
      <c r="A569" s="17"/>
      <c r="B569" s="213"/>
      <c r="C569" s="490"/>
      <c r="D569" s="490"/>
      <c r="E569" s="490"/>
      <c r="F569" s="490"/>
      <c r="G569" s="490"/>
      <c r="H569" s="490"/>
      <c r="I569" s="490"/>
      <c r="J569" s="490"/>
      <c r="K569" s="490"/>
      <c r="L569" s="209" t="s">
        <v>594</v>
      </c>
      <c r="M569" s="210">
        <f>SUM(M568)</f>
        <v>32.47</v>
      </c>
      <c r="N569" s="20"/>
      <c r="O569" s="17"/>
      <c r="P569" s="17"/>
      <c r="Q569" s="17"/>
      <c r="R569" s="17"/>
    </row>
    <row r="570" spans="1:18" ht="15.75" customHeight="1">
      <c r="A570" s="17"/>
      <c r="B570" s="213"/>
      <c r="C570" s="206" t="s">
        <v>3848</v>
      </c>
      <c r="D570" s="207"/>
      <c r="E570" s="484" t="s">
        <v>1844</v>
      </c>
      <c r="F570" s="484"/>
      <c r="G570" s="484"/>
      <c r="H570" s="484"/>
      <c r="I570" s="484"/>
      <c r="J570" s="484"/>
      <c r="K570" s="484"/>
      <c r="L570" s="484"/>
      <c r="M570" s="485"/>
      <c r="N570" s="20"/>
      <c r="O570" s="17"/>
      <c r="P570" s="17"/>
      <c r="Q570" s="17"/>
      <c r="R570" s="17"/>
    </row>
    <row r="571" spans="1:18" ht="35.25" customHeight="1">
      <c r="A571" s="17"/>
      <c r="B571" s="213"/>
      <c r="C571" s="192"/>
      <c r="D571" s="199" t="s">
        <v>1843</v>
      </c>
      <c r="E571" s="482" t="s">
        <v>1844</v>
      </c>
      <c r="F571" s="482"/>
      <c r="G571" s="199" t="s">
        <v>483</v>
      </c>
      <c r="H571" s="208">
        <v>1</v>
      </c>
      <c r="I571" s="201">
        <v>26.77</v>
      </c>
      <c r="J571" s="201">
        <f>H571*I571</f>
        <v>26.77</v>
      </c>
      <c r="K571" s="195">
        <v>0.24979999999999999</v>
      </c>
      <c r="L571" s="201">
        <f>J571*K571</f>
        <v>6.6871459999999994</v>
      </c>
      <c r="M571" s="196">
        <f t="shared" ref="M571" si="305">ROUND(J571+L571,2)</f>
        <v>33.46</v>
      </c>
      <c r="N571" s="20"/>
      <c r="O571" s="17"/>
      <c r="P571" s="17"/>
      <c r="Q571" s="17"/>
      <c r="R571" s="17"/>
    </row>
    <row r="572" spans="1:18" ht="15.75" customHeight="1">
      <c r="A572" s="17"/>
      <c r="B572" s="213"/>
      <c r="C572" s="490"/>
      <c r="D572" s="490"/>
      <c r="E572" s="490"/>
      <c r="F572" s="490"/>
      <c r="G572" s="490"/>
      <c r="H572" s="490"/>
      <c r="I572" s="490"/>
      <c r="J572" s="490"/>
      <c r="K572" s="490"/>
      <c r="L572" s="209" t="s">
        <v>594</v>
      </c>
      <c r="M572" s="210">
        <f>SUM(M571)</f>
        <v>33.46</v>
      </c>
      <c r="N572" s="20"/>
      <c r="O572" s="17"/>
      <c r="P572" s="17"/>
      <c r="Q572" s="17"/>
      <c r="R572" s="17"/>
    </row>
    <row r="573" spans="1:18" ht="15.75" customHeight="1">
      <c r="A573" s="17"/>
      <c r="B573" s="213"/>
      <c r="C573" s="206" t="s">
        <v>3849</v>
      </c>
      <c r="D573" s="207"/>
      <c r="E573" s="484" t="s">
        <v>1846</v>
      </c>
      <c r="F573" s="484"/>
      <c r="G573" s="484"/>
      <c r="H573" s="484"/>
      <c r="I573" s="484"/>
      <c r="J573" s="484"/>
      <c r="K573" s="484"/>
      <c r="L573" s="484"/>
      <c r="M573" s="485"/>
      <c r="N573" s="20"/>
      <c r="O573" s="17"/>
      <c r="P573" s="17"/>
      <c r="Q573" s="17"/>
      <c r="R573" s="17"/>
    </row>
    <row r="574" spans="1:18" ht="54" customHeight="1">
      <c r="A574" s="17"/>
      <c r="B574" s="213"/>
      <c r="C574" s="192"/>
      <c r="D574" s="199" t="s">
        <v>1845</v>
      </c>
      <c r="E574" s="482" t="s">
        <v>1846</v>
      </c>
      <c r="F574" s="482"/>
      <c r="G574" s="199" t="s">
        <v>483</v>
      </c>
      <c r="H574" s="208">
        <v>1</v>
      </c>
      <c r="I574" s="201">
        <v>40.159999999999997</v>
      </c>
      <c r="J574" s="201">
        <f>H574*I574</f>
        <v>40.159999999999997</v>
      </c>
      <c r="K574" s="195">
        <v>0.24979999999999999</v>
      </c>
      <c r="L574" s="201">
        <f>J574*K574</f>
        <v>10.031967999999999</v>
      </c>
      <c r="M574" s="196">
        <f t="shared" ref="M574" si="306">ROUND(J574+L574,2)</f>
        <v>50.19</v>
      </c>
      <c r="N574" s="20"/>
      <c r="O574" s="17"/>
      <c r="P574" s="17"/>
      <c r="Q574" s="17"/>
      <c r="R574" s="17"/>
    </row>
    <row r="575" spans="1:18" ht="15.75" customHeight="1">
      <c r="A575" s="17"/>
      <c r="B575" s="213"/>
      <c r="C575" s="490"/>
      <c r="D575" s="490"/>
      <c r="E575" s="490"/>
      <c r="F575" s="490"/>
      <c r="G575" s="490"/>
      <c r="H575" s="490"/>
      <c r="I575" s="490"/>
      <c r="J575" s="490"/>
      <c r="K575" s="490"/>
      <c r="L575" s="209" t="s">
        <v>594</v>
      </c>
      <c r="M575" s="210">
        <f>SUM(M574)</f>
        <v>50.19</v>
      </c>
      <c r="N575" s="20"/>
      <c r="O575" s="17"/>
      <c r="P575" s="17"/>
      <c r="Q575" s="17"/>
      <c r="R575" s="17"/>
    </row>
    <row r="576" spans="1:18" ht="15.75" customHeight="1">
      <c r="A576" s="17"/>
      <c r="B576" s="213"/>
      <c r="C576" s="206" t="s">
        <v>3850</v>
      </c>
      <c r="D576" s="207"/>
      <c r="E576" s="484" t="s">
        <v>1848</v>
      </c>
      <c r="F576" s="484"/>
      <c r="G576" s="484"/>
      <c r="H576" s="484"/>
      <c r="I576" s="484"/>
      <c r="J576" s="484"/>
      <c r="K576" s="484"/>
      <c r="L576" s="484"/>
      <c r="M576" s="485"/>
      <c r="N576" s="20"/>
      <c r="O576" s="17"/>
      <c r="P576" s="17"/>
      <c r="Q576" s="17"/>
      <c r="R576" s="17"/>
    </row>
    <row r="577" spans="1:18" ht="54" customHeight="1">
      <c r="A577" s="17"/>
      <c r="B577" s="213"/>
      <c r="C577" s="192"/>
      <c r="D577" s="199" t="s">
        <v>1847</v>
      </c>
      <c r="E577" s="482" t="s">
        <v>1848</v>
      </c>
      <c r="F577" s="482"/>
      <c r="G577" s="199" t="s">
        <v>483</v>
      </c>
      <c r="H577" s="208">
        <v>1</v>
      </c>
      <c r="I577" s="201">
        <v>73.2</v>
      </c>
      <c r="J577" s="201">
        <f>H577*I577</f>
        <v>73.2</v>
      </c>
      <c r="K577" s="195">
        <v>0.24979999999999999</v>
      </c>
      <c r="L577" s="201">
        <f>J577*K577</f>
        <v>18.285360000000001</v>
      </c>
      <c r="M577" s="196">
        <f t="shared" ref="M577" si="307">ROUND(J577+L577,2)</f>
        <v>91.49</v>
      </c>
      <c r="N577" s="20"/>
      <c r="O577" s="17"/>
      <c r="P577" s="17"/>
      <c r="Q577" s="17"/>
      <c r="R577" s="17"/>
    </row>
    <row r="578" spans="1:18" ht="15.75" customHeight="1">
      <c r="A578" s="17"/>
      <c r="B578" s="213"/>
      <c r="C578" s="490"/>
      <c r="D578" s="490"/>
      <c r="E578" s="490"/>
      <c r="F578" s="490"/>
      <c r="G578" s="490"/>
      <c r="H578" s="490"/>
      <c r="I578" s="490"/>
      <c r="J578" s="490"/>
      <c r="K578" s="490"/>
      <c r="L578" s="209" t="s">
        <v>594</v>
      </c>
      <c r="M578" s="210">
        <f>SUM(M577)</f>
        <v>91.49</v>
      </c>
      <c r="N578" s="20"/>
      <c r="O578" s="17"/>
      <c r="P578" s="17"/>
      <c r="Q578" s="17"/>
      <c r="R578" s="17"/>
    </row>
    <row r="579" spans="1:18" ht="15.75" customHeight="1">
      <c r="A579" s="17"/>
      <c r="B579" s="213"/>
      <c r="C579" s="206" t="s">
        <v>3851</v>
      </c>
      <c r="D579" s="207" t="s">
        <v>1849</v>
      </c>
      <c r="E579" s="484" t="s">
        <v>1107</v>
      </c>
      <c r="F579" s="484" t="s">
        <v>518</v>
      </c>
      <c r="G579" s="484" t="s">
        <v>1577</v>
      </c>
      <c r="H579" s="484"/>
      <c r="I579" s="484"/>
      <c r="J579" s="484"/>
      <c r="K579" s="484"/>
      <c r="L579" s="484"/>
      <c r="M579" s="485"/>
      <c r="N579" s="20"/>
      <c r="O579" s="17"/>
      <c r="P579" s="17"/>
      <c r="Q579" s="17"/>
      <c r="R579" s="17"/>
    </row>
    <row r="580" spans="1:18" ht="15.75" customHeight="1">
      <c r="A580" s="17"/>
      <c r="B580" s="213"/>
      <c r="C580" s="192" t="s">
        <v>1678</v>
      </c>
      <c r="D580" s="199">
        <v>65</v>
      </c>
      <c r="E580" s="482" t="s">
        <v>1850</v>
      </c>
      <c r="F580" s="482" t="s">
        <v>518</v>
      </c>
      <c r="G580" s="199" t="s">
        <v>518</v>
      </c>
      <c r="H580" s="199" t="s">
        <v>1527</v>
      </c>
      <c r="I580" s="201">
        <v>0.85</v>
      </c>
      <c r="J580" s="201">
        <f t="shared" ref="J580:J585" si="308">H580*I580</f>
        <v>0.85</v>
      </c>
      <c r="K580" s="195">
        <v>0.24979999999999999</v>
      </c>
      <c r="L580" s="201">
        <f t="shared" ref="L580:L585" si="309">J580*K580</f>
        <v>0.21232999999999999</v>
      </c>
      <c r="M580" s="196">
        <f t="shared" ref="M580:M585" si="310">ROUND(J580+L580,2)</f>
        <v>1.06</v>
      </c>
      <c r="N580" s="20"/>
      <c r="O580" s="17"/>
      <c r="P580" s="17"/>
      <c r="Q580" s="17"/>
      <c r="R580" s="17"/>
    </row>
    <row r="581" spans="1:18" ht="15.75" customHeight="1">
      <c r="A581" s="17"/>
      <c r="B581" s="213"/>
      <c r="C581" s="192" t="s">
        <v>1678</v>
      </c>
      <c r="D581" s="199" t="s">
        <v>1851</v>
      </c>
      <c r="E581" s="482" t="s">
        <v>1852</v>
      </c>
      <c r="F581" s="482" t="s">
        <v>518</v>
      </c>
      <c r="G581" s="199" t="s">
        <v>518</v>
      </c>
      <c r="H581" s="199" t="s">
        <v>1853</v>
      </c>
      <c r="I581" s="201">
        <v>17.579999999999998</v>
      </c>
      <c r="J581" s="201">
        <f t="shared" si="308"/>
        <v>0.80867999999999995</v>
      </c>
      <c r="K581" s="195">
        <v>0.24979999999999999</v>
      </c>
      <c r="L581" s="201">
        <f t="shared" si="309"/>
        <v>0.20200826399999999</v>
      </c>
      <c r="M581" s="196">
        <f t="shared" si="310"/>
        <v>1.01</v>
      </c>
      <c r="N581" s="20"/>
      <c r="O581" s="17"/>
      <c r="P581" s="17"/>
      <c r="Q581" s="17"/>
      <c r="R581" s="17"/>
    </row>
    <row r="582" spans="1:18" ht="15.75" customHeight="1">
      <c r="A582" s="17"/>
      <c r="B582" s="213"/>
      <c r="C582" s="192" t="s">
        <v>1678</v>
      </c>
      <c r="D582" s="199" t="s">
        <v>1703</v>
      </c>
      <c r="E582" s="482" t="s">
        <v>1854</v>
      </c>
      <c r="F582" s="482" t="s">
        <v>518</v>
      </c>
      <c r="G582" s="199" t="s">
        <v>518</v>
      </c>
      <c r="H582" s="199" t="s">
        <v>1727</v>
      </c>
      <c r="I582" s="201">
        <v>61.02</v>
      </c>
      <c r="J582" s="201">
        <f t="shared" si="308"/>
        <v>0.67122000000000004</v>
      </c>
      <c r="K582" s="195">
        <v>0.24979999999999999</v>
      </c>
      <c r="L582" s="201">
        <f t="shared" si="309"/>
        <v>0.167670756</v>
      </c>
      <c r="M582" s="196">
        <f t="shared" si="310"/>
        <v>0.84</v>
      </c>
      <c r="N582" s="20"/>
      <c r="O582" s="17"/>
      <c r="P582" s="17"/>
      <c r="Q582" s="17"/>
      <c r="R582" s="17"/>
    </row>
    <row r="583" spans="1:18" ht="15.75" customHeight="1">
      <c r="A583" s="17"/>
      <c r="B583" s="213"/>
      <c r="C583" s="192" t="s">
        <v>1678</v>
      </c>
      <c r="D583" s="199" t="s">
        <v>1705</v>
      </c>
      <c r="E583" s="482" t="s">
        <v>1706</v>
      </c>
      <c r="F583" s="482" t="s">
        <v>518</v>
      </c>
      <c r="G583" s="199" t="s">
        <v>518</v>
      </c>
      <c r="H583" s="199" t="s">
        <v>1855</v>
      </c>
      <c r="I583" s="201">
        <v>1.79</v>
      </c>
      <c r="J583" s="201">
        <f t="shared" si="308"/>
        <v>4.1169999999999998E-2</v>
      </c>
      <c r="K583" s="195">
        <v>0.24979999999999999</v>
      </c>
      <c r="L583" s="201">
        <f t="shared" si="309"/>
        <v>1.0284265999999999E-2</v>
      </c>
      <c r="M583" s="196">
        <f t="shared" si="310"/>
        <v>0.05</v>
      </c>
      <c r="N583" s="20"/>
      <c r="O583" s="17"/>
      <c r="P583" s="17"/>
      <c r="Q583" s="17"/>
      <c r="R583" s="17"/>
    </row>
    <row r="584" spans="1:18" ht="15.75" customHeight="1">
      <c r="A584" s="17"/>
      <c r="B584" s="213"/>
      <c r="C584" s="192" t="s">
        <v>1578</v>
      </c>
      <c r="D584" s="199" t="s">
        <v>1661</v>
      </c>
      <c r="E584" s="482" t="s">
        <v>1662</v>
      </c>
      <c r="F584" s="482" t="s">
        <v>596</v>
      </c>
      <c r="G584" s="199" t="s">
        <v>596</v>
      </c>
      <c r="H584" s="199" t="s">
        <v>1856</v>
      </c>
      <c r="I584" s="201">
        <v>17.04</v>
      </c>
      <c r="J584" s="201">
        <f t="shared" si="308"/>
        <v>3.9362400000000002</v>
      </c>
      <c r="K584" s="195">
        <v>0.24979999999999999</v>
      </c>
      <c r="L584" s="201">
        <f t="shared" si="309"/>
        <v>0.98327275199999997</v>
      </c>
      <c r="M584" s="196">
        <f t="shared" si="310"/>
        <v>4.92</v>
      </c>
      <c r="N584" s="20"/>
      <c r="O584" s="17"/>
      <c r="P584" s="17"/>
      <c r="Q584" s="17"/>
      <c r="R584" s="17"/>
    </row>
    <row r="585" spans="1:18" ht="15.75" customHeight="1">
      <c r="A585" s="17"/>
      <c r="B585" s="213"/>
      <c r="C585" s="192" t="s">
        <v>1578</v>
      </c>
      <c r="D585" s="199" t="s">
        <v>1649</v>
      </c>
      <c r="E585" s="482" t="s">
        <v>1650</v>
      </c>
      <c r="F585" s="482" t="s">
        <v>596</v>
      </c>
      <c r="G585" s="199" t="s">
        <v>596</v>
      </c>
      <c r="H585" s="199" t="s">
        <v>1856</v>
      </c>
      <c r="I585" s="201">
        <v>21.22</v>
      </c>
      <c r="J585" s="201">
        <f t="shared" si="308"/>
        <v>4.9018199999999998</v>
      </c>
      <c r="K585" s="195">
        <v>0.24979999999999999</v>
      </c>
      <c r="L585" s="201">
        <f t="shared" si="309"/>
        <v>1.2244746359999998</v>
      </c>
      <c r="M585" s="196">
        <f t="shared" si="310"/>
        <v>6.13</v>
      </c>
      <c r="N585" s="20"/>
      <c r="O585" s="17"/>
      <c r="P585" s="17"/>
      <c r="Q585" s="17"/>
      <c r="R585" s="17"/>
    </row>
    <row r="586" spans="1:18" ht="15.75" customHeight="1">
      <c r="A586" s="17"/>
      <c r="B586" s="213"/>
      <c r="C586" s="490"/>
      <c r="D586" s="490"/>
      <c r="E586" s="490"/>
      <c r="F586" s="490"/>
      <c r="G586" s="490"/>
      <c r="H586" s="490"/>
      <c r="I586" s="490"/>
      <c r="J586" s="490"/>
      <c r="K586" s="490"/>
      <c r="L586" s="209" t="s">
        <v>594</v>
      </c>
      <c r="M586" s="210">
        <f>SUM(M580:M585)</f>
        <v>14.01</v>
      </c>
      <c r="N586" s="20"/>
      <c r="O586" s="17"/>
      <c r="P586" s="17"/>
      <c r="Q586" s="17"/>
      <c r="R586" s="17"/>
    </row>
    <row r="587" spans="1:18" ht="15.75" customHeight="1">
      <c r="A587" s="17"/>
      <c r="B587" s="213"/>
      <c r="C587" s="206" t="s">
        <v>3852</v>
      </c>
      <c r="D587" s="207"/>
      <c r="E587" s="484" t="s">
        <v>1859</v>
      </c>
      <c r="F587" s="484"/>
      <c r="G587" s="484"/>
      <c r="H587" s="484"/>
      <c r="I587" s="484"/>
      <c r="J587" s="484"/>
      <c r="K587" s="484"/>
      <c r="L587" s="484"/>
      <c r="M587" s="485"/>
      <c r="N587" s="20"/>
      <c r="O587" s="17"/>
      <c r="P587" s="17"/>
      <c r="Q587" s="17"/>
      <c r="R587" s="17"/>
    </row>
    <row r="588" spans="1:18" ht="33.75" customHeight="1">
      <c r="A588" s="17"/>
      <c r="B588" s="213"/>
      <c r="C588" s="192"/>
      <c r="D588" s="199" t="s">
        <v>1858</v>
      </c>
      <c r="E588" s="482" t="s">
        <v>1859</v>
      </c>
      <c r="F588" s="482"/>
      <c r="G588" s="199" t="s">
        <v>483</v>
      </c>
      <c r="H588" s="208">
        <v>1</v>
      </c>
      <c r="I588" s="201">
        <v>21.54</v>
      </c>
      <c r="J588" s="201">
        <f>H588*I588</f>
        <v>21.54</v>
      </c>
      <c r="K588" s="195">
        <v>0.24979999999999999</v>
      </c>
      <c r="L588" s="201">
        <f>J588*K588</f>
        <v>5.3806919999999998</v>
      </c>
      <c r="M588" s="196">
        <f t="shared" ref="M588" si="311">ROUND(J588+L588,2)</f>
        <v>26.92</v>
      </c>
      <c r="N588" s="20"/>
      <c r="O588" s="17"/>
      <c r="P588" s="17"/>
      <c r="Q588" s="17"/>
      <c r="R588" s="17"/>
    </row>
    <row r="589" spans="1:18" ht="15.75" customHeight="1">
      <c r="A589" s="17"/>
      <c r="B589" s="213"/>
      <c r="C589" s="490"/>
      <c r="D589" s="490"/>
      <c r="E589" s="490"/>
      <c r="F589" s="490"/>
      <c r="G589" s="490"/>
      <c r="H589" s="490"/>
      <c r="I589" s="490"/>
      <c r="J589" s="490"/>
      <c r="K589" s="490"/>
      <c r="L589" s="209" t="s">
        <v>594</v>
      </c>
      <c r="M589" s="210">
        <f>SUM(M588)</f>
        <v>26.92</v>
      </c>
      <c r="N589" s="20"/>
      <c r="O589" s="17"/>
      <c r="P589" s="17"/>
      <c r="Q589" s="17"/>
      <c r="R589" s="17"/>
    </row>
    <row r="590" spans="1:18" ht="15.75" customHeight="1">
      <c r="A590" s="17"/>
      <c r="B590" s="213"/>
      <c r="C590" s="206" t="s">
        <v>3853</v>
      </c>
      <c r="D590" s="207"/>
      <c r="E590" s="484" t="s">
        <v>1861</v>
      </c>
      <c r="F590" s="484"/>
      <c r="G590" s="484"/>
      <c r="H590" s="484"/>
      <c r="I590" s="484"/>
      <c r="J590" s="484"/>
      <c r="K590" s="484"/>
      <c r="L590" s="484"/>
      <c r="M590" s="485"/>
      <c r="N590" s="20"/>
      <c r="O590" s="17"/>
      <c r="P590" s="17"/>
      <c r="Q590" s="17"/>
      <c r="R590" s="17"/>
    </row>
    <row r="591" spans="1:18" ht="39" customHeight="1">
      <c r="A591" s="17"/>
      <c r="B591" s="213"/>
      <c r="C591" s="192"/>
      <c r="D591" s="199" t="s">
        <v>1860</v>
      </c>
      <c r="E591" s="482" t="s">
        <v>1861</v>
      </c>
      <c r="F591" s="482"/>
      <c r="G591" s="199" t="s">
        <v>483</v>
      </c>
      <c r="H591" s="208">
        <v>1</v>
      </c>
      <c r="I591" s="201">
        <v>44.87</v>
      </c>
      <c r="J591" s="201">
        <f>H591*I591</f>
        <v>44.87</v>
      </c>
      <c r="K591" s="195">
        <v>0.24979999999999999</v>
      </c>
      <c r="L591" s="201">
        <f>J591*K591</f>
        <v>11.208525999999999</v>
      </c>
      <c r="M591" s="196">
        <f t="shared" ref="M591" si="312">ROUND(J591+L591,2)</f>
        <v>56.08</v>
      </c>
      <c r="N591" s="20"/>
      <c r="O591" s="17"/>
      <c r="P591" s="17"/>
      <c r="Q591" s="17"/>
      <c r="R591" s="17"/>
    </row>
    <row r="592" spans="1:18" ht="15.75" customHeight="1">
      <c r="A592" s="17"/>
      <c r="B592" s="213"/>
      <c r="C592" s="490"/>
      <c r="D592" s="490"/>
      <c r="E592" s="490"/>
      <c r="F592" s="490"/>
      <c r="G592" s="490"/>
      <c r="H592" s="490"/>
      <c r="I592" s="490"/>
      <c r="J592" s="490"/>
      <c r="K592" s="490"/>
      <c r="L592" s="209" t="s">
        <v>594</v>
      </c>
      <c r="M592" s="210">
        <f>SUM(M591)</f>
        <v>56.08</v>
      </c>
      <c r="N592" s="20"/>
      <c r="O592" s="17"/>
      <c r="P592" s="17"/>
      <c r="Q592" s="17"/>
      <c r="R592" s="17"/>
    </row>
    <row r="593" spans="1:18" ht="15.75" customHeight="1">
      <c r="A593" s="17"/>
      <c r="B593" s="213"/>
      <c r="C593" s="206" t="s">
        <v>3854</v>
      </c>
      <c r="D593" s="207"/>
      <c r="E593" s="484" t="s">
        <v>1863</v>
      </c>
      <c r="F593" s="484"/>
      <c r="G593" s="484"/>
      <c r="H593" s="484"/>
      <c r="I593" s="484"/>
      <c r="J593" s="484"/>
      <c r="K593" s="484"/>
      <c r="L593" s="484"/>
      <c r="M593" s="485"/>
      <c r="N593" s="20"/>
      <c r="O593" s="17"/>
      <c r="P593" s="17"/>
      <c r="Q593" s="17"/>
      <c r="R593" s="17"/>
    </row>
    <row r="594" spans="1:18" ht="43.5" customHeight="1">
      <c r="A594" s="17"/>
      <c r="B594" s="213"/>
      <c r="C594" s="192"/>
      <c r="D594" s="199" t="s">
        <v>1862</v>
      </c>
      <c r="E594" s="482" t="s">
        <v>1863</v>
      </c>
      <c r="F594" s="482"/>
      <c r="G594" s="199" t="s">
        <v>483</v>
      </c>
      <c r="H594" s="208">
        <v>1</v>
      </c>
      <c r="I594" s="201">
        <v>49.51</v>
      </c>
      <c r="J594" s="201">
        <f>H594*I594</f>
        <v>49.51</v>
      </c>
      <c r="K594" s="195">
        <v>0.24979999999999999</v>
      </c>
      <c r="L594" s="201">
        <f>J594*K594</f>
        <v>12.367597999999999</v>
      </c>
      <c r="M594" s="196">
        <f t="shared" ref="M594" si="313">ROUND(J594+L594,2)</f>
        <v>61.88</v>
      </c>
      <c r="N594" s="20"/>
      <c r="O594" s="17"/>
      <c r="P594" s="17"/>
      <c r="Q594" s="17"/>
      <c r="R594" s="17"/>
    </row>
    <row r="595" spans="1:18" ht="15.75" customHeight="1">
      <c r="A595" s="17"/>
      <c r="B595" s="213"/>
      <c r="C595" s="490"/>
      <c r="D595" s="490"/>
      <c r="E595" s="490"/>
      <c r="F595" s="490"/>
      <c r="G595" s="490"/>
      <c r="H595" s="490"/>
      <c r="I595" s="490"/>
      <c r="J595" s="490"/>
      <c r="K595" s="490"/>
      <c r="L595" s="209" t="s">
        <v>594</v>
      </c>
      <c r="M595" s="210">
        <f>SUM(M594)</f>
        <v>61.88</v>
      </c>
      <c r="N595" s="20"/>
      <c r="O595" s="17"/>
      <c r="P595" s="17"/>
      <c r="Q595" s="17"/>
      <c r="R595" s="17"/>
    </row>
    <row r="596" spans="1:18" ht="15.75" customHeight="1">
      <c r="A596" s="17"/>
      <c r="B596" s="213"/>
      <c r="C596" s="206" t="s">
        <v>3855</v>
      </c>
      <c r="D596" s="207"/>
      <c r="E596" s="484" t="s">
        <v>1865</v>
      </c>
      <c r="F596" s="484"/>
      <c r="G596" s="484"/>
      <c r="H596" s="484"/>
      <c r="I596" s="484"/>
      <c r="J596" s="484"/>
      <c r="K596" s="484"/>
      <c r="L596" s="484"/>
      <c r="M596" s="485"/>
      <c r="N596" s="20"/>
      <c r="O596" s="17"/>
      <c r="P596" s="17"/>
      <c r="Q596" s="17"/>
      <c r="R596" s="17"/>
    </row>
    <row r="597" spans="1:18" ht="40.5" customHeight="1">
      <c r="A597" s="17"/>
      <c r="B597" s="213"/>
      <c r="C597" s="192"/>
      <c r="D597" s="199" t="s">
        <v>1864</v>
      </c>
      <c r="E597" s="482" t="s">
        <v>1865</v>
      </c>
      <c r="F597" s="482"/>
      <c r="G597" s="199" t="s">
        <v>483</v>
      </c>
      <c r="H597" s="208">
        <v>1</v>
      </c>
      <c r="I597" s="201">
        <v>55.03</v>
      </c>
      <c r="J597" s="201">
        <f>H597*I597</f>
        <v>55.03</v>
      </c>
      <c r="K597" s="195">
        <v>0.24979999999999999</v>
      </c>
      <c r="L597" s="201">
        <f>J597*K597</f>
        <v>13.746494</v>
      </c>
      <c r="M597" s="196">
        <f t="shared" ref="M597" si="314">ROUND(J597+L597,2)</f>
        <v>68.78</v>
      </c>
      <c r="N597" s="20"/>
      <c r="O597" s="17"/>
      <c r="P597" s="17"/>
      <c r="Q597" s="17"/>
      <c r="R597" s="17"/>
    </row>
    <row r="598" spans="1:18" ht="15.75" customHeight="1">
      <c r="A598" s="17"/>
      <c r="B598" s="213"/>
      <c r="C598" s="490"/>
      <c r="D598" s="490"/>
      <c r="E598" s="490"/>
      <c r="F598" s="490"/>
      <c r="G598" s="490"/>
      <c r="H598" s="490"/>
      <c r="I598" s="490"/>
      <c r="J598" s="490"/>
      <c r="K598" s="490"/>
      <c r="L598" s="209" t="s">
        <v>594</v>
      </c>
      <c r="M598" s="210">
        <f>SUM(M597)</f>
        <v>68.78</v>
      </c>
      <c r="N598" s="20"/>
      <c r="O598" s="17"/>
      <c r="P598" s="17"/>
      <c r="Q598" s="17"/>
      <c r="R598" s="17"/>
    </row>
    <row r="599" spans="1:18" ht="15.75" customHeight="1">
      <c r="A599" s="17"/>
      <c r="B599" s="213"/>
      <c r="C599" s="206" t="s">
        <v>3856</v>
      </c>
      <c r="D599" s="207"/>
      <c r="E599" s="484" t="s">
        <v>1867</v>
      </c>
      <c r="F599" s="484"/>
      <c r="G599" s="484"/>
      <c r="H599" s="484"/>
      <c r="I599" s="484"/>
      <c r="J599" s="484"/>
      <c r="K599" s="484"/>
      <c r="L599" s="484"/>
      <c r="M599" s="485"/>
      <c r="N599" s="20"/>
      <c r="O599" s="17"/>
      <c r="P599" s="17"/>
      <c r="Q599" s="17"/>
      <c r="R599" s="17"/>
    </row>
    <row r="600" spans="1:18" ht="36" customHeight="1">
      <c r="A600" s="17"/>
      <c r="B600" s="213"/>
      <c r="C600" s="192"/>
      <c r="D600" s="199" t="s">
        <v>1866</v>
      </c>
      <c r="E600" s="482" t="s">
        <v>1867</v>
      </c>
      <c r="F600" s="482"/>
      <c r="G600" s="199" t="s">
        <v>483</v>
      </c>
      <c r="H600" s="208">
        <v>1</v>
      </c>
      <c r="I600" s="201">
        <v>16.36</v>
      </c>
      <c r="J600" s="201">
        <f>H600*I600</f>
        <v>16.36</v>
      </c>
      <c r="K600" s="195">
        <v>0.24979999999999999</v>
      </c>
      <c r="L600" s="201">
        <f>J600*K600</f>
        <v>4.0867279999999999</v>
      </c>
      <c r="M600" s="196">
        <f t="shared" ref="M600" si="315">ROUND(J600+L600,2)</f>
        <v>20.45</v>
      </c>
      <c r="N600" s="20"/>
      <c r="O600" s="17"/>
      <c r="P600" s="17"/>
      <c r="Q600" s="17"/>
      <c r="R600" s="17"/>
    </row>
    <row r="601" spans="1:18" ht="15.75" customHeight="1">
      <c r="A601" s="17"/>
      <c r="B601" s="213"/>
      <c r="C601" s="490"/>
      <c r="D601" s="490"/>
      <c r="E601" s="490"/>
      <c r="F601" s="490"/>
      <c r="G601" s="490"/>
      <c r="H601" s="490"/>
      <c r="I601" s="490"/>
      <c r="J601" s="490"/>
      <c r="K601" s="490"/>
      <c r="L601" s="209" t="s">
        <v>594</v>
      </c>
      <c r="M601" s="210">
        <f>SUM(M600)</f>
        <v>20.45</v>
      </c>
      <c r="N601" s="20"/>
      <c r="O601" s="17"/>
      <c r="P601" s="17"/>
      <c r="Q601" s="17"/>
      <c r="R601" s="17"/>
    </row>
    <row r="602" spans="1:18" ht="15.75" customHeight="1">
      <c r="A602" s="17"/>
      <c r="B602" s="213"/>
      <c r="C602" s="206" t="s">
        <v>3857</v>
      </c>
      <c r="D602" s="207"/>
      <c r="E602" s="484" t="s">
        <v>1868</v>
      </c>
      <c r="F602" s="484"/>
      <c r="G602" s="484"/>
      <c r="H602" s="484"/>
      <c r="I602" s="484"/>
      <c r="J602" s="484"/>
      <c r="K602" s="484"/>
      <c r="L602" s="484"/>
      <c r="M602" s="485"/>
      <c r="N602" s="20"/>
      <c r="O602" s="17"/>
      <c r="P602" s="17"/>
      <c r="Q602" s="17"/>
      <c r="R602" s="17"/>
    </row>
    <row r="603" spans="1:18" ht="15.75" customHeight="1">
      <c r="A603" s="17"/>
      <c r="B603" s="213"/>
      <c r="C603" s="192"/>
      <c r="D603" s="199">
        <v>89356</v>
      </c>
      <c r="E603" s="482" t="s">
        <v>1868</v>
      </c>
      <c r="F603" s="482"/>
      <c r="G603" s="199" t="s">
        <v>489</v>
      </c>
      <c r="H603" s="208">
        <v>1</v>
      </c>
      <c r="I603" s="201">
        <v>18.86</v>
      </c>
      <c r="J603" s="201">
        <f>H603*I603</f>
        <v>18.86</v>
      </c>
      <c r="K603" s="195">
        <v>0.24979999999999999</v>
      </c>
      <c r="L603" s="201">
        <f>J603*K603</f>
        <v>4.7112280000000002</v>
      </c>
      <c r="M603" s="196">
        <f t="shared" ref="M603" si="316">ROUND(J603+L603,2)</f>
        <v>23.57</v>
      </c>
      <c r="N603" s="20"/>
      <c r="O603" s="17"/>
      <c r="P603" s="17"/>
      <c r="Q603" s="17"/>
      <c r="R603" s="17"/>
    </row>
    <row r="604" spans="1:18" ht="15.75" customHeight="1">
      <c r="A604" s="17"/>
      <c r="B604" s="213"/>
      <c r="C604" s="486"/>
      <c r="D604" s="486"/>
      <c r="E604" s="486"/>
      <c r="F604" s="486"/>
      <c r="G604" s="486"/>
      <c r="H604" s="486"/>
      <c r="I604" s="486"/>
      <c r="J604" s="486"/>
      <c r="K604" s="486"/>
      <c r="L604" s="209" t="s">
        <v>594</v>
      </c>
      <c r="M604" s="210">
        <f>SUM(M603)</f>
        <v>23.57</v>
      </c>
      <c r="N604" s="20"/>
      <c r="O604" s="17"/>
      <c r="P604" s="17"/>
      <c r="Q604" s="17"/>
      <c r="R604" s="17"/>
    </row>
    <row r="605" spans="1:18" ht="15.75" customHeight="1">
      <c r="A605" s="17"/>
      <c r="B605" s="213"/>
      <c r="C605" s="206" t="s">
        <v>3858</v>
      </c>
      <c r="D605" s="207"/>
      <c r="E605" s="484" t="s">
        <v>1869</v>
      </c>
      <c r="F605" s="484"/>
      <c r="G605" s="484"/>
      <c r="H605" s="484"/>
      <c r="I605" s="484"/>
      <c r="J605" s="484"/>
      <c r="K605" s="484"/>
      <c r="L605" s="484"/>
      <c r="M605" s="485"/>
      <c r="N605" s="20"/>
      <c r="O605" s="17"/>
      <c r="P605" s="17"/>
      <c r="Q605" s="17"/>
      <c r="R605" s="17"/>
    </row>
    <row r="606" spans="1:18" ht="35.25" customHeight="1">
      <c r="A606" s="17"/>
      <c r="B606" s="213"/>
      <c r="C606" s="192"/>
      <c r="D606" s="199">
        <v>89357</v>
      </c>
      <c r="E606" s="482" t="s">
        <v>1869</v>
      </c>
      <c r="F606" s="482"/>
      <c r="G606" s="199" t="s">
        <v>489</v>
      </c>
      <c r="H606" s="208">
        <v>1</v>
      </c>
      <c r="I606" s="201">
        <v>26.53</v>
      </c>
      <c r="J606" s="201">
        <f>H606*I606</f>
        <v>26.53</v>
      </c>
      <c r="K606" s="195">
        <v>0.24979999999999999</v>
      </c>
      <c r="L606" s="201">
        <f>J606*K606</f>
        <v>6.6271940000000003</v>
      </c>
      <c r="M606" s="196">
        <f t="shared" ref="M606" si="317">ROUND(J606+L606,2)</f>
        <v>33.159999999999997</v>
      </c>
      <c r="N606" s="20"/>
      <c r="O606" s="17"/>
      <c r="P606" s="17"/>
      <c r="Q606" s="17"/>
      <c r="R606" s="17"/>
    </row>
    <row r="607" spans="1:18" ht="15.75" customHeight="1">
      <c r="A607" s="17"/>
      <c r="B607" s="213"/>
      <c r="C607" s="490"/>
      <c r="D607" s="490"/>
      <c r="E607" s="490"/>
      <c r="F607" s="490"/>
      <c r="G607" s="490"/>
      <c r="H607" s="490"/>
      <c r="I607" s="490"/>
      <c r="J607" s="490"/>
      <c r="K607" s="490"/>
      <c r="L607" s="209" t="s">
        <v>594</v>
      </c>
      <c r="M607" s="210">
        <f>SUM(M606)</f>
        <v>33.159999999999997</v>
      </c>
      <c r="N607" s="20"/>
      <c r="O607" s="17"/>
      <c r="P607" s="17"/>
      <c r="Q607" s="17"/>
      <c r="R607" s="17"/>
    </row>
    <row r="608" spans="1:18" ht="15.75" customHeight="1">
      <c r="A608" s="17"/>
      <c r="B608" s="213"/>
      <c r="C608" s="206" t="s">
        <v>3859</v>
      </c>
      <c r="D608" s="207"/>
      <c r="E608" s="484" t="s">
        <v>1871</v>
      </c>
      <c r="F608" s="484"/>
      <c r="G608" s="484"/>
      <c r="H608" s="484"/>
      <c r="I608" s="484"/>
      <c r="J608" s="484"/>
      <c r="K608" s="484"/>
      <c r="L608" s="484"/>
      <c r="M608" s="485"/>
      <c r="N608" s="20"/>
      <c r="O608" s="17"/>
      <c r="P608" s="17"/>
      <c r="Q608" s="17"/>
      <c r="R608" s="17"/>
    </row>
    <row r="609" spans="1:18" ht="44.25" customHeight="1">
      <c r="A609" s="17"/>
      <c r="B609" s="213"/>
      <c r="C609" s="192"/>
      <c r="D609" s="199" t="s">
        <v>1870</v>
      </c>
      <c r="E609" s="482" t="s">
        <v>1871</v>
      </c>
      <c r="F609" s="482"/>
      <c r="G609" s="199" t="s">
        <v>489</v>
      </c>
      <c r="H609" s="208">
        <v>1</v>
      </c>
      <c r="I609" s="201">
        <v>8.9700000000000006</v>
      </c>
      <c r="J609" s="201">
        <f>H609*I609</f>
        <v>8.9700000000000006</v>
      </c>
      <c r="K609" s="195">
        <v>0.24979999999999999</v>
      </c>
      <c r="L609" s="201">
        <f>J609*K609</f>
        <v>2.2407060000000003</v>
      </c>
      <c r="M609" s="196">
        <f t="shared" ref="M609" si="318">ROUND(J609+L609,2)</f>
        <v>11.21</v>
      </c>
      <c r="N609" s="20"/>
      <c r="O609" s="17"/>
      <c r="P609" s="17"/>
      <c r="Q609" s="17"/>
      <c r="R609" s="17"/>
    </row>
    <row r="610" spans="1:18" ht="15.75" customHeight="1">
      <c r="A610" s="17"/>
      <c r="B610" s="213"/>
      <c r="C610" s="490"/>
      <c r="D610" s="490"/>
      <c r="E610" s="490"/>
      <c r="F610" s="490"/>
      <c r="G610" s="490"/>
      <c r="H610" s="490"/>
      <c r="I610" s="490"/>
      <c r="J610" s="490"/>
      <c r="K610" s="490"/>
      <c r="L610" s="209" t="s">
        <v>594</v>
      </c>
      <c r="M610" s="210">
        <f>SUM(M609)</f>
        <v>11.21</v>
      </c>
      <c r="N610" s="20"/>
      <c r="O610" s="17"/>
      <c r="P610" s="17"/>
      <c r="Q610" s="17"/>
      <c r="R610" s="17"/>
    </row>
    <row r="611" spans="1:18" ht="15.75" customHeight="1">
      <c r="A611" s="17"/>
      <c r="B611" s="213"/>
      <c r="C611" s="206" t="s">
        <v>3860</v>
      </c>
      <c r="D611" s="207"/>
      <c r="E611" s="484" t="s">
        <v>1873</v>
      </c>
      <c r="F611" s="484"/>
      <c r="G611" s="484"/>
      <c r="H611" s="484"/>
      <c r="I611" s="484"/>
      <c r="J611" s="484"/>
      <c r="K611" s="484"/>
      <c r="L611" s="484"/>
      <c r="M611" s="485"/>
      <c r="N611" s="20"/>
      <c r="O611" s="17"/>
      <c r="P611" s="17"/>
      <c r="Q611" s="17"/>
      <c r="R611" s="17"/>
    </row>
    <row r="612" spans="1:18" ht="38.25" customHeight="1">
      <c r="A612" s="17"/>
      <c r="B612" s="213"/>
      <c r="C612" s="192"/>
      <c r="D612" s="199" t="s">
        <v>1872</v>
      </c>
      <c r="E612" s="482" t="s">
        <v>1873</v>
      </c>
      <c r="F612" s="482"/>
      <c r="G612" s="199" t="s">
        <v>489</v>
      </c>
      <c r="H612" s="208">
        <v>1</v>
      </c>
      <c r="I612" s="201">
        <v>10.3</v>
      </c>
      <c r="J612" s="201">
        <f>H612*I612</f>
        <v>10.3</v>
      </c>
      <c r="K612" s="195">
        <v>0.24979999999999999</v>
      </c>
      <c r="L612" s="201">
        <f>J612*K612</f>
        <v>2.57294</v>
      </c>
      <c r="M612" s="196">
        <f t="shared" ref="M612" si="319">ROUND(J612+L612,2)</f>
        <v>12.87</v>
      </c>
      <c r="N612" s="20"/>
      <c r="O612" s="17"/>
      <c r="P612" s="17"/>
      <c r="Q612" s="17"/>
      <c r="R612" s="17"/>
    </row>
    <row r="613" spans="1:18" ht="15.75" customHeight="1">
      <c r="A613" s="17"/>
      <c r="B613" s="213"/>
      <c r="C613" s="490"/>
      <c r="D613" s="490"/>
      <c r="E613" s="490"/>
      <c r="F613" s="490"/>
      <c r="G613" s="490"/>
      <c r="H613" s="490"/>
      <c r="I613" s="490"/>
      <c r="J613" s="490"/>
      <c r="K613" s="490"/>
      <c r="L613" s="209" t="s">
        <v>594</v>
      </c>
      <c r="M613" s="210">
        <f>SUM(M612)</f>
        <v>12.87</v>
      </c>
      <c r="N613" s="20"/>
      <c r="O613" s="17"/>
      <c r="P613" s="17"/>
      <c r="Q613" s="17"/>
      <c r="R613" s="17"/>
    </row>
    <row r="614" spans="1:18" ht="15.75" customHeight="1">
      <c r="A614" s="17"/>
      <c r="B614" s="213"/>
      <c r="C614" s="206" t="s">
        <v>3861</v>
      </c>
      <c r="D614" s="207"/>
      <c r="E614" s="484" t="s">
        <v>1875</v>
      </c>
      <c r="F614" s="484"/>
      <c r="G614" s="484"/>
      <c r="H614" s="484"/>
      <c r="I614" s="484"/>
      <c r="J614" s="484"/>
      <c r="K614" s="484"/>
      <c r="L614" s="484"/>
      <c r="M614" s="485"/>
      <c r="N614" s="20"/>
      <c r="O614" s="17"/>
      <c r="P614" s="17"/>
      <c r="Q614" s="17"/>
      <c r="R614" s="17"/>
    </row>
    <row r="615" spans="1:18" ht="38.25" customHeight="1">
      <c r="A615" s="17"/>
      <c r="B615" s="213"/>
      <c r="C615" s="192"/>
      <c r="D615" s="199" t="s">
        <v>1874</v>
      </c>
      <c r="E615" s="482" t="s">
        <v>1875</v>
      </c>
      <c r="F615" s="482"/>
      <c r="G615" s="199" t="s">
        <v>489</v>
      </c>
      <c r="H615" s="208">
        <v>1</v>
      </c>
      <c r="I615" s="201">
        <v>16.329999999999998</v>
      </c>
      <c r="J615" s="201">
        <f>H615*I615</f>
        <v>16.329999999999998</v>
      </c>
      <c r="K615" s="195">
        <v>0.24979999999999999</v>
      </c>
      <c r="L615" s="201">
        <f>J615*K615</f>
        <v>4.0792339999999996</v>
      </c>
      <c r="M615" s="196">
        <f t="shared" ref="M615" si="320">ROUND(J615+L615,2)</f>
        <v>20.41</v>
      </c>
      <c r="N615" s="20"/>
      <c r="O615" s="17"/>
      <c r="P615" s="17"/>
      <c r="Q615" s="17"/>
      <c r="R615" s="17"/>
    </row>
    <row r="616" spans="1:18" ht="15.75" customHeight="1">
      <c r="A616" s="17"/>
      <c r="B616" s="213"/>
      <c r="C616" s="490"/>
      <c r="D616" s="490"/>
      <c r="E616" s="490"/>
      <c r="F616" s="490"/>
      <c r="G616" s="490"/>
      <c r="H616" s="490"/>
      <c r="I616" s="490"/>
      <c r="J616" s="490"/>
      <c r="K616" s="490"/>
      <c r="L616" s="209" t="s">
        <v>594</v>
      </c>
      <c r="M616" s="210">
        <f>SUM(M615)</f>
        <v>20.41</v>
      </c>
      <c r="N616" s="20"/>
      <c r="O616" s="17"/>
      <c r="P616" s="17"/>
      <c r="Q616" s="17"/>
      <c r="R616" s="17"/>
    </row>
    <row r="617" spans="1:18" ht="15.75" customHeight="1">
      <c r="A617" s="17"/>
      <c r="B617" s="213"/>
      <c r="C617" s="206" t="s">
        <v>3862</v>
      </c>
      <c r="D617" s="207"/>
      <c r="E617" s="484" t="s">
        <v>1877</v>
      </c>
      <c r="F617" s="484"/>
      <c r="G617" s="484"/>
      <c r="H617" s="484"/>
      <c r="I617" s="484"/>
      <c r="J617" s="484"/>
      <c r="K617" s="484"/>
      <c r="L617" s="484"/>
      <c r="M617" s="485"/>
      <c r="N617" s="20"/>
      <c r="O617" s="17"/>
      <c r="P617" s="17"/>
      <c r="Q617" s="17"/>
      <c r="R617" s="17"/>
    </row>
    <row r="618" spans="1:18" ht="38.25" customHeight="1">
      <c r="A618" s="17"/>
      <c r="B618" s="213"/>
      <c r="C618" s="192"/>
      <c r="D618" s="199" t="s">
        <v>1876</v>
      </c>
      <c r="E618" s="482" t="s">
        <v>1877</v>
      </c>
      <c r="F618" s="482"/>
      <c r="G618" s="199" t="s">
        <v>489</v>
      </c>
      <c r="H618" s="208">
        <v>1</v>
      </c>
      <c r="I618" s="201">
        <v>24.61</v>
      </c>
      <c r="J618" s="201">
        <f>H618*I618</f>
        <v>24.61</v>
      </c>
      <c r="K618" s="195">
        <v>0.24979999999999999</v>
      </c>
      <c r="L618" s="201">
        <f>J618*K618</f>
        <v>6.1475779999999993</v>
      </c>
      <c r="M618" s="196">
        <f t="shared" ref="M618" si="321">ROUND(J618+L618,2)</f>
        <v>30.76</v>
      </c>
      <c r="N618" s="20"/>
      <c r="O618" s="17"/>
      <c r="P618" s="17"/>
      <c r="Q618" s="17"/>
      <c r="R618" s="17"/>
    </row>
    <row r="619" spans="1:18" ht="15.75" customHeight="1">
      <c r="A619" s="17"/>
      <c r="B619" s="213"/>
      <c r="C619" s="490"/>
      <c r="D619" s="490"/>
      <c r="E619" s="490"/>
      <c r="F619" s="490"/>
      <c r="G619" s="490"/>
      <c r="H619" s="490"/>
      <c r="I619" s="490"/>
      <c r="J619" s="490"/>
      <c r="K619" s="490"/>
      <c r="L619" s="209" t="s">
        <v>594</v>
      </c>
      <c r="M619" s="210">
        <f>SUM(M618)</f>
        <v>30.76</v>
      </c>
      <c r="N619" s="20"/>
      <c r="O619" s="17"/>
      <c r="P619" s="17"/>
      <c r="Q619" s="17"/>
      <c r="R619" s="17"/>
    </row>
    <row r="620" spans="1:18" ht="15.75" customHeight="1">
      <c r="A620" s="17"/>
      <c r="B620" s="213"/>
      <c r="C620" s="206" t="s">
        <v>3863</v>
      </c>
      <c r="D620" s="207"/>
      <c r="E620" s="484" t="s">
        <v>1879</v>
      </c>
      <c r="F620" s="484"/>
      <c r="G620" s="484"/>
      <c r="H620" s="484"/>
      <c r="I620" s="484"/>
      <c r="J620" s="484"/>
      <c r="K620" s="484"/>
      <c r="L620" s="484"/>
      <c r="M620" s="485"/>
      <c r="N620" s="20"/>
      <c r="O620" s="17"/>
      <c r="P620" s="17"/>
      <c r="Q620" s="17"/>
      <c r="R620" s="17"/>
    </row>
    <row r="621" spans="1:18" ht="38.25" customHeight="1">
      <c r="A621" s="17"/>
      <c r="B621" s="213"/>
      <c r="C621" s="192"/>
      <c r="D621" s="199" t="s">
        <v>1878</v>
      </c>
      <c r="E621" s="482" t="s">
        <v>1879</v>
      </c>
      <c r="F621" s="482"/>
      <c r="G621" s="199" t="s">
        <v>489</v>
      </c>
      <c r="H621" s="208">
        <v>1</v>
      </c>
      <c r="I621" s="201">
        <v>30.4</v>
      </c>
      <c r="J621" s="201">
        <f>H621*I621</f>
        <v>30.4</v>
      </c>
      <c r="K621" s="195">
        <v>0.24979999999999999</v>
      </c>
      <c r="L621" s="201">
        <f>J621*K621</f>
        <v>7.5939199999999998</v>
      </c>
      <c r="M621" s="196">
        <f t="shared" ref="M621" si="322">ROUND(J621+L621,2)</f>
        <v>37.99</v>
      </c>
      <c r="N621" s="20"/>
      <c r="O621" s="17"/>
      <c r="P621" s="17"/>
      <c r="Q621" s="17"/>
      <c r="R621" s="17"/>
    </row>
    <row r="622" spans="1:18" ht="15.75" customHeight="1">
      <c r="A622" s="17"/>
      <c r="B622" s="213"/>
      <c r="C622" s="490"/>
      <c r="D622" s="490"/>
      <c r="E622" s="490"/>
      <c r="F622" s="490"/>
      <c r="G622" s="490"/>
      <c r="H622" s="490"/>
      <c r="I622" s="490"/>
      <c r="J622" s="490"/>
      <c r="K622" s="490"/>
      <c r="L622" s="209" t="s">
        <v>594</v>
      </c>
      <c r="M622" s="210">
        <f>SUM(M621)</f>
        <v>37.99</v>
      </c>
      <c r="N622" s="20"/>
      <c r="O622" s="17"/>
      <c r="P622" s="17"/>
      <c r="Q622" s="17"/>
      <c r="R622" s="17"/>
    </row>
    <row r="623" spans="1:18" ht="15.75" customHeight="1">
      <c r="A623" s="17"/>
      <c r="B623" s="213"/>
      <c r="C623" s="206" t="s">
        <v>3864</v>
      </c>
      <c r="D623" s="207"/>
      <c r="E623" s="484" t="s">
        <v>1881</v>
      </c>
      <c r="F623" s="484"/>
      <c r="G623" s="484"/>
      <c r="H623" s="484"/>
      <c r="I623" s="484"/>
      <c r="J623" s="484"/>
      <c r="K623" s="484"/>
      <c r="L623" s="484"/>
      <c r="M623" s="485"/>
      <c r="N623" s="20"/>
      <c r="O623" s="17"/>
      <c r="P623" s="17"/>
      <c r="Q623" s="17"/>
      <c r="R623" s="17"/>
    </row>
    <row r="624" spans="1:18" ht="38.25" customHeight="1">
      <c r="A624" s="17"/>
      <c r="B624" s="213"/>
      <c r="C624" s="192"/>
      <c r="D624" s="199" t="s">
        <v>1880</v>
      </c>
      <c r="E624" s="482" t="s">
        <v>1881</v>
      </c>
      <c r="F624" s="482"/>
      <c r="G624" s="199" t="s">
        <v>489</v>
      </c>
      <c r="H624" s="208">
        <v>1</v>
      </c>
      <c r="I624" s="201">
        <v>63.11</v>
      </c>
      <c r="J624" s="201">
        <f>H624*I624</f>
        <v>63.11</v>
      </c>
      <c r="K624" s="195">
        <v>0.24979999999999999</v>
      </c>
      <c r="L624" s="201">
        <f>J624*K624</f>
        <v>15.764878</v>
      </c>
      <c r="M624" s="196">
        <f t="shared" ref="M624" si="323">ROUND(J624+L624,2)</f>
        <v>78.87</v>
      </c>
      <c r="N624" s="20"/>
      <c r="O624" s="17"/>
      <c r="P624" s="17"/>
      <c r="Q624" s="17"/>
      <c r="R624" s="17"/>
    </row>
    <row r="625" spans="1:18" ht="15.75" customHeight="1">
      <c r="A625" s="17"/>
      <c r="B625" s="213"/>
      <c r="C625" s="490"/>
      <c r="D625" s="490"/>
      <c r="E625" s="490"/>
      <c r="F625" s="490"/>
      <c r="G625" s="490"/>
      <c r="H625" s="490"/>
      <c r="I625" s="490"/>
      <c r="J625" s="490"/>
      <c r="K625" s="490"/>
      <c r="L625" s="209" t="s">
        <v>594</v>
      </c>
      <c r="M625" s="210">
        <f>SUM(M624)</f>
        <v>78.87</v>
      </c>
      <c r="N625" s="20"/>
      <c r="O625" s="17"/>
      <c r="P625" s="17"/>
      <c r="Q625" s="17"/>
      <c r="R625" s="17"/>
    </row>
    <row r="626" spans="1:18" ht="15.75" customHeight="1">
      <c r="A626" s="17"/>
      <c r="B626" s="213"/>
      <c r="C626" s="206" t="s">
        <v>3865</v>
      </c>
      <c r="D626" s="207"/>
      <c r="E626" s="484" t="s">
        <v>541</v>
      </c>
      <c r="F626" s="484"/>
      <c r="G626" s="484"/>
      <c r="H626" s="484"/>
      <c r="I626" s="484"/>
      <c r="J626" s="484"/>
      <c r="K626" s="484"/>
      <c r="L626" s="484"/>
      <c r="M626" s="485"/>
      <c r="N626" s="20"/>
      <c r="O626" s="17"/>
      <c r="P626" s="17"/>
      <c r="Q626" s="17"/>
      <c r="R626" s="17"/>
    </row>
    <row r="627" spans="1:18" ht="42.75" customHeight="1">
      <c r="A627" s="17"/>
      <c r="B627" s="213"/>
      <c r="C627" s="192"/>
      <c r="D627" s="199">
        <v>89711</v>
      </c>
      <c r="E627" s="482" t="s">
        <v>541</v>
      </c>
      <c r="F627" s="482"/>
      <c r="G627" s="199" t="s">
        <v>489</v>
      </c>
      <c r="H627" s="208">
        <v>1</v>
      </c>
      <c r="I627" s="201">
        <v>17.7</v>
      </c>
      <c r="J627" s="201">
        <f>H627*I627</f>
        <v>17.7</v>
      </c>
      <c r="K627" s="195">
        <v>0.24979999999999999</v>
      </c>
      <c r="L627" s="201">
        <f>J627*K627</f>
        <v>4.4214599999999997</v>
      </c>
      <c r="M627" s="196">
        <f t="shared" ref="M627" si="324">ROUND(J627+L627,2)</f>
        <v>22.12</v>
      </c>
      <c r="N627" s="20"/>
      <c r="O627" s="17"/>
      <c r="P627" s="17"/>
      <c r="Q627" s="17"/>
      <c r="R627" s="17"/>
    </row>
    <row r="628" spans="1:18" ht="15.75" customHeight="1">
      <c r="A628" s="17"/>
      <c r="B628" s="213"/>
      <c r="C628" s="490"/>
      <c r="D628" s="490"/>
      <c r="E628" s="490"/>
      <c r="F628" s="490"/>
      <c r="G628" s="490"/>
      <c r="H628" s="490"/>
      <c r="I628" s="490"/>
      <c r="J628" s="490"/>
      <c r="K628" s="490"/>
      <c r="L628" s="209" t="s">
        <v>594</v>
      </c>
      <c r="M628" s="210">
        <f>SUM(M627)</f>
        <v>22.12</v>
      </c>
      <c r="N628" s="20"/>
      <c r="O628" s="17"/>
      <c r="P628" s="17"/>
      <c r="Q628" s="17"/>
      <c r="R628" s="17"/>
    </row>
    <row r="629" spans="1:18" ht="15.75" customHeight="1">
      <c r="A629" s="17"/>
      <c r="B629" s="213"/>
      <c r="C629" s="206" t="s">
        <v>3866</v>
      </c>
      <c r="D629" s="207"/>
      <c r="E629" s="484" t="s">
        <v>1882</v>
      </c>
      <c r="F629" s="484"/>
      <c r="G629" s="484"/>
      <c r="H629" s="484"/>
      <c r="I629" s="484"/>
      <c r="J629" s="484"/>
      <c r="K629" s="484"/>
      <c r="L629" s="484"/>
      <c r="M629" s="485"/>
      <c r="N629" s="20"/>
      <c r="O629" s="17"/>
      <c r="P629" s="17"/>
      <c r="Q629" s="17"/>
      <c r="R629" s="17"/>
    </row>
    <row r="630" spans="1:18" ht="42.75" customHeight="1">
      <c r="A630" s="17"/>
      <c r="B630" s="213"/>
      <c r="C630" s="192"/>
      <c r="D630" s="199">
        <v>89712</v>
      </c>
      <c r="E630" s="482" t="s">
        <v>1882</v>
      </c>
      <c r="F630" s="482"/>
      <c r="G630" s="199" t="s">
        <v>489</v>
      </c>
      <c r="H630" s="208">
        <v>1</v>
      </c>
      <c r="I630" s="201">
        <v>22.91</v>
      </c>
      <c r="J630" s="201">
        <f>H630*I630</f>
        <v>22.91</v>
      </c>
      <c r="K630" s="195">
        <v>0.24979999999999999</v>
      </c>
      <c r="L630" s="201">
        <f>J630*K630</f>
        <v>5.7229179999999999</v>
      </c>
      <c r="M630" s="196">
        <f t="shared" ref="M630" si="325">ROUND(J630+L630,2)</f>
        <v>28.63</v>
      </c>
      <c r="N630" s="20"/>
      <c r="O630" s="17"/>
      <c r="P630" s="17"/>
      <c r="Q630" s="17"/>
      <c r="R630" s="17"/>
    </row>
    <row r="631" spans="1:18" ht="15.75" customHeight="1">
      <c r="A631" s="17"/>
      <c r="B631" s="213"/>
      <c r="C631" s="490"/>
      <c r="D631" s="490"/>
      <c r="E631" s="490"/>
      <c r="F631" s="490"/>
      <c r="G631" s="490"/>
      <c r="H631" s="490"/>
      <c r="I631" s="490"/>
      <c r="J631" s="490"/>
      <c r="K631" s="490"/>
      <c r="L631" s="209" t="s">
        <v>594</v>
      </c>
      <c r="M631" s="210">
        <f>SUM(M630)</f>
        <v>28.63</v>
      </c>
      <c r="N631" s="20"/>
      <c r="O631" s="17"/>
      <c r="P631" s="17"/>
      <c r="Q631" s="17"/>
      <c r="R631" s="17"/>
    </row>
    <row r="632" spans="1:18" ht="15.75" customHeight="1">
      <c r="A632" s="17"/>
      <c r="B632" s="213"/>
      <c r="C632" s="206" t="s">
        <v>3867</v>
      </c>
      <c r="D632" s="207"/>
      <c r="E632" s="484" t="s">
        <v>1884</v>
      </c>
      <c r="F632" s="484"/>
      <c r="G632" s="484"/>
      <c r="H632" s="484"/>
      <c r="I632" s="484"/>
      <c r="J632" s="484"/>
      <c r="K632" s="484"/>
      <c r="L632" s="484"/>
      <c r="M632" s="485"/>
      <c r="N632" s="20"/>
      <c r="O632" s="17"/>
      <c r="P632" s="17"/>
      <c r="Q632" s="17"/>
      <c r="R632" s="17"/>
    </row>
    <row r="633" spans="1:18" ht="39" customHeight="1">
      <c r="A633" s="17"/>
      <c r="B633" s="213"/>
      <c r="C633" s="192"/>
      <c r="D633" s="199" t="s">
        <v>1883</v>
      </c>
      <c r="E633" s="482" t="s">
        <v>1884</v>
      </c>
      <c r="F633" s="482"/>
      <c r="G633" s="199" t="s">
        <v>489</v>
      </c>
      <c r="H633" s="208">
        <v>1</v>
      </c>
      <c r="I633" s="201">
        <v>28.67</v>
      </c>
      <c r="J633" s="201">
        <f>H633*I633</f>
        <v>28.67</v>
      </c>
      <c r="K633" s="195">
        <v>0.24979999999999999</v>
      </c>
      <c r="L633" s="201">
        <f>J633*K633</f>
        <v>7.1617660000000001</v>
      </c>
      <c r="M633" s="196">
        <f t="shared" ref="M633" si="326">ROUND(J633+L633,2)</f>
        <v>35.83</v>
      </c>
      <c r="N633" s="20"/>
      <c r="O633" s="17"/>
      <c r="P633" s="17"/>
      <c r="Q633" s="17"/>
      <c r="R633" s="17"/>
    </row>
    <row r="634" spans="1:18" ht="15.75" customHeight="1">
      <c r="A634" s="17"/>
      <c r="B634" s="213"/>
      <c r="C634" s="490"/>
      <c r="D634" s="490"/>
      <c r="E634" s="490"/>
      <c r="F634" s="490"/>
      <c r="G634" s="490"/>
      <c r="H634" s="490"/>
      <c r="I634" s="490"/>
      <c r="J634" s="490"/>
      <c r="K634" s="490"/>
      <c r="L634" s="209" t="s">
        <v>594</v>
      </c>
      <c r="M634" s="210">
        <f>SUM(M633)</f>
        <v>35.83</v>
      </c>
      <c r="N634" s="20"/>
      <c r="O634" s="17"/>
      <c r="P634" s="17"/>
      <c r="Q634" s="17"/>
      <c r="R634" s="17"/>
    </row>
    <row r="635" spans="1:18" ht="15.75" customHeight="1">
      <c r="A635" s="17"/>
      <c r="B635" s="213"/>
      <c r="C635" s="206" t="s">
        <v>3868</v>
      </c>
      <c r="D635" s="207"/>
      <c r="E635" s="484" t="s">
        <v>1885</v>
      </c>
      <c r="F635" s="484"/>
      <c r="G635" s="484"/>
      <c r="H635" s="484"/>
      <c r="I635" s="484"/>
      <c r="J635" s="484"/>
      <c r="K635" s="484"/>
      <c r="L635" s="484"/>
      <c r="M635" s="485"/>
      <c r="N635" s="20"/>
      <c r="O635" s="17"/>
      <c r="P635" s="17"/>
      <c r="Q635" s="17"/>
      <c r="R635" s="17"/>
    </row>
    <row r="636" spans="1:18" ht="38.25" customHeight="1">
      <c r="A636" s="17"/>
      <c r="B636" s="213"/>
      <c r="C636" s="192"/>
      <c r="D636" s="199">
        <v>89714</v>
      </c>
      <c r="E636" s="482" t="s">
        <v>1885</v>
      </c>
      <c r="F636" s="482"/>
      <c r="G636" s="199" t="s">
        <v>489</v>
      </c>
      <c r="H636" s="208">
        <v>1</v>
      </c>
      <c r="I636" s="201">
        <v>31.89</v>
      </c>
      <c r="J636" s="201">
        <f>H636*I636</f>
        <v>31.89</v>
      </c>
      <c r="K636" s="195">
        <v>0.24979999999999999</v>
      </c>
      <c r="L636" s="201">
        <f>J636*K636</f>
        <v>7.9661220000000004</v>
      </c>
      <c r="M636" s="196">
        <f t="shared" ref="M636" si="327">ROUND(J636+L636,2)</f>
        <v>39.86</v>
      </c>
      <c r="N636" s="20"/>
      <c r="O636" s="17"/>
      <c r="P636" s="17"/>
      <c r="Q636" s="17"/>
      <c r="R636" s="17"/>
    </row>
    <row r="637" spans="1:18" ht="15.75" customHeight="1">
      <c r="A637" s="17"/>
      <c r="B637" s="213"/>
      <c r="C637" s="490"/>
      <c r="D637" s="490"/>
      <c r="E637" s="490"/>
      <c r="F637" s="490"/>
      <c r="G637" s="490"/>
      <c r="H637" s="490"/>
      <c r="I637" s="490"/>
      <c r="J637" s="490"/>
      <c r="K637" s="490"/>
      <c r="L637" s="209" t="s">
        <v>594</v>
      </c>
      <c r="M637" s="210">
        <f>SUM(M636)</f>
        <v>39.86</v>
      </c>
      <c r="N637" s="20"/>
      <c r="O637" s="17"/>
      <c r="P637" s="17"/>
      <c r="Q637" s="17"/>
      <c r="R637" s="17"/>
    </row>
    <row r="638" spans="1:18" ht="15.75" customHeight="1">
      <c r="A638" s="17"/>
      <c r="B638" s="213"/>
      <c r="C638" s="206" t="s">
        <v>3869</v>
      </c>
      <c r="D638" s="207"/>
      <c r="E638" s="484" t="s">
        <v>1887</v>
      </c>
      <c r="F638" s="484"/>
      <c r="G638" s="484"/>
      <c r="H638" s="484"/>
      <c r="I638" s="484"/>
      <c r="J638" s="484"/>
      <c r="K638" s="484"/>
      <c r="L638" s="484"/>
      <c r="M638" s="485"/>
      <c r="N638" s="20"/>
      <c r="O638" s="17"/>
      <c r="P638" s="17"/>
      <c r="Q638" s="17"/>
      <c r="R638" s="17"/>
    </row>
    <row r="639" spans="1:18" ht="37.5" customHeight="1">
      <c r="A639" s="17"/>
      <c r="B639" s="213"/>
      <c r="C639" s="192"/>
      <c r="D639" s="199" t="s">
        <v>1886</v>
      </c>
      <c r="E639" s="482" t="s">
        <v>1887</v>
      </c>
      <c r="F639" s="482"/>
      <c r="G639" s="199" t="s">
        <v>489</v>
      </c>
      <c r="H639" s="208">
        <v>1</v>
      </c>
      <c r="I639" s="201">
        <v>12.33</v>
      </c>
      <c r="J639" s="201">
        <f>H639*I639</f>
        <v>12.33</v>
      </c>
      <c r="K639" s="195">
        <v>0.24979999999999999</v>
      </c>
      <c r="L639" s="201">
        <f>J639*K639</f>
        <v>3.0800339999999999</v>
      </c>
      <c r="M639" s="196">
        <f t="shared" ref="M639" si="328">ROUND(J639+L639,2)</f>
        <v>15.41</v>
      </c>
      <c r="N639" s="20"/>
      <c r="O639" s="17"/>
      <c r="P639" s="17"/>
      <c r="Q639" s="17"/>
      <c r="R639" s="17"/>
    </row>
    <row r="640" spans="1:18" ht="15.75" customHeight="1">
      <c r="A640" s="17"/>
      <c r="B640" s="213"/>
      <c r="C640" s="490"/>
      <c r="D640" s="490"/>
      <c r="E640" s="490"/>
      <c r="F640" s="490"/>
      <c r="G640" s="490"/>
      <c r="H640" s="490"/>
      <c r="I640" s="490"/>
      <c r="J640" s="490"/>
      <c r="K640" s="490"/>
      <c r="L640" s="209" t="s">
        <v>594</v>
      </c>
      <c r="M640" s="210">
        <f>SUM(M639)</f>
        <v>15.41</v>
      </c>
      <c r="N640" s="20"/>
      <c r="O640" s="17"/>
      <c r="P640" s="17"/>
      <c r="Q640" s="17"/>
      <c r="R640" s="17"/>
    </row>
    <row r="641" spans="1:18" ht="15.75" customHeight="1">
      <c r="A641" s="17"/>
      <c r="B641" s="213"/>
      <c r="C641" s="206" t="s">
        <v>3870</v>
      </c>
      <c r="D641" s="207"/>
      <c r="E641" s="484" t="s">
        <v>1888</v>
      </c>
      <c r="F641" s="484"/>
      <c r="G641" s="484"/>
      <c r="H641" s="484"/>
      <c r="I641" s="484"/>
      <c r="J641" s="484"/>
      <c r="K641" s="484"/>
      <c r="L641" s="484"/>
      <c r="M641" s="485"/>
      <c r="N641" s="20"/>
      <c r="O641" s="17"/>
      <c r="P641" s="17"/>
      <c r="Q641" s="17"/>
      <c r="R641" s="17"/>
    </row>
    <row r="642" spans="1:18" ht="33.75" customHeight="1">
      <c r="A642" s="17"/>
      <c r="B642" s="213"/>
      <c r="C642" s="192"/>
      <c r="D642" s="199">
        <v>89799</v>
      </c>
      <c r="E642" s="482" t="s">
        <v>1888</v>
      </c>
      <c r="F642" s="482"/>
      <c r="G642" s="199" t="s">
        <v>483</v>
      </c>
      <c r="H642" s="208">
        <v>1</v>
      </c>
      <c r="I642" s="201">
        <v>19.89</v>
      </c>
      <c r="J642" s="201">
        <f>H642*I642</f>
        <v>19.89</v>
      </c>
      <c r="K642" s="195">
        <v>0.24979999999999999</v>
      </c>
      <c r="L642" s="201">
        <f>J642*K642</f>
        <v>4.9685220000000001</v>
      </c>
      <c r="M642" s="196">
        <f t="shared" ref="M642" si="329">ROUND(J642+L642,2)</f>
        <v>24.86</v>
      </c>
      <c r="N642" s="20"/>
      <c r="O642" s="17"/>
      <c r="P642" s="17"/>
      <c r="Q642" s="17"/>
      <c r="R642" s="17"/>
    </row>
    <row r="643" spans="1:18" ht="15.75" customHeight="1">
      <c r="A643" s="17"/>
      <c r="B643" s="213"/>
      <c r="C643" s="490"/>
      <c r="D643" s="490"/>
      <c r="E643" s="490"/>
      <c r="F643" s="490"/>
      <c r="G643" s="490"/>
      <c r="H643" s="490"/>
      <c r="I643" s="490"/>
      <c r="J643" s="490"/>
      <c r="K643" s="490"/>
      <c r="L643" s="209" t="s">
        <v>594</v>
      </c>
      <c r="M643" s="210">
        <f>SUM(M642)</f>
        <v>24.86</v>
      </c>
      <c r="N643" s="20"/>
      <c r="O643" s="17"/>
      <c r="P643" s="17"/>
      <c r="Q643" s="17"/>
      <c r="R643" s="17"/>
    </row>
    <row r="644" spans="1:18" ht="15.75" customHeight="1">
      <c r="A644" s="17"/>
      <c r="B644" s="213"/>
      <c r="C644" s="206" t="s">
        <v>3871</v>
      </c>
      <c r="D644" s="207"/>
      <c r="E644" s="484" t="s">
        <v>1890</v>
      </c>
      <c r="F644" s="484"/>
      <c r="G644" s="484"/>
      <c r="H644" s="484"/>
      <c r="I644" s="484"/>
      <c r="J644" s="484"/>
      <c r="K644" s="484"/>
      <c r="L644" s="484"/>
      <c r="M644" s="485"/>
      <c r="N644" s="20"/>
      <c r="O644" s="17"/>
      <c r="P644" s="17"/>
      <c r="Q644" s="17"/>
      <c r="R644" s="17"/>
    </row>
    <row r="645" spans="1:18" ht="36.75" customHeight="1">
      <c r="A645" s="17"/>
      <c r="B645" s="213"/>
      <c r="C645" s="192"/>
      <c r="D645" s="199" t="s">
        <v>1889</v>
      </c>
      <c r="E645" s="482" t="s">
        <v>1890</v>
      </c>
      <c r="F645" s="482"/>
      <c r="G645" s="199" t="s">
        <v>483</v>
      </c>
      <c r="H645" s="208">
        <v>1</v>
      </c>
      <c r="I645" s="201">
        <v>24.93</v>
      </c>
      <c r="J645" s="201">
        <f>H645*I645</f>
        <v>24.93</v>
      </c>
      <c r="K645" s="195">
        <v>0.24979999999999999</v>
      </c>
      <c r="L645" s="201">
        <f>J645*K645</f>
        <v>6.2275140000000002</v>
      </c>
      <c r="M645" s="196">
        <f t="shared" ref="M645" si="330">ROUND(J645+L645,2)</f>
        <v>31.16</v>
      </c>
      <c r="N645" s="20"/>
      <c r="O645" s="17"/>
      <c r="P645" s="17"/>
      <c r="Q645" s="17"/>
      <c r="R645" s="17"/>
    </row>
    <row r="646" spans="1:18" ht="15.75" customHeight="1">
      <c r="A646" s="17"/>
      <c r="B646" s="213"/>
      <c r="C646" s="490"/>
      <c r="D646" s="490"/>
      <c r="E646" s="490"/>
      <c r="F646" s="490"/>
      <c r="G646" s="490"/>
      <c r="H646" s="490"/>
      <c r="I646" s="490"/>
      <c r="J646" s="490"/>
      <c r="K646" s="490"/>
      <c r="L646" s="209" t="s">
        <v>594</v>
      </c>
      <c r="M646" s="210">
        <f>SUM(M645)</f>
        <v>31.16</v>
      </c>
      <c r="N646" s="20"/>
      <c r="O646" s="17"/>
      <c r="P646" s="17"/>
      <c r="Q646" s="17"/>
      <c r="R646" s="17"/>
    </row>
    <row r="647" spans="1:18" ht="21" customHeight="1">
      <c r="A647" s="17"/>
      <c r="B647" s="213"/>
      <c r="C647" s="206" t="s">
        <v>3872</v>
      </c>
      <c r="D647" s="207" t="s">
        <v>1892</v>
      </c>
      <c r="E647" s="484" t="s">
        <v>1125</v>
      </c>
      <c r="F647" s="484" t="s">
        <v>518</v>
      </c>
      <c r="G647" s="484" t="s">
        <v>1577</v>
      </c>
      <c r="H647" s="484"/>
      <c r="I647" s="484"/>
      <c r="J647" s="484"/>
      <c r="K647" s="484"/>
      <c r="L647" s="484"/>
      <c r="M647" s="485"/>
      <c r="N647" s="20"/>
      <c r="O647" s="17"/>
      <c r="P647" s="17"/>
      <c r="Q647" s="17"/>
      <c r="R647" s="17"/>
    </row>
    <row r="648" spans="1:18" ht="15.75" customHeight="1">
      <c r="A648" s="17"/>
      <c r="B648" s="213"/>
      <c r="C648" s="174"/>
      <c r="D648" s="199" t="s">
        <v>1894</v>
      </c>
      <c r="E648" s="482" t="s">
        <v>619</v>
      </c>
      <c r="F648" s="482"/>
      <c r="G648" s="199" t="s">
        <v>600</v>
      </c>
      <c r="H648" s="208" t="s">
        <v>1907</v>
      </c>
      <c r="I648" s="224" t="s">
        <v>1908</v>
      </c>
      <c r="J648" s="201">
        <f t="shared" ref="J648:J661" si="331">H648*I648</f>
        <v>3.6859000000000003E-2</v>
      </c>
      <c r="K648" s="195">
        <v>0.24979999999999999</v>
      </c>
      <c r="L648" s="201">
        <f t="shared" ref="L648:L661" si="332">J648*K648</f>
        <v>9.2073782000000014E-3</v>
      </c>
      <c r="M648" s="196">
        <f t="shared" ref="M648:M661" si="333">ROUND(J648+L648,2)</f>
        <v>0.05</v>
      </c>
      <c r="N648" s="20"/>
      <c r="O648" s="17"/>
      <c r="P648" s="17"/>
      <c r="Q648" s="17"/>
      <c r="R648" s="17"/>
    </row>
    <row r="649" spans="1:18" ht="15.75" customHeight="1">
      <c r="A649" s="17"/>
      <c r="B649" s="213"/>
      <c r="C649" s="174"/>
      <c r="D649" s="199" t="s">
        <v>1895</v>
      </c>
      <c r="E649" s="482" t="s">
        <v>802</v>
      </c>
      <c r="F649" s="482"/>
      <c r="G649" s="199" t="s">
        <v>489</v>
      </c>
      <c r="H649" s="208" t="s">
        <v>1909</v>
      </c>
      <c r="I649" s="224" t="s">
        <v>1910</v>
      </c>
      <c r="J649" s="201">
        <f t="shared" si="331"/>
        <v>1.0176480000000001</v>
      </c>
      <c r="K649" s="195">
        <v>0.24979999999999999</v>
      </c>
      <c r="L649" s="201">
        <f t="shared" si="332"/>
        <v>0.2542084704</v>
      </c>
      <c r="M649" s="196">
        <f t="shared" si="333"/>
        <v>1.27</v>
      </c>
      <c r="N649" s="20"/>
      <c r="O649" s="17"/>
      <c r="P649" s="17"/>
      <c r="Q649" s="17"/>
      <c r="R649" s="17"/>
    </row>
    <row r="650" spans="1:18" ht="15.75" customHeight="1">
      <c r="A650" s="17"/>
      <c r="B650" s="213"/>
      <c r="C650" s="174"/>
      <c r="D650" s="199" t="s">
        <v>1896</v>
      </c>
      <c r="E650" s="482" t="s">
        <v>803</v>
      </c>
      <c r="F650" s="482"/>
      <c r="G650" s="199" t="s">
        <v>489</v>
      </c>
      <c r="H650" s="208" t="s">
        <v>1911</v>
      </c>
      <c r="I650" s="224" t="s">
        <v>1912</v>
      </c>
      <c r="J650" s="201">
        <f t="shared" ref="J650:J659" si="334">H650*I650</f>
        <v>0.423456</v>
      </c>
      <c r="K650" s="195">
        <v>0.24979999999999999</v>
      </c>
      <c r="L650" s="201">
        <f t="shared" ref="L650:L659" si="335">J650*K650</f>
        <v>0.1057793088</v>
      </c>
      <c r="M650" s="196">
        <f t="shared" si="333"/>
        <v>0.53</v>
      </c>
      <c r="N650" s="20"/>
      <c r="O650" s="17"/>
      <c r="P650" s="17"/>
      <c r="Q650" s="17"/>
      <c r="R650" s="17"/>
    </row>
    <row r="651" spans="1:18" ht="15.75" customHeight="1">
      <c r="A651" s="17"/>
      <c r="B651" s="213"/>
      <c r="C651" s="174"/>
      <c r="D651" s="199" t="s">
        <v>1897</v>
      </c>
      <c r="E651" s="482" t="s">
        <v>919</v>
      </c>
      <c r="F651" s="482"/>
      <c r="G651" s="199" t="s">
        <v>505</v>
      </c>
      <c r="H651" s="208" t="s">
        <v>1725</v>
      </c>
      <c r="I651" s="224" t="s">
        <v>1913</v>
      </c>
      <c r="J651" s="201">
        <f t="shared" si="334"/>
        <v>0.20322800000000002</v>
      </c>
      <c r="K651" s="195">
        <v>0.24979999999999999</v>
      </c>
      <c r="L651" s="201">
        <f t="shared" si="335"/>
        <v>5.0766354400000005E-2</v>
      </c>
      <c r="M651" s="196">
        <f t="shared" si="333"/>
        <v>0.25</v>
      </c>
      <c r="N651" s="20"/>
      <c r="O651" s="17"/>
      <c r="P651" s="17"/>
      <c r="Q651" s="17"/>
      <c r="R651" s="17"/>
    </row>
    <row r="652" spans="1:18" ht="15.75" customHeight="1">
      <c r="A652" s="17"/>
      <c r="B652" s="213"/>
      <c r="C652" s="174"/>
      <c r="D652" s="199" t="s">
        <v>1898</v>
      </c>
      <c r="E652" s="482" t="s">
        <v>920</v>
      </c>
      <c r="F652" s="482"/>
      <c r="G652" s="199" t="s">
        <v>489</v>
      </c>
      <c r="H652" s="208" t="s">
        <v>1914</v>
      </c>
      <c r="I652" s="224" t="s">
        <v>1915</v>
      </c>
      <c r="J652" s="201">
        <f t="shared" si="334"/>
        <v>6.6935520000000004</v>
      </c>
      <c r="K652" s="195">
        <v>0.24979999999999999</v>
      </c>
      <c r="L652" s="201">
        <f t="shared" si="335"/>
        <v>1.6720492896000001</v>
      </c>
      <c r="M652" s="196">
        <f t="shared" si="333"/>
        <v>8.3699999999999992</v>
      </c>
      <c r="N652" s="20"/>
      <c r="O652" s="17"/>
      <c r="P652" s="17"/>
      <c r="Q652" s="17"/>
      <c r="R652" s="17"/>
    </row>
    <row r="653" spans="1:18" ht="15.75" customHeight="1">
      <c r="A653" s="17"/>
      <c r="B653" s="213"/>
      <c r="C653" s="174"/>
      <c r="D653" s="199" t="s">
        <v>1899</v>
      </c>
      <c r="E653" s="482" t="s">
        <v>1900</v>
      </c>
      <c r="F653" s="482"/>
      <c r="G653" s="199" t="s">
        <v>518</v>
      </c>
      <c r="H653" s="208" t="s">
        <v>1916</v>
      </c>
      <c r="I653" s="224" t="s">
        <v>1917</v>
      </c>
      <c r="J653" s="201">
        <f t="shared" si="334"/>
        <v>120.71112099999999</v>
      </c>
      <c r="K653" s="195">
        <v>0.24979999999999999</v>
      </c>
      <c r="L653" s="201">
        <f t="shared" si="335"/>
        <v>30.153638025799996</v>
      </c>
      <c r="M653" s="196">
        <f t="shared" si="333"/>
        <v>150.86000000000001</v>
      </c>
      <c r="N653" s="20"/>
      <c r="O653" s="17"/>
      <c r="P653" s="17"/>
      <c r="Q653" s="17"/>
      <c r="R653" s="17"/>
    </row>
    <row r="654" spans="1:18" ht="15.75" customHeight="1">
      <c r="A654" s="17"/>
      <c r="B654" s="213"/>
      <c r="C654" s="174"/>
      <c r="D654" s="199" t="s">
        <v>1901</v>
      </c>
      <c r="E654" s="482" t="s">
        <v>921</v>
      </c>
      <c r="F654" s="482"/>
      <c r="G654" s="199" t="s">
        <v>515</v>
      </c>
      <c r="H654" s="208" t="s">
        <v>1918</v>
      </c>
      <c r="I654" s="224" t="s">
        <v>1919</v>
      </c>
      <c r="J654" s="201">
        <f t="shared" si="334"/>
        <v>8.5932600000000008</v>
      </c>
      <c r="K654" s="195">
        <v>0.24979999999999999</v>
      </c>
      <c r="L654" s="201">
        <f t="shared" si="335"/>
        <v>2.1465963480000001</v>
      </c>
      <c r="M654" s="196">
        <f t="shared" si="333"/>
        <v>10.74</v>
      </c>
      <c r="N654" s="20"/>
      <c r="O654" s="17"/>
      <c r="P654" s="17"/>
      <c r="Q654" s="17"/>
      <c r="R654" s="17"/>
    </row>
    <row r="655" spans="1:18" ht="15.75" customHeight="1">
      <c r="A655" s="17"/>
      <c r="B655" s="213"/>
      <c r="C655" s="174"/>
      <c r="D655" s="199" t="s">
        <v>976</v>
      </c>
      <c r="E655" s="482" t="s">
        <v>605</v>
      </c>
      <c r="F655" s="482"/>
      <c r="G655" s="199" t="s">
        <v>596</v>
      </c>
      <c r="H655" s="208" t="s">
        <v>1920</v>
      </c>
      <c r="I655" s="224" t="s">
        <v>977</v>
      </c>
      <c r="J655" s="201">
        <f t="shared" si="334"/>
        <v>140.102361</v>
      </c>
      <c r="K655" s="195">
        <v>0.24979999999999999</v>
      </c>
      <c r="L655" s="201">
        <f t="shared" si="335"/>
        <v>34.997569777800003</v>
      </c>
      <c r="M655" s="196">
        <f t="shared" si="333"/>
        <v>175.1</v>
      </c>
      <c r="N655" s="20"/>
      <c r="O655" s="17"/>
      <c r="P655" s="17"/>
      <c r="Q655" s="17"/>
      <c r="R655" s="17"/>
    </row>
    <row r="656" spans="1:18" ht="15.75" customHeight="1">
      <c r="A656" s="17"/>
      <c r="B656" s="213"/>
      <c r="C656" s="174"/>
      <c r="D656" s="199" t="s">
        <v>606</v>
      </c>
      <c r="E656" s="482" t="s">
        <v>597</v>
      </c>
      <c r="F656" s="482"/>
      <c r="G656" s="199" t="s">
        <v>596</v>
      </c>
      <c r="H656" s="208" t="s">
        <v>1921</v>
      </c>
      <c r="I656" s="224" t="s">
        <v>1922</v>
      </c>
      <c r="J656" s="201">
        <f t="shared" si="334"/>
        <v>88.97952699999999</v>
      </c>
      <c r="K656" s="195">
        <v>0.24979999999999999</v>
      </c>
      <c r="L656" s="201">
        <f t="shared" si="335"/>
        <v>22.227085844599998</v>
      </c>
      <c r="M656" s="196">
        <f t="shared" si="333"/>
        <v>111.21</v>
      </c>
      <c r="N656" s="20"/>
      <c r="O656" s="17"/>
      <c r="P656" s="17"/>
      <c r="Q656" s="17"/>
      <c r="R656" s="17"/>
    </row>
    <row r="657" spans="1:18" ht="15.75" customHeight="1">
      <c r="A657" s="17"/>
      <c r="B657" s="213"/>
      <c r="C657" s="174"/>
      <c r="D657" s="199" t="s">
        <v>1902</v>
      </c>
      <c r="E657" s="482" t="s">
        <v>800</v>
      </c>
      <c r="F657" s="482"/>
      <c r="G657" s="199" t="s">
        <v>515</v>
      </c>
      <c r="H657" s="208" t="s">
        <v>1923</v>
      </c>
      <c r="I657" s="224" t="s">
        <v>1924</v>
      </c>
      <c r="J657" s="201">
        <f t="shared" si="334"/>
        <v>21.602063999999999</v>
      </c>
      <c r="K657" s="195">
        <v>0.24979999999999999</v>
      </c>
      <c r="L657" s="201">
        <f t="shared" si="335"/>
        <v>5.3961955871999994</v>
      </c>
      <c r="M657" s="196">
        <f t="shared" si="333"/>
        <v>27</v>
      </c>
      <c r="N657" s="20"/>
      <c r="O657" s="17"/>
      <c r="P657" s="17"/>
      <c r="Q657" s="17"/>
      <c r="R657" s="17"/>
    </row>
    <row r="658" spans="1:18" ht="15.75" customHeight="1">
      <c r="A658" s="17"/>
      <c r="B658" s="213"/>
      <c r="C658" s="174"/>
      <c r="D658" s="199" t="s">
        <v>1903</v>
      </c>
      <c r="E658" s="482" t="s">
        <v>922</v>
      </c>
      <c r="F658" s="482"/>
      <c r="G658" s="199" t="s">
        <v>515</v>
      </c>
      <c r="H658" s="208" t="s">
        <v>1925</v>
      </c>
      <c r="I658" s="224" t="s">
        <v>1926</v>
      </c>
      <c r="J658" s="201">
        <f t="shared" si="334"/>
        <v>32.495567999999999</v>
      </c>
      <c r="K658" s="195">
        <v>0.24979999999999999</v>
      </c>
      <c r="L658" s="201">
        <f t="shared" si="335"/>
        <v>8.1173928863999993</v>
      </c>
      <c r="M658" s="196">
        <f t="shared" si="333"/>
        <v>40.61</v>
      </c>
      <c r="N658" s="20"/>
      <c r="O658" s="17"/>
      <c r="P658" s="17"/>
      <c r="Q658" s="17"/>
      <c r="R658" s="17"/>
    </row>
    <row r="659" spans="1:18" ht="15.75" customHeight="1">
      <c r="A659" s="17"/>
      <c r="B659" s="213"/>
      <c r="C659" s="174"/>
      <c r="D659" s="199" t="s">
        <v>1904</v>
      </c>
      <c r="E659" s="482" t="s">
        <v>923</v>
      </c>
      <c r="F659" s="482"/>
      <c r="G659" s="199" t="s">
        <v>515</v>
      </c>
      <c r="H659" s="208" t="s">
        <v>1927</v>
      </c>
      <c r="I659" s="224" t="s">
        <v>1928</v>
      </c>
      <c r="J659" s="201">
        <f t="shared" si="334"/>
        <v>42.402527999999997</v>
      </c>
      <c r="K659" s="195">
        <v>0.24979999999999999</v>
      </c>
      <c r="L659" s="201">
        <f t="shared" si="335"/>
        <v>10.592151494399999</v>
      </c>
      <c r="M659" s="196">
        <f t="shared" si="333"/>
        <v>52.99</v>
      </c>
      <c r="N659" s="20"/>
      <c r="O659" s="17"/>
      <c r="P659" s="17"/>
      <c r="Q659" s="17"/>
      <c r="R659" s="17"/>
    </row>
    <row r="660" spans="1:18" ht="15.75" customHeight="1">
      <c r="A660" s="17"/>
      <c r="B660" s="213"/>
      <c r="C660" s="174"/>
      <c r="D660" s="199" t="s">
        <v>1905</v>
      </c>
      <c r="E660" s="482" t="s">
        <v>924</v>
      </c>
      <c r="F660" s="482"/>
      <c r="G660" s="199" t="s">
        <v>515</v>
      </c>
      <c r="H660" s="208" t="s">
        <v>1929</v>
      </c>
      <c r="I660" s="224" t="s">
        <v>1930</v>
      </c>
      <c r="J660" s="201">
        <f t="shared" si="331"/>
        <v>106.15404800000002</v>
      </c>
      <c r="K660" s="195">
        <v>0.24979999999999999</v>
      </c>
      <c r="L660" s="201">
        <f t="shared" si="332"/>
        <v>26.517281190400002</v>
      </c>
      <c r="M660" s="196">
        <f t="shared" si="333"/>
        <v>132.66999999999999</v>
      </c>
      <c r="N660" s="20"/>
      <c r="O660" s="17"/>
      <c r="P660" s="17"/>
      <c r="Q660" s="17"/>
      <c r="R660" s="17"/>
    </row>
    <row r="661" spans="1:18" ht="15.75" customHeight="1">
      <c r="A661" s="17"/>
      <c r="B661" s="213"/>
      <c r="C661" s="174"/>
      <c r="D661" s="199" t="s">
        <v>1906</v>
      </c>
      <c r="E661" s="482" t="s">
        <v>925</v>
      </c>
      <c r="F661" s="482"/>
      <c r="G661" s="199" t="s">
        <v>491</v>
      </c>
      <c r="H661" s="208" t="s">
        <v>1595</v>
      </c>
      <c r="I661" s="224" t="s">
        <v>1931</v>
      </c>
      <c r="J661" s="201">
        <f t="shared" si="331"/>
        <v>3.4789999999999996</v>
      </c>
      <c r="K661" s="195">
        <v>0.24979999999999999</v>
      </c>
      <c r="L661" s="201">
        <f t="shared" si="332"/>
        <v>0.86905419999999989</v>
      </c>
      <c r="M661" s="196">
        <f t="shared" si="333"/>
        <v>4.3499999999999996</v>
      </c>
      <c r="N661" s="20"/>
      <c r="O661" s="17"/>
      <c r="P661" s="17"/>
      <c r="Q661" s="17"/>
      <c r="R661" s="17"/>
    </row>
    <row r="662" spans="1:18" ht="15.75" customHeight="1">
      <c r="A662" s="17"/>
      <c r="B662" s="213"/>
      <c r="C662" s="490"/>
      <c r="D662" s="490"/>
      <c r="E662" s="490"/>
      <c r="F662" s="490"/>
      <c r="G662" s="490"/>
      <c r="H662" s="490"/>
      <c r="I662" s="490"/>
      <c r="J662" s="490"/>
      <c r="K662" s="490"/>
      <c r="L662" s="209" t="s">
        <v>594</v>
      </c>
      <c r="M662" s="210">
        <f>SUM(M648:M661)</f>
        <v>716</v>
      </c>
      <c r="N662" s="20"/>
      <c r="O662" s="17"/>
      <c r="P662" s="17"/>
      <c r="Q662" s="17"/>
      <c r="R662" s="17"/>
    </row>
    <row r="663" spans="1:18" ht="15.75" customHeight="1">
      <c r="A663" s="17"/>
      <c r="B663" s="213"/>
      <c r="C663" s="206" t="s">
        <v>3873</v>
      </c>
      <c r="D663" s="207">
        <v>98102</v>
      </c>
      <c r="E663" s="484" t="s">
        <v>1126</v>
      </c>
      <c r="F663" s="484" t="s">
        <v>518</v>
      </c>
      <c r="G663" s="484" t="s">
        <v>1577</v>
      </c>
      <c r="H663" s="484"/>
      <c r="I663" s="484"/>
      <c r="J663" s="484"/>
      <c r="K663" s="484"/>
      <c r="L663" s="484"/>
      <c r="M663" s="485"/>
      <c r="N663" s="20"/>
      <c r="O663" s="17"/>
      <c r="P663" s="17"/>
      <c r="Q663" s="17"/>
      <c r="R663" s="17"/>
    </row>
    <row r="664" spans="1:18" ht="15.75" customHeight="1">
      <c r="A664" s="17"/>
      <c r="B664" s="213"/>
      <c r="C664" s="174"/>
      <c r="D664" s="199" t="s">
        <v>1934</v>
      </c>
      <c r="E664" s="482" t="s">
        <v>1935</v>
      </c>
      <c r="F664" s="482"/>
      <c r="G664" s="199" t="s">
        <v>502</v>
      </c>
      <c r="H664" s="208" t="s">
        <v>1941</v>
      </c>
      <c r="I664" s="224" t="s">
        <v>1942</v>
      </c>
      <c r="J664" s="201">
        <f t="shared" ref="J664:J669" si="336">H664*I664</f>
        <v>2.0374749999999997</v>
      </c>
      <c r="K664" s="195">
        <v>0.24979999999999999</v>
      </c>
      <c r="L664" s="201">
        <f t="shared" ref="L664:L669" si="337">J664*K664</f>
        <v>0.50896125499999989</v>
      </c>
      <c r="M664" s="196">
        <f t="shared" ref="M664:M669" si="338">ROUND(J664+L664,2)</f>
        <v>2.5499999999999998</v>
      </c>
      <c r="N664" s="20"/>
      <c r="O664" s="17"/>
      <c r="P664" s="17"/>
      <c r="Q664" s="17"/>
      <c r="R664" s="17"/>
    </row>
    <row r="665" spans="1:18" ht="15.75" customHeight="1">
      <c r="A665" s="17"/>
      <c r="B665" s="213"/>
      <c r="C665" s="174"/>
      <c r="D665" s="199" t="s">
        <v>1936</v>
      </c>
      <c r="E665" s="482" t="s">
        <v>1937</v>
      </c>
      <c r="F665" s="482"/>
      <c r="G665" s="199" t="s">
        <v>604</v>
      </c>
      <c r="H665" s="208" t="s">
        <v>1943</v>
      </c>
      <c r="I665" s="224" t="s">
        <v>1944</v>
      </c>
      <c r="J665" s="201">
        <f t="shared" si="336"/>
        <v>1.6559550000000001</v>
      </c>
      <c r="K665" s="195">
        <v>0.24979999999999999</v>
      </c>
      <c r="L665" s="201">
        <f t="shared" si="337"/>
        <v>0.41365755900000001</v>
      </c>
      <c r="M665" s="196">
        <f t="shared" si="338"/>
        <v>2.0699999999999998</v>
      </c>
      <c r="N665" s="20"/>
      <c r="O665" s="17"/>
      <c r="P665" s="17"/>
      <c r="Q665" s="17"/>
      <c r="R665" s="17"/>
    </row>
    <row r="666" spans="1:18" ht="15.75" customHeight="1">
      <c r="A666" s="17"/>
      <c r="B666" s="213"/>
      <c r="C666" s="174"/>
      <c r="D666" s="199" t="s">
        <v>1891</v>
      </c>
      <c r="E666" s="482" t="s">
        <v>1938</v>
      </c>
      <c r="F666" s="482"/>
      <c r="G666" s="199" t="s">
        <v>518</v>
      </c>
      <c r="H666" s="208" t="s">
        <v>1527</v>
      </c>
      <c r="I666" s="224" t="s">
        <v>1945</v>
      </c>
      <c r="J666" s="201">
        <f t="shared" ref="J666:J667" si="339">H666*I666</f>
        <v>174.99</v>
      </c>
      <c r="K666" s="195">
        <v>0.24979999999999999</v>
      </c>
      <c r="L666" s="201">
        <f t="shared" ref="L666:L667" si="340">J666*K666</f>
        <v>43.712502000000001</v>
      </c>
      <c r="M666" s="196">
        <f t="shared" si="338"/>
        <v>218.7</v>
      </c>
      <c r="N666" s="20"/>
      <c r="O666" s="17"/>
      <c r="P666" s="17"/>
      <c r="Q666" s="17"/>
      <c r="R666" s="17"/>
    </row>
    <row r="667" spans="1:18" ht="15.75" customHeight="1">
      <c r="A667" s="17"/>
      <c r="B667" s="213"/>
      <c r="C667" s="174"/>
      <c r="D667" s="199" t="s">
        <v>976</v>
      </c>
      <c r="E667" s="482" t="s">
        <v>605</v>
      </c>
      <c r="F667" s="482"/>
      <c r="G667" s="199" t="s">
        <v>596</v>
      </c>
      <c r="H667" s="208" t="s">
        <v>1946</v>
      </c>
      <c r="I667" s="224" t="s">
        <v>977</v>
      </c>
      <c r="J667" s="201">
        <f t="shared" si="339"/>
        <v>0.88768500000000006</v>
      </c>
      <c r="K667" s="195">
        <v>0.24979999999999999</v>
      </c>
      <c r="L667" s="201">
        <f t="shared" si="340"/>
        <v>0.22174371300000001</v>
      </c>
      <c r="M667" s="196">
        <f t="shared" si="338"/>
        <v>1.1100000000000001</v>
      </c>
      <c r="N667" s="20"/>
      <c r="O667" s="17"/>
      <c r="P667" s="17"/>
      <c r="Q667" s="17"/>
      <c r="R667" s="17"/>
    </row>
    <row r="668" spans="1:18" ht="15.75" customHeight="1">
      <c r="A668" s="17"/>
      <c r="B668" s="213"/>
      <c r="C668" s="174"/>
      <c r="D668" s="199" t="s">
        <v>606</v>
      </c>
      <c r="E668" s="482" t="s">
        <v>597</v>
      </c>
      <c r="F668" s="482"/>
      <c r="G668" s="199" t="s">
        <v>596</v>
      </c>
      <c r="H668" s="208" t="s">
        <v>1947</v>
      </c>
      <c r="I668" s="224" t="s">
        <v>1922</v>
      </c>
      <c r="J668" s="201">
        <f t="shared" si="336"/>
        <v>0.56365399999999988</v>
      </c>
      <c r="K668" s="195">
        <v>0.24979999999999999</v>
      </c>
      <c r="L668" s="201">
        <f t="shared" si="337"/>
        <v>0.14080076919999995</v>
      </c>
      <c r="M668" s="196">
        <f t="shared" si="338"/>
        <v>0.7</v>
      </c>
      <c r="N668" s="20"/>
      <c r="O668" s="17"/>
      <c r="P668" s="17"/>
      <c r="Q668" s="17"/>
      <c r="R668" s="17"/>
    </row>
    <row r="669" spans="1:18" ht="15.75" customHeight="1">
      <c r="A669" s="17"/>
      <c r="B669" s="213"/>
      <c r="C669" s="174"/>
      <c r="D669" s="199" t="s">
        <v>1939</v>
      </c>
      <c r="E669" s="482" t="s">
        <v>1940</v>
      </c>
      <c r="F669" s="482"/>
      <c r="G669" s="199" t="s">
        <v>515</v>
      </c>
      <c r="H669" s="208" t="s">
        <v>1948</v>
      </c>
      <c r="I669" s="224" t="s">
        <v>1949</v>
      </c>
      <c r="J669" s="201">
        <f t="shared" si="336"/>
        <v>3.2684159999999993</v>
      </c>
      <c r="K669" s="195">
        <v>0.24979999999999999</v>
      </c>
      <c r="L669" s="201">
        <f t="shared" si="337"/>
        <v>0.8164503167999998</v>
      </c>
      <c r="M669" s="196">
        <f t="shared" si="338"/>
        <v>4.08</v>
      </c>
      <c r="N669" s="20"/>
      <c r="O669" s="17"/>
      <c r="P669" s="17"/>
      <c r="Q669" s="17"/>
      <c r="R669" s="17"/>
    </row>
    <row r="670" spans="1:18" ht="15.75" customHeight="1">
      <c r="A670" s="17"/>
      <c r="B670" s="213"/>
      <c r="C670" s="490"/>
      <c r="D670" s="490"/>
      <c r="E670" s="490"/>
      <c r="F670" s="490"/>
      <c r="G670" s="490"/>
      <c r="H670" s="490"/>
      <c r="I670" s="490"/>
      <c r="J670" s="490"/>
      <c r="K670" s="490"/>
      <c r="L670" s="209" t="s">
        <v>594</v>
      </c>
      <c r="M670" s="210">
        <f>SUM(M664:M669)</f>
        <v>229.21</v>
      </c>
      <c r="N670" s="20"/>
      <c r="O670" s="17"/>
      <c r="P670" s="17"/>
      <c r="Q670" s="17"/>
      <c r="R670" s="17"/>
    </row>
    <row r="671" spans="1:18" ht="15.75" customHeight="1">
      <c r="A671" s="17"/>
      <c r="B671" s="213"/>
      <c r="C671" s="206" t="s">
        <v>3874</v>
      </c>
      <c r="D671" s="207"/>
      <c r="E671" s="484" t="s">
        <v>1951</v>
      </c>
      <c r="F671" s="484"/>
      <c r="G671" s="484"/>
      <c r="H671" s="484"/>
      <c r="I671" s="484"/>
      <c r="J671" s="484"/>
      <c r="K671" s="484"/>
      <c r="L671" s="484"/>
      <c r="M671" s="485"/>
      <c r="N671" s="20"/>
      <c r="O671" s="17"/>
      <c r="P671" s="17"/>
      <c r="Q671" s="17"/>
      <c r="R671" s="17"/>
    </row>
    <row r="672" spans="1:18" ht="43.5" customHeight="1">
      <c r="A672" s="17"/>
      <c r="B672" s="213"/>
      <c r="C672" s="192"/>
      <c r="D672" s="199" t="s">
        <v>1950</v>
      </c>
      <c r="E672" s="482" t="s">
        <v>1951</v>
      </c>
      <c r="F672" s="482"/>
      <c r="G672" s="199" t="s">
        <v>483</v>
      </c>
      <c r="H672" s="208">
        <v>1</v>
      </c>
      <c r="I672" s="201">
        <v>45.67</v>
      </c>
      <c r="J672" s="201">
        <f>H672*I672</f>
        <v>45.67</v>
      </c>
      <c r="K672" s="195">
        <v>0.24979999999999999</v>
      </c>
      <c r="L672" s="201">
        <f>J672*K672</f>
        <v>11.408366000000001</v>
      </c>
      <c r="M672" s="196">
        <f t="shared" ref="M672" si="341">ROUND(J672+L672,2)</f>
        <v>57.08</v>
      </c>
      <c r="N672" s="20"/>
      <c r="O672" s="17"/>
      <c r="P672" s="17"/>
      <c r="Q672" s="17"/>
      <c r="R672" s="17"/>
    </row>
    <row r="673" spans="1:18" ht="15.75" customHeight="1">
      <c r="A673" s="17"/>
      <c r="B673" s="213"/>
      <c r="C673" s="490"/>
      <c r="D673" s="490"/>
      <c r="E673" s="490"/>
      <c r="F673" s="490"/>
      <c r="G673" s="490"/>
      <c r="H673" s="490"/>
      <c r="I673" s="490"/>
      <c r="J673" s="490"/>
      <c r="K673" s="490"/>
      <c r="L673" s="209" t="s">
        <v>594</v>
      </c>
      <c r="M673" s="210">
        <f>SUM(M672)</f>
        <v>57.08</v>
      </c>
      <c r="N673" s="20"/>
      <c r="O673" s="17"/>
      <c r="P673" s="17"/>
      <c r="Q673" s="17"/>
      <c r="R673" s="17"/>
    </row>
    <row r="674" spans="1:18" ht="15.75" customHeight="1">
      <c r="A674" s="17"/>
      <c r="B674" s="213"/>
      <c r="C674" s="180"/>
      <c r="D674" s="180"/>
      <c r="E674" s="180"/>
      <c r="F674" s="180"/>
      <c r="G674" s="180"/>
      <c r="H674" s="180"/>
      <c r="I674" s="180"/>
      <c r="J674" s="180"/>
      <c r="K674" s="180"/>
      <c r="L674" s="209"/>
      <c r="M674" s="210"/>
      <c r="N674" s="20"/>
      <c r="O674" s="17"/>
      <c r="P674" s="17"/>
      <c r="Q674" s="17"/>
      <c r="R674" s="17"/>
    </row>
    <row r="675" spans="1:18" ht="15.75" customHeight="1">
      <c r="A675" s="17"/>
      <c r="B675" s="213"/>
      <c r="C675" s="206" t="s">
        <v>3875</v>
      </c>
      <c r="D675" s="207"/>
      <c r="E675" s="484" t="s">
        <v>1953</v>
      </c>
      <c r="F675" s="484"/>
      <c r="G675" s="484"/>
      <c r="H675" s="484"/>
      <c r="I675" s="484"/>
      <c r="J675" s="484"/>
      <c r="K675" s="484"/>
      <c r="L675" s="484"/>
      <c r="M675" s="485"/>
      <c r="N675" s="20"/>
      <c r="O675" s="17"/>
      <c r="P675" s="17"/>
      <c r="Q675" s="17"/>
      <c r="R675" s="17"/>
    </row>
    <row r="676" spans="1:18" ht="37.5" customHeight="1">
      <c r="A676" s="17"/>
      <c r="B676" s="213"/>
      <c r="C676" s="192"/>
      <c r="D676" s="199" t="s">
        <v>1952</v>
      </c>
      <c r="E676" s="482" t="s">
        <v>1953</v>
      </c>
      <c r="F676" s="482"/>
      <c r="G676" s="199" t="s">
        <v>483</v>
      </c>
      <c r="H676" s="208">
        <v>1</v>
      </c>
      <c r="I676" s="201">
        <v>103.18</v>
      </c>
      <c r="J676" s="201">
        <f>H676*I676</f>
        <v>103.18</v>
      </c>
      <c r="K676" s="195">
        <v>0.24979999999999999</v>
      </c>
      <c r="L676" s="201">
        <f>J676*K676</f>
        <v>25.774364000000002</v>
      </c>
      <c r="M676" s="196">
        <f t="shared" ref="M676" si="342">ROUND(J676+L676,2)</f>
        <v>128.94999999999999</v>
      </c>
      <c r="N676" s="20"/>
      <c r="O676" s="17"/>
      <c r="P676" s="17"/>
      <c r="Q676" s="17"/>
      <c r="R676" s="17"/>
    </row>
    <row r="677" spans="1:18" ht="15.75" customHeight="1">
      <c r="A677" s="17"/>
      <c r="B677" s="213"/>
      <c r="C677" s="490"/>
      <c r="D677" s="490"/>
      <c r="E677" s="490"/>
      <c r="F677" s="490"/>
      <c r="G677" s="490"/>
      <c r="H677" s="490"/>
      <c r="I677" s="490"/>
      <c r="J677" s="490"/>
      <c r="K677" s="490"/>
      <c r="L677" s="209" t="s">
        <v>594</v>
      </c>
      <c r="M677" s="210">
        <f>SUM(M676)</f>
        <v>128.94999999999999</v>
      </c>
      <c r="N677" s="20"/>
      <c r="O677" s="17"/>
      <c r="P677" s="17"/>
      <c r="Q677" s="17"/>
      <c r="R677" s="17"/>
    </row>
    <row r="678" spans="1:18" ht="15.75" customHeight="1">
      <c r="A678" s="17"/>
      <c r="B678" s="213"/>
      <c r="C678" s="206" t="s">
        <v>3876</v>
      </c>
      <c r="D678" s="207"/>
      <c r="E678" s="484" t="s">
        <v>1955</v>
      </c>
      <c r="F678" s="484"/>
      <c r="G678" s="484"/>
      <c r="H678" s="484"/>
      <c r="I678" s="484"/>
      <c r="J678" s="484"/>
      <c r="K678" s="484"/>
      <c r="L678" s="484"/>
      <c r="M678" s="485"/>
      <c r="N678" s="20"/>
      <c r="O678" s="17"/>
      <c r="P678" s="17"/>
      <c r="Q678" s="17"/>
      <c r="R678" s="17"/>
    </row>
    <row r="679" spans="1:18" ht="39" customHeight="1">
      <c r="A679" s="17"/>
      <c r="B679" s="213"/>
      <c r="C679" s="192"/>
      <c r="D679" s="199" t="s">
        <v>1954</v>
      </c>
      <c r="E679" s="482" t="s">
        <v>1955</v>
      </c>
      <c r="F679" s="482"/>
      <c r="G679" s="199" t="s">
        <v>483</v>
      </c>
      <c r="H679" s="208">
        <v>1</v>
      </c>
      <c r="I679" s="201">
        <v>38.72</v>
      </c>
      <c r="J679" s="201">
        <f>H679*I679</f>
        <v>38.72</v>
      </c>
      <c r="K679" s="195">
        <v>0.24979999999999999</v>
      </c>
      <c r="L679" s="201">
        <f>J679*K679</f>
        <v>9.6722559999999991</v>
      </c>
      <c r="M679" s="196">
        <f t="shared" ref="M679" si="343">ROUND(J679+L679,2)</f>
        <v>48.39</v>
      </c>
      <c r="N679" s="20"/>
      <c r="O679" s="17"/>
      <c r="P679" s="17"/>
      <c r="Q679" s="17"/>
      <c r="R679" s="17"/>
    </row>
    <row r="680" spans="1:18" ht="15.75" customHeight="1">
      <c r="A680" s="17"/>
      <c r="B680" s="213"/>
      <c r="C680" s="490"/>
      <c r="D680" s="490"/>
      <c r="E680" s="490"/>
      <c r="F680" s="490"/>
      <c r="G680" s="490"/>
      <c r="H680" s="490"/>
      <c r="I680" s="490"/>
      <c r="J680" s="490"/>
      <c r="K680" s="490"/>
      <c r="L680" s="209" t="s">
        <v>594</v>
      </c>
      <c r="M680" s="210">
        <f>SUM(M679)</f>
        <v>48.39</v>
      </c>
      <c r="N680" s="20"/>
      <c r="O680" s="17"/>
      <c r="P680" s="17"/>
      <c r="Q680" s="17"/>
      <c r="R680" s="17"/>
    </row>
    <row r="681" spans="1:18" ht="15.75" customHeight="1">
      <c r="A681" s="17"/>
      <c r="B681" s="213"/>
      <c r="C681" s="206" t="s">
        <v>3877</v>
      </c>
      <c r="D681" s="207"/>
      <c r="E681" s="484" t="s">
        <v>1957</v>
      </c>
      <c r="F681" s="484"/>
      <c r="G681" s="484"/>
      <c r="H681" s="484"/>
      <c r="I681" s="484"/>
      <c r="J681" s="484"/>
      <c r="K681" s="484"/>
      <c r="L681" s="484"/>
      <c r="M681" s="485"/>
      <c r="N681" s="20"/>
      <c r="O681" s="17"/>
      <c r="P681" s="17"/>
      <c r="Q681" s="17"/>
      <c r="R681" s="17"/>
    </row>
    <row r="682" spans="1:18" ht="39" customHeight="1">
      <c r="A682" s="17"/>
      <c r="B682" s="213"/>
      <c r="C682" s="192"/>
      <c r="D682" s="199" t="s">
        <v>1956</v>
      </c>
      <c r="E682" s="482" t="s">
        <v>1957</v>
      </c>
      <c r="F682" s="482"/>
      <c r="G682" s="199" t="s">
        <v>483</v>
      </c>
      <c r="H682" s="208">
        <v>1</v>
      </c>
      <c r="I682" s="201">
        <v>101.72</v>
      </c>
      <c r="J682" s="201">
        <f>H682*I682</f>
        <v>101.72</v>
      </c>
      <c r="K682" s="195">
        <v>0.24979999999999999</v>
      </c>
      <c r="L682" s="201">
        <f>J682*K682</f>
        <v>25.409655999999998</v>
      </c>
      <c r="M682" s="196">
        <f t="shared" ref="M682" si="344">ROUND(J682+L682,2)</f>
        <v>127.13</v>
      </c>
      <c r="N682" s="20"/>
      <c r="O682" s="17"/>
      <c r="P682" s="17"/>
      <c r="Q682" s="17"/>
      <c r="R682" s="17"/>
    </row>
    <row r="683" spans="1:18" ht="15.75" customHeight="1">
      <c r="A683" s="17"/>
      <c r="B683" s="213"/>
      <c r="C683" s="490"/>
      <c r="D683" s="490"/>
      <c r="E683" s="490"/>
      <c r="F683" s="490"/>
      <c r="G683" s="490"/>
      <c r="H683" s="490"/>
      <c r="I683" s="490"/>
      <c r="J683" s="490"/>
      <c r="K683" s="490"/>
      <c r="L683" s="209" t="s">
        <v>594</v>
      </c>
      <c r="M683" s="210">
        <f>SUM(M682)</f>
        <v>127.13</v>
      </c>
      <c r="N683" s="20"/>
      <c r="O683" s="17"/>
      <c r="P683" s="17"/>
      <c r="Q683" s="17"/>
      <c r="R683" s="17"/>
    </row>
    <row r="684" spans="1:18" ht="15.75" customHeight="1">
      <c r="A684" s="17"/>
      <c r="B684" s="213"/>
      <c r="C684" s="206" t="s">
        <v>3878</v>
      </c>
      <c r="D684" s="207"/>
      <c r="E684" s="484" t="s">
        <v>1959</v>
      </c>
      <c r="F684" s="484"/>
      <c r="G684" s="484"/>
      <c r="H684" s="484"/>
      <c r="I684" s="484"/>
      <c r="J684" s="484"/>
      <c r="K684" s="484"/>
      <c r="L684" s="484"/>
      <c r="M684" s="485"/>
      <c r="N684" s="20"/>
      <c r="O684" s="17"/>
      <c r="P684" s="17"/>
      <c r="Q684" s="17"/>
      <c r="R684" s="17"/>
    </row>
    <row r="685" spans="1:18" ht="46.5" customHeight="1">
      <c r="A685" s="17"/>
      <c r="B685" s="213"/>
      <c r="C685" s="192"/>
      <c r="D685" s="199" t="s">
        <v>1958</v>
      </c>
      <c r="E685" s="482" t="s">
        <v>1959</v>
      </c>
      <c r="F685" s="482"/>
      <c r="G685" s="199" t="s">
        <v>483</v>
      </c>
      <c r="H685" s="208">
        <v>1</v>
      </c>
      <c r="I685" s="201">
        <v>18.12</v>
      </c>
      <c r="J685" s="201">
        <f>H685*I685</f>
        <v>18.12</v>
      </c>
      <c r="K685" s="195">
        <v>0.24979999999999999</v>
      </c>
      <c r="L685" s="201">
        <f>J685*K685</f>
        <v>4.526376</v>
      </c>
      <c r="M685" s="196">
        <f t="shared" ref="M685" si="345">ROUND(J685+L685,2)</f>
        <v>22.65</v>
      </c>
      <c r="N685" s="20"/>
      <c r="O685" s="17"/>
      <c r="P685" s="17"/>
      <c r="Q685" s="17"/>
      <c r="R685" s="17"/>
    </row>
    <row r="686" spans="1:18" ht="15.75" customHeight="1">
      <c r="A686" s="17"/>
      <c r="B686" s="213"/>
      <c r="C686" s="490"/>
      <c r="D686" s="490"/>
      <c r="E686" s="490"/>
      <c r="F686" s="490"/>
      <c r="G686" s="490"/>
      <c r="H686" s="490"/>
      <c r="I686" s="490"/>
      <c r="J686" s="490"/>
      <c r="K686" s="490"/>
      <c r="L686" s="209" t="s">
        <v>594</v>
      </c>
      <c r="M686" s="210">
        <f>SUM(M685)</f>
        <v>22.65</v>
      </c>
      <c r="N686" s="20"/>
      <c r="O686" s="17"/>
      <c r="P686" s="17"/>
      <c r="Q686" s="17"/>
      <c r="R686" s="17"/>
    </row>
    <row r="687" spans="1:18" ht="15.75" customHeight="1">
      <c r="A687" s="17"/>
      <c r="B687" s="213"/>
      <c r="C687" s="206" t="s">
        <v>3879</v>
      </c>
      <c r="D687" s="207">
        <v>95634</v>
      </c>
      <c r="E687" s="484" t="s">
        <v>1961</v>
      </c>
      <c r="F687" s="484" t="s">
        <v>1961</v>
      </c>
      <c r="G687" s="484" t="s">
        <v>1961</v>
      </c>
      <c r="H687" s="484" t="s">
        <v>1961</v>
      </c>
      <c r="I687" s="484" t="s">
        <v>1961</v>
      </c>
      <c r="J687" s="484" t="s">
        <v>1961</v>
      </c>
      <c r="K687" s="484" t="s">
        <v>1961</v>
      </c>
      <c r="L687" s="484" t="s">
        <v>1961</v>
      </c>
      <c r="M687" s="485" t="s">
        <v>1961</v>
      </c>
      <c r="N687" s="20"/>
      <c r="O687" s="17"/>
      <c r="P687" s="17"/>
      <c r="Q687" s="17"/>
      <c r="R687" s="17"/>
    </row>
    <row r="688" spans="1:18" ht="15.75" customHeight="1">
      <c r="A688" s="17"/>
      <c r="B688" s="213"/>
      <c r="C688" s="192"/>
      <c r="D688" s="199">
        <v>3729</v>
      </c>
      <c r="E688" s="482" t="s">
        <v>1962</v>
      </c>
      <c r="F688" s="482"/>
      <c r="G688" s="199" t="s">
        <v>518</v>
      </c>
      <c r="H688" s="208" t="s">
        <v>1527</v>
      </c>
      <c r="I688" s="201" t="s">
        <v>1963</v>
      </c>
      <c r="J688" s="201">
        <f t="shared" ref="J688:J693" si="346">H688*I688</f>
        <v>133.22999999999999</v>
      </c>
      <c r="K688" s="195">
        <v>0.24979999999999999</v>
      </c>
      <c r="L688" s="201">
        <f t="shared" ref="L688:L693" si="347">J688*K688</f>
        <v>33.280853999999998</v>
      </c>
      <c r="M688" s="196">
        <f t="shared" ref="M688:M693" si="348">ROUND(J688+L688,2)</f>
        <v>166.51</v>
      </c>
      <c r="N688" s="20"/>
      <c r="O688" s="17"/>
      <c r="P688" s="17"/>
      <c r="Q688" s="17"/>
      <c r="R688" s="17"/>
    </row>
    <row r="689" spans="1:18" ht="15.75" customHeight="1">
      <c r="A689" s="17"/>
      <c r="B689" s="213"/>
      <c r="C689" s="192"/>
      <c r="D689" s="199">
        <v>20080</v>
      </c>
      <c r="E689" s="482" t="s">
        <v>1852</v>
      </c>
      <c r="F689" s="482"/>
      <c r="G689" s="199" t="s">
        <v>518</v>
      </c>
      <c r="H689" s="208" t="s">
        <v>1964</v>
      </c>
      <c r="I689" s="201" t="s">
        <v>1857</v>
      </c>
      <c r="J689" s="201">
        <f t="shared" si="346"/>
        <v>4.5707999999999993</v>
      </c>
      <c r="K689" s="195">
        <v>0.24979999999999999</v>
      </c>
      <c r="L689" s="201">
        <f t="shared" si="347"/>
        <v>1.1417858399999998</v>
      </c>
      <c r="M689" s="196">
        <f t="shared" si="348"/>
        <v>5.71</v>
      </c>
      <c r="N689" s="20"/>
      <c r="O689" s="17"/>
      <c r="P689" s="17"/>
      <c r="Q689" s="17"/>
      <c r="R689" s="17"/>
    </row>
    <row r="690" spans="1:18" ht="15.75" customHeight="1">
      <c r="A690" s="17"/>
      <c r="B690" s="213"/>
      <c r="C690" s="192"/>
      <c r="D690" s="199">
        <v>20083</v>
      </c>
      <c r="E690" s="482" t="s">
        <v>1854</v>
      </c>
      <c r="F690" s="482"/>
      <c r="G690" s="199" t="s">
        <v>518</v>
      </c>
      <c r="H690" s="208" t="s">
        <v>1965</v>
      </c>
      <c r="I690" s="201" t="s">
        <v>1711</v>
      </c>
      <c r="J690" s="201">
        <f t="shared" si="346"/>
        <v>3.29508</v>
      </c>
      <c r="K690" s="195">
        <v>0.24979999999999999</v>
      </c>
      <c r="L690" s="201">
        <f t="shared" si="347"/>
        <v>0.82311098399999993</v>
      </c>
      <c r="M690" s="196">
        <f t="shared" si="348"/>
        <v>4.12</v>
      </c>
      <c r="N690" s="20"/>
      <c r="O690" s="17"/>
      <c r="P690" s="17"/>
      <c r="Q690" s="17"/>
      <c r="R690" s="17"/>
    </row>
    <row r="691" spans="1:18" ht="15.75" customHeight="1">
      <c r="A691" s="17"/>
      <c r="B691" s="213"/>
      <c r="C691" s="192"/>
      <c r="D691" s="199">
        <v>38383</v>
      </c>
      <c r="E691" s="482" t="s">
        <v>1706</v>
      </c>
      <c r="F691" s="482"/>
      <c r="G691" s="199" t="s">
        <v>518</v>
      </c>
      <c r="H691" s="208" t="s">
        <v>1966</v>
      </c>
      <c r="I691" s="201" t="s">
        <v>1713</v>
      </c>
      <c r="J691" s="201">
        <f t="shared" si="346"/>
        <v>0.61218000000000006</v>
      </c>
      <c r="K691" s="195">
        <v>0.24979999999999999</v>
      </c>
      <c r="L691" s="201">
        <f t="shared" si="347"/>
        <v>0.15292256400000001</v>
      </c>
      <c r="M691" s="196">
        <f t="shared" si="348"/>
        <v>0.77</v>
      </c>
      <c r="N691" s="20"/>
      <c r="O691" s="17"/>
      <c r="P691" s="17"/>
      <c r="Q691" s="17"/>
      <c r="R691" s="17"/>
    </row>
    <row r="692" spans="1:18" ht="15.75" customHeight="1">
      <c r="A692" s="17"/>
      <c r="B692" s="213"/>
      <c r="C692" s="192"/>
      <c r="D692" s="199">
        <v>88248</v>
      </c>
      <c r="E692" s="482" t="s">
        <v>1662</v>
      </c>
      <c r="F692" s="482"/>
      <c r="G692" s="199" t="s">
        <v>596</v>
      </c>
      <c r="H692" s="208" t="s">
        <v>1967</v>
      </c>
      <c r="I692" s="201" t="s">
        <v>1715</v>
      </c>
      <c r="J692" s="201">
        <f t="shared" si="346"/>
        <v>25.079471999999999</v>
      </c>
      <c r="K692" s="195">
        <v>0.24979999999999999</v>
      </c>
      <c r="L692" s="201">
        <f t="shared" si="347"/>
        <v>6.2648521055999993</v>
      </c>
      <c r="M692" s="196">
        <f t="shared" si="348"/>
        <v>31.34</v>
      </c>
      <c r="N692" s="20"/>
      <c r="O692" s="17"/>
      <c r="P692" s="17"/>
      <c r="Q692" s="17"/>
      <c r="R692" s="17"/>
    </row>
    <row r="693" spans="1:18" ht="15.75" customHeight="1">
      <c r="A693" s="17"/>
      <c r="B693" s="213"/>
      <c r="C693" s="192"/>
      <c r="D693" s="199">
        <v>88267</v>
      </c>
      <c r="E693" s="482" t="s">
        <v>1650</v>
      </c>
      <c r="F693" s="482"/>
      <c r="G693" s="199" t="s">
        <v>596</v>
      </c>
      <c r="H693" s="208" t="s">
        <v>1967</v>
      </c>
      <c r="I693" s="201" t="s">
        <v>1716</v>
      </c>
      <c r="J693" s="201">
        <f t="shared" si="346"/>
        <v>31.231596</v>
      </c>
      <c r="K693" s="195">
        <v>0.24979999999999999</v>
      </c>
      <c r="L693" s="201">
        <f t="shared" si="347"/>
        <v>7.8016526808000002</v>
      </c>
      <c r="M693" s="196">
        <f t="shared" si="348"/>
        <v>39.03</v>
      </c>
      <c r="N693" s="20"/>
      <c r="O693" s="17"/>
      <c r="P693" s="17"/>
      <c r="Q693" s="17"/>
      <c r="R693" s="17"/>
    </row>
    <row r="694" spans="1:18" ht="15.75" customHeight="1">
      <c r="A694" s="17"/>
      <c r="B694" s="213"/>
      <c r="C694" s="490"/>
      <c r="D694" s="490"/>
      <c r="E694" s="490"/>
      <c r="F694" s="490"/>
      <c r="G694" s="490"/>
      <c r="H694" s="490"/>
      <c r="I694" s="490"/>
      <c r="J694" s="490"/>
      <c r="K694" s="490"/>
      <c r="L694" s="209" t="s">
        <v>594</v>
      </c>
      <c r="M694" s="210">
        <f>SUM(M688:M693)</f>
        <v>247.48000000000002</v>
      </c>
      <c r="N694" s="20"/>
      <c r="O694" s="17"/>
      <c r="P694" s="17"/>
      <c r="Q694" s="17"/>
      <c r="R694" s="17"/>
    </row>
    <row r="695" spans="1:18" ht="15.75" customHeight="1">
      <c r="A695" s="17"/>
      <c r="B695" s="213"/>
      <c r="C695" s="206" t="s">
        <v>3880</v>
      </c>
      <c r="D695" s="207">
        <v>95635</v>
      </c>
      <c r="E695" s="484" t="s">
        <v>1969</v>
      </c>
      <c r="F695" s="484"/>
      <c r="G695" s="484"/>
      <c r="H695" s="484"/>
      <c r="I695" s="484"/>
      <c r="J695" s="484"/>
      <c r="K695" s="484"/>
      <c r="L695" s="484"/>
      <c r="M695" s="485"/>
      <c r="N695" s="20"/>
      <c r="O695" s="17"/>
      <c r="P695" s="17"/>
      <c r="Q695" s="17"/>
      <c r="R695" s="17"/>
    </row>
    <row r="696" spans="1:18" ht="15.75" customHeight="1">
      <c r="A696" s="17"/>
      <c r="B696" s="213"/>
      <c r="C696" s="192"/>
      <c r="D696" s="199">
        <v>3729</v>
      </c>
      <c r="E696" s="482" t="s">
        <v>1962</v>
      </c>
      <c r="F696" s="482"/>
      <c r="G696" s="199" t="s">
        <v>518</v>
      </c>
      <c r="H696" s="208" t="s">
        <v>1527</v>
      </c>
      <c r="I696" s="201" t="s">
        <v>1963</v>
      </c>
      <c r="J696" s="201">
        <f t="shared" ref="J696:J701" si="349">H696*I696</f>
        <v>133.22999999999999</v>
      </c>
      <c r="K696" s="195">
        <v>0.24979999999999999</v>
      </c>
      <c r="L696" s="201">
        <f t="shared" ref="L696:L701" si="350">J696*K696</f>
        <v>33.280853999999998</v>
      </c>
      <c r="M696" s="196">
        <f t="shared" ref="M696:M701" si="351">ROUND(J696+L696,2)</f>
        <v>166.51</v>
      </c>
      <c r="N696" s="20"/>
      <c r="O696" s="17"/>
      <c r="P696" s="17"/>
      <c r="Q696" s="17"/>
      <c r="R696" s="17"/>
    </row>
    <row r="697" spans="1:18" ht="15.75" customHeight="1">
      <c r="A697" s="17"/>
      <c r="B697" s="213"/>
      <c r="C697" s="192"/>
      <c r="D697" s="199">
        <v>20080</v>
      </c>
      <c r="E697" s="482" t="s">
        <v>1852</v>
      </c>
      <c r="F697" s="482"/>
      <c r="G697" s="199" t="s">
        <v>518</v>
      </c>
      <c r="H697" s="208" t="s">
        <v>1970</v>
      </c>
      <c r="I697" s="201" t="s">
        <v>1857</v>
      </c>
      <c r="J697" s="201">
        <f t="shared" si="349"/>
        <v>5.3794799999999992</v>
      </c>
      <c r="K697" s="195">
        <v>0.24979999999999999</v>
      </c>
      <c r="L697" s="201">
        <f t="shared" si="350"/>
        <v>1.3437941039999997</v>
      </c>
      <c r="M697" s="196">
        <f t="shared" si="351"/>
        <v>6.72</v>
      </c>
      <c r="N697" s="20"/>
      <c r="O697" s="17"/>
      <c r="P697" s="17"/>
      <c r="Q697" s="17"/>
      <c r="R697" s="17"/>
    </row>
    <row r="698" spans="1:18" ht="15.75" customHeight="1">
      <c r="A698" s="17"/>
      <c r="B698" s="213"/>
      <c r="C698" s="192"/>
      <c r="D698" s="199">
        <v>20083</v>
      </c>
      <c r="E698" s="482" t="s">
        <v>1854</v>
      </c>
      <c r="F698" s="482"/>
      <c r="G698" s="199" t="s">
        <v>518</v>
      </c>
      <c r="H698" s="208" t="s">
        <v>1971</v>
      </c>
      <c r="I698" s="201" t="s">
        <v>1711</v>
      </c>
      <c r="J698" s="201">
        <f t="shared" si="349"/>
        <v>4.39344</v>
      </c>
      <c r="K698" s="195">
        <v>0.24979999999999999</v>
      </c>
      <c r="L698" s="201">
        <f t="shared" si="350"/>
        <v>1.097481312</v>
      </c>
      <c r="M698" s="196">
        <f t="shared" si="351"/>
        <v>5.49</v>
      </c>
      <c r="N698" s="20"/>
      <c r="O698" s="17"/>
      <c r="P698" s="17"/>
      <c r="Q698" s="17"/>
      <c r="R698" s="17"/>
    </row>
    <row r="699" spans="1:18" ht="15.75" customHeight="1">
      <c r="A699" s="17"/>
      <c r="B699" s="213"/>
      <c r="C699" s="192"/>
      <c r="D699" s="199">
        <v>38383</v>
      </c>
      <c r="E699" s="482" t="s">
        <v>1706</v>
      </c>
      <c r="F699" s="482"/>
      <c r="G699" s="199" t="s">
        <v>518</v>
      </c>
      <c r="H699" s="208" t="s">
        <v>1972</v>
      </c>
      <c r="I699" s="201" t="s">
        <v>1713</v>
      </c>
      <c r="J699" s="201">
        <f t="shared" si="349"/>
        <v>0.70884000000000003</v>
      </c>
      <c r="K699" s="195">
        <v>0.24979999999999999</v>
      </c>
      <c r="L699" s="201">
        <f t="shared" si="350"/>
        <v>0.17706823199999999</v>
      </c>
      <c r="M699" s="196">
        <f t="shared" si="351"/>
        <v>0.89</v>
      </c>
      <c r="N699" s="20"/>
      <c r="O699" s="17"/>
      <c r="P699" s="17"/>
      <c r="Q699" s="17"/>
      <c r="R699" s="17"/>
    </row>
    <row r="700" spans="1:18" ht="15.75" customHeight="1">
      <c r="A700" s="17"/>
      <c r="B700" s="213"/>
      <c r="C700" s="192"/>
      <c r="D700" s="199">
        <v>88248</v>
      </c>
      <c r="E700" s="482" t="s">
        <v>1662</v>
      </c>
      <c r="F700" s="482"/>
      <c r="G700" s="199" t="s">
        <v>596</v>
      </c>
      <c r="H700" s="208" t="s">
        <v>1973</v>
      </c>
      <c r="I700" s="201" t="s">
        <v>1715</v>
      </c>
      <c r="J700" s="201">
        <f t="shared" si="349"/>
        <v>29.010599999999997</v>
      </c>
      <c r="K700" s="195">
        <v>0.24979999999999999</v>
      </c>
      <c r="L700" s="201">
        <f t="shared" si="350"/>
        <v>7.2468478799999989</v>
      </c>
      <c r="M700" s="196">
        <f t="shared" si="351"/>
        <v>36.26</v>
      </c>
      <c r="N700" s="20"/>
      <c r="O700" s="17"/>
      <c r="P700" s="17"/>
      <c r="Q700" s="17"/>
      <c r="R700" s="17"/>
    </row>
    <row r="701" spans="1:18" ht="15.75" customHeight="1">
      <c r="A701" s="17"/>
      <c r="B701" s="213"/>
      <c r="C701" s="192"/>
      <c r="D701" s="199">
        <v>88267</v>
      </c>
      <c r="E701" s="482" t="s">
        <v>1650</v>
      </c>
      <c r="F701" s="482"/>
      <c r="G701" s="199" t="s">
        <v>596</v>
      </c>
      <c r="H701" s="208" t="s">
        <v>1973</v>
      </c>
      <c r="I701" s="201" t="s">
        <v>1716</v>
      </c>
      <c r="J701" s="201">
        <f t="shared" si="349"/>
        <v>36.127049999999997</v>
      </c>
      <c r="K701" s="195">
        <v>0.24979999999999999</v>
      </c>
      <c r="L701" s="201">
        <f t="shared" si="350"/>
        <v>9.024537089999999</v>
      </c>
      <c r="M701" s="196">
        <f t="shared" si="351"/>
        <v>45.15</v>
      </c>
      <c r="N701" s="20"/>
      <c r="O701" s="17"/>
      <c r="P701" s="17"/>
      <c r="Q701" s="17"/>
      <c r="R701" s="17"/>
    </row>
    <row r="702" spans="1:18" ht="15.75" customHeight="1">
      <c r="A702" s="17"/>
      <c r="B702" s="213"/>
      <c r="C702" s="490"/>
      <c r="D702" s="490"/>
      <c r="E702" s="490"/>
      <c r="F702" s="490"/>
      <c r="G702" s="490"/>
      <c r="H702" s="490"/>
      <c r="I702" s="490"/>
      <c r="J702" s="490"/>
      <c r="K702" s="490"/>
      <c r="L702" s="209" t="s">
        <v>594</v>
      </c>
      <c r="M702" s="210">
        <f>SUM(M696:M701)</f>
        <v>261.02</v>
      </c>
      <c r="N702" s="20"/>
      <c r="O702" s="17"/>
      <c r="P702" s="17"/>
      <c r="Q702" s="17"/>
      <c r="R702" s="17"/>
    </row>
    <row r="703" spans="1:18" ht="15.75" customHeight="1">
      <c r="A703" s="17"/>
      <c r="B703" s="213"/>
      <c r="C703" s="206" t="s">
        <v>519</v>
      </c>
      <c r="D703" s="207"/>
      <c r="E703" s="484" t="s">
        <v>1134</v>
      </c>
      <c r="F703" s="484"/>
      <c r="G703" s="484"/>
      <c r="H703" s="484"/>
      <c r="I703" s="484"/>
      <c r="J703" s="484"/>
      <c r="K703" s="484"/>
      <c r="L703" s="484"/>
      <c r="M703" s="485"/>
      <c r="N703" s="20"/>
      <c r="O703" s="17"/>
      <c r="P703" s="17"/>
      <c r="Q703" s="17"/>
      <c r="R703" s="17"/>
    </row>
    <row r="704" spans="1:18" ht="15.75" customHeight="1">
      <c r="A704" s="17"/>
      <c r="B704" s="213"/>
      <c r="C704" s="206" t="s">
        <v>520</v>
      </c>
      <c r="D704" s="207"/>
      <c r="E704" s="484" t="s">
        <v>1975</v>
      </c>
      <c r="F704" s="484"/>
      <c r="G704" s="484"/>
      <c r="H704" s="484"/>
      <c r="I704" s="484"/>
      <c r="J704" s="484"/>
      <c r="K704" s="484"/>
      <c r="L704" s="484"/>
      <c r="M704" s="485"/>
      <c r="N704" s="20"/>
      <c r="O704" s="17"/>
      <c r="P704" s="17"/>
      <c r="Q704" s="17"/>
      <c r="R704" s="17"/>
    </row>
    <row r="705" spans="1:18" ht="15.75" customHeight="1">
      <c r="A705" s="17"/>
      <c r="B705" s="213"/>
      <c r="C705" s="192"/>
      <c r="D705" s="199" t="s">
        <v>1978</v>
      </c>
      <c r="E705" s="482" t="s">
        <v>1979</v>
      </c>
      <c r="F705" s="482"/>
      <c r="G705" s="199" t="s">
        <v>518</v>
      </c>
      <c r="H705" s="208" t="s">
        <v>1989</v>
      </c>
      <c r="I705" s="201" t="s">
        <v>1990</v>
      </c>
      <c r="J705" s="201">
        <f t="shared" ref="J705:J712" si="352">H705*I705</f>
        <v>26.448941999999999</v>
      </c>
      <c r="K705" s="195">
        <v>0.24979999999999999</v>
      </c>
      <c r="L705" s="201">
        <f t="shared" ref="L705:L712" si="353">J705*K705</f>
        <v>6.6069457115999999</v>
      </c>
      <c r="M705" s="196">
        <f t="shared" ref="M705:M712" si="354">ROUND(J705+L705,2)</f>
        <v>33.06</v>
      </c>
      <c r="N705" s="20"/>
      <c r="O705" s="17"/>
      <c r="P705" s="17"/>
      <c r="Q705" s="17"/>
      <c r="R705" s="17"/>
    </row>
    <row r="706" spans="1:18" ht="15.75" customHeight="1">
      <c r="A706" s="17"/>
      <c r="B706" s="213"/>
      <c r="C706" s="192"/>
      <c r="D706" s="199" t="s">
        <v>1980</v>
      </c>
      <c r="E706" s="482" t="s">
        <v>1981</v>
      </c>
      <c r="F706" s="482"/>
      <c r="G706" s="199" t="s">
        <v>489</v>
      </c>
      <c r="H706" s="208" t="s">
        <v>1991</v>
      </c>
      <c r="I706" s="201" t="s">
        <v>1992</v>
      </c>
      <c r="J706" s="201">
        <f t="shared" si="352"/>
        <v>0.68464000000000003</v>
      </c>
      <c r="K706" s="195">
        <v>0.24979999999999999</v>
      </c>
      <c r="L706" s="201">
        <f t="shared" si="353"/>
        <v>0.171023072</v>
      </c>
      <c r="M706" s="196">
        <f t="shared" si="354"/>
        <v>0.86</v>
      </c>
      <c r="N706" s="20"/>
      <c r="O706" s="17"/>
      <c r="P706" s="17"/>
      <c r="Q706" s="17"/>
      <c r="R706" s="17"/>
    </row>
    <row r="707" spans="1:18" ht="15.75" customHeight="1">
      <c r="A707" s="17"/>
      <c r="B707" s="213"/>
      <c r="C707" s="192"/>
      <c r="D707" s="199" t="s">
        <v>1982</v>
      </c>
      <c r="E707" s="482" t="s">
        <v>1983</v>
      </c>
      <c r="F707" s="482"/>
      <c r="G707" s="199" t="s">
        <v>489</v>
      </c>
      <c r="H707" s="208" t="s">
        <v>1993</v>
      </c>
      <c r="I707" s="201" t="s">
        <v>1994</v>
      </c>
      <c r="J707" s="201">
        <f t="shared" si="352"/>
        <v>22.198</v>
      </c>
      <c r="K707" s="195">
        <v>0.24979999999999999</v>
      </c>
      <c r="L707" s="201">
        <f t="shared" si="353"/>
        <v>5.5450603999999997</v>
      </c>
      <c r="M707" s="196">
        <f t="shared" si="354"/>
        <v>27.74</v>
      </c>
      <c r="N707" s="20"/>
      <c r="O707" s="17"/>
      <c r="P707" s="17"/>
      <c r="Q707" s="17"/>
      <c r="R707" s="17"/>
    </row>
    <row r="708" spans="1:18" ht="15.75" customHeight="1">
      <c r="A708" s="17"/>
      <c r="B708" s="213"/>
      <c r="C708" s="192"/>
      <c r="D708" s="199" t="s">
        <v>1984</v>
      </c>
      <c r="E708" s="482" t="s">
        <v>1985</v>
      </c>
      <c r="F708" s="482"/>
      <c r="G708" s="199" t="s">
        <v>491</v>
      </c>
      <c r="H708" s="208" t="s">
        <v>1995</v>
      </c>
      <c r="I708" s="201" t="s">
        <v>1996</v>
      </c>
      <c r="J708" s="201">
        <f t="shared" ref="J708:J709" si="355">H708*I708</f>
        <v>60.269953999999998</v>
      </c>
      <c r="K708" s="195">
        <v>0.24979999999999999</v>
      </c>
      <c r="L708" s="201">
        <f t="shared" ref="L708:L709" si="356">J708*K708</f>
        <v>15.055434509199999</v>
      </c>
      <c r="M708" s="196">
        <f t="shared" si="354"/>
        <v>75.33</v>
      </c>
      <c r="N708" s="20"/>
      <c r="O708" s="17"/>
      <c r="P708" s="17"/>
      <c r="Q708" s="17"/>
      <c r="R708" s="17"/>
    </row>
    <row r="709" spans="1:18" ht="15.75" customHeight="1">
      <c r="A709" s="17"/>
      <c r="B709" s="213"/>
      <c r="C709" s="192"/>
      <c r="D709" s="199" t="s">
        <v>1986</v>
      </c>
      <c r="E709" s="482" t="s">
        <v>1987</v>
      </c>
      <c r="F709" s="482"/>
      <c r="G709" s="199" t="s">
        <v>505</v>
      </c>
      <c r="H709" s="208" t="s">
        <v>1997</v>
      </c>
      <c r="I709" s="201" t="s">
        <v>1998</v>
      </c>
      <c r="J709" s="201">
        <f t="shared" si="355"/>
        <v>1.0606600000000002</v>
      </c>
      <c r="K709" s="195">
        <v>0.24979999999999999</v>
      </c>
      <c r="L709" s="201">
        <f t="shared" si="356"/>
        <v>0.26495286800000001</v>
      </c>
      <c r="M709" s="196">
        <f t="shared" si="354"/>
        <v>1.33</v>
      </c>
      <c r="N709" s="20"/>
      <c r="O709" s="17"/>
      <c r="P709" s="17"/>
      <c r="Q709" s="17"/>
      <c r="R709" s="17"/>
    </row>
    <row r="710" spans="1:18" ht="15.75" customHeight="1">
      <c r="A710" s="17"/>
      <c r="B710" s="213"/>
      <c r="C710" s="192"/>
      <c r="D710" s="199" t="s">
        <v>976</v>
      </c>
      <c r="E710" s="482" t="s">
        <v>605</v>
      </c>
      <c r="F710" s="482"/>
      <c r="G710" s="199" t="s">
        <v>596</v>
      </c>
      <c r="H710" s="208" t="s">
        <v>1999</v>
      </c>
      <c r="I710" s="201" t="s">
        <v>977</v>
      </c>
      <c r="J710" s="201">
        <f t="shared" si="352"/>
        <v>24.018831000000002</v>
      </c>
      <c r="K710" s="195">
        <v>0.24979999999999999</v>
      </c>
      <c r="L710" s="201">
        <f t="shared" si="353"/>
        <v>5.9999039838000003</v>
      </c>
      <c r="M710" s="196">
        <f t="shared" si="354"/>
        <v>30.02</v>
      </c>
      <c r="N710" s="20"/>
      <c r="O710" s="17"/>
      <c r="P710" s="17"/>
      <c r="Q710" s="17"/>
      <c r="R710" s="17"/>
    </row>
    <row r="711" spans="1:18" ht="15.75" customHeight="1">
      <c r="A711" s="17"/>
      <c r="B711" s="213"/>
      <c r="C711" s="192"/>
      <c r="D711" s="199" t="s">
        <v>606</v>
      </c>
      <c r="E711" s="482" t="s">
        <v>597</v>
      </c>
      <c r="F711" s="482"/>
      <c r="G711" s="199" t="s">
        <v>596</v>
      </c>
      <c r="H711" s="208" t="s">
        <v>1999</v>
      </c>
      <c r="I711" s="201" t="s">
        <v>1922</v>
      </c>
      <c r="J711" s="201">
        <f t="shared" si="352"/>
        <v>19.414940999999999</v>
      </c>
      <c r="K711" s="195">
        <v>0.24979999999999999</v>
      </c>
      <c r="L711" s="201">
        <f t="shared" si="353"/>
        <v>4.8498522617999997</v>
      </c>
      <c r="M711" s="196">
        <f t="shared" si="354"/>
        <v>24.26</v>
      </c>
      <c r="N711" s="20"/>
      <c r="O711" s="17"/>
      <c r="P711" s="17"/>
      <c r="Q711" s="17"/>
      <c r="R711" s="17"/>
    </row>
    <row r="712" spans="1:18" ht="15.75" customHeight="1">
      <c r="A712" s="17"/>
      <c r="B712" s="213"/>
      <c r="C712" s="192"/>
      <c r="D712" s="199" t="s">
        <v>1988</v>
      </c>
      <c r="E712" s="482" t="s">
        <v>833</v>
      </c>
      <c r="F712" s="482"/>
      <c r="G712" s="199" t="s">
        <v>515</v>
      </c>
      <c r="H712" s="208" t="s">
        <v>2000</v>
      </c>
      <c r="I712" s="201" t="s">
        <v>1504</v>
      </c>
      <c r="J712" s="201">
        <f t="shared" si="352"/>
        <v>5.7169150000000002</v>
      </c>
      <c r="K712" s="195">
        <v>0.24979999999999999</v>
      </c>
      <c r="L712" s="201">
        <f t="shared" si="353"/>
        <v>1.428085367</v>
      </c>
      <c r="M712" s="196">
        <f t="shared" si="354"/>
        <v>7.15</v>
      </c>
      <c r="N712" s="20"/>
      <c r="O712" s="17"/>
      <c r="P712" s="17"/>
      <c r="Q712" s="17"/>
      <c r="R712" s="17"/>
    </row>
    <row r="713" spans="1:18" ht="15.75" customHeight="1">
      <c r="A713" s="17"/>
      <c r="B713" s="213"/>
      <c r="C713" s="490"/>
      <c r="D713" s="490"/>
      <c r="E713" s="490"/>
      <c r="F713" s="490"/>
      <c r="G713" s="490"/>
      <c r="H713" s="490"/>
      <c r="I713" s="490"/>
      <c r="J713" s="490"/>
      <c r="K713" s="490"/>
      <c r="L713" s="209" t="s">
        <v>594</v>
      </c>
      <c r="M713" s="210">
        <f>SUM(M705:M712)</f>
        <v>199.75000000000003</v>
      </c>
      <c r="N713" s="20"/>
      <c r="O713" s="17"/>
      <c r="P713" s="17"/>
      <c r="Q713" s="17"/>
      <c r="R713" s="17"/>
    </row>
    <row r="714" spans="1:18" ht="15.75" customHeight="1">
      <c r="A714" s="17"/>
      <c r="B714" s="213"/>
      <c r="C714" s="206" t="s">
        <v>521</v>
      </c>
      <c r="D714" s="207"/>
      <c r="E714" s="484" t="s">
        <v>1977</v>
      </c>
      <c r="F714" s="484"/>
      <c r="G714" s="484"/>
      <c r="H714" s="484"/>
      <c r="I714" s="484"/>
      <c r="J714" s="484"/>
      <c r="K714" s="484"/>
      <c r="L714" s="484"/>
      <c r="M714" s="485"/>
      <c r="N714" s="20"/>
      <c r="O714" s="17"/>
      <c r="P714" s="17"/>
      <c r="Q714" s="17"/>
      <c r="R714" s="17"/>
    </row>
    <row r="715" spans="1:18" ht="15.75" customHeight="1">
      <c r="A715" s="17"/>
      <c r="B715" s="213"/>
      <c r="C715" s="192"/>
      <c r="D715" s="199" t="s">
        <v>2001</v>
      </c>
      <c r="E715" s="482" t="s">
        <v>2002</v>
      </c>
      <c r="F715" s="482"/>
      <c r="G715" s="199" t="s">
        <v>491</v>
      </c>
      <c r="H715" s="208" t="s">
        <v>2011</v>
      </c>
      <c r="I715" s="201" t="s">
        <v>2012</v>
      </c>
      <c r="J715" s="201">
        <f t="shared" ref="J715:J722" si="357">H715*I715</f>
        <v>31.098744</v>
      </c>
      <c r="K715" s="195">
        <v>0.24979999999999999</v>
      </c>
      <c r="L715" s="201">
        <f t="shared" ref="L715:L722" si="358">J715*K715</f>
        <v>7.7684662511999996</v>
      </c>
      <c r="M715" s="196">
        <f t="shared" ref="M715:M722" si="359">ROUND(J715+L715,2)</f>
        <v>38.869999999999997</v>
      </c>
      <c r="N715" s="20"/>
      <c r="O715" s="17"/>
      <c r="P715" s="17"/>
      <c r="Q715" s="17"/>
      <c r="R715" s="17"/>
    </row>
    <row r="716" spans="1:18" ht="15.75" customHeight="1">
      <c r="A716" s="17"/>
      <c r="B716" s="213"/>
      <c r="C716" s="192"/>
      <c r="D716" s="199" t="s">
        <v>2003</v>
      </c>
      <c r="E716" s="482" t="s">
        <v>2004</v>
      </c>
      <c r="F716" s="482"/>
      <c r="G716" s="199" t="s">
        <v>489</v>
      </c>
      <c r="H716" s="208" t="s">
        <v>2013</v>
      </c>
      <c r="I716" s="201" t="s">
        <v>2014</v>
      </c>
      <c r="J716" s="201">
        <f t="shared" si="357"/>
        <v>49.481025000000002</v>
      </c>
      <c r="K716" s="195">
        <v>0.24979999999999999</v>
      </c>
      <c r="L716" s="201">
        <f t="shared" si="358"/>
        <v>12.360360045</v>
      </c>
      <c r="M716" s="196">
        <f t="shared" si="359"/>
        <v>61.84</v>
      </c>
      <c r="N716" s="20"/>
      <c r="O716" s="17"/>
      <c r="P716" s="17"/>
      <c r="Q716" s="17"/>
      <c r="R716" s="17"/>
    </row>
    <row r="717" spans="1:18" ht="15.75" customHeight="1">
      <c r="A717" s="17"/>
      <c r="B717" s="213"/>
      <c r="C717" s="192"/>
      <c r="D717" s="199" t="s">
        <v>2005</v>
      </c>
      <c r="E717" s="482" t="s">
        <v>2006</v>
      </c>
      <c r="F717" s="482"/>
      <c r="G717" s="199" t="s">
        <v>489</v>
      </c>
      <c r="H717" s="208" t="s">
        <v>2015</v>
      </c>
      <c r="I717" s="201" t="s">
        <v>2016</v>
      </c>
      <c r="J717" s="201">
        <f t="shared" si="357"/>
        <v>42.095438000000001</v>
      </c>
      <c r="K717" s="195">
        <v>0.24979999999999999</v>
      </c>
      <c r="L717" s="201">
        <f t="shared" si="358"/>
        <v>10.5154404124</v>
      </c>
      <c r="M717" s="196">
        <f t="shared" si="359"/>
        <v>52.61</v>
      </c>
      <c r="N717" s="20"/>
      <c r="O717" s="17"/>
      <c r="P717" s="17"/>
      <c r="Q717" s="17"/>
      <c r="R717" s="17"/>
    </row>
    <row r="718" spans="1:18" ht="15.75" customHeight="1">
      <c r="A718" s="17"/>
      <c r="B718" s="213"/>
      <c r="C718" s="192"/>
      <c r="D718" s="199" t="s">
        <v>2007</v>
      </c>
      <c r="E718" s="482" t="s">
        <v>809</v>
      </c>
      <c r="F718" s="482"/>
      <c r="G718" s="199" t="s">
        <v>505</v>
      </c>
      <c r="H718" s="208" t="s">
        <v>2017</v>
      </c>
      <c r="I718" s="201" t="s">
        <v>2018</v>
      </c>
      <c r="J718" s="201">
        <f t="shared" si="357"/>
        <v>7.0525000000000004E-2</v>
      </c>
      <c r="K718" s="195">
        <v>0.24979999999999999</v>
      </c>
      <c r="L718" s="201">
        <f t="shared" si="358"/>
        <v>1.7617145000000001E-2</v>
      </c>
      <c r="M718" s="196">
        <f t="shared" si="359"/>
        <v>0.09</v>
      </c>
      <c r="N718" s="20"/>
      <c r="O718" s="17"/>
      <c r="P718" s="17"/>
      <c r="Q718" s="17"/>
      <c r="R718" s="17"/>
    </row>
    <row r="719" spans="1:18" ht="15.75" customHeight="1">
      <c r="A719" s="17"/>
      <c r="B719" s="213"/>
      <c r="C719" s="192"/>
      <c r="D719" s="199" t="s">
        <v>1986</v>
      </c>
      <c r="E719" s="482" t="s">
        <v>1987</v>
      </c>
      <c r="F719" s="482"/>
      <c r="G719" s="199" t="s">
        <v>505</v>
      </c>
      <c r="H719" s="208" t="s">
        <v>2019</v>
      </c>
      <c r="I719" s="201" t="s">
        <v>1998</v>
      </c>
      <c r="J719" s="201">
        <f t="shared" si="357"/>
        <v>1.4425699999999999</v>
      </c>
      <c r="K719" s="195">
        <v>0.24979999999999999</v>
      </c>
      <c r="L719" s="201">
        <f t="shared" si="358"/>
        <v>0.36035398599999996</v>
      </c>
      <c r="M719" s="196">
        <f t="shared" si="359"/>
        <v>1.8</v>
      </c>
      <c r="N719" s="20"/>
      <c r="O719" s="17"/>
      <c r="P719" s="17"/>
      <c r="Q719" s="17"/>
      <c r="R719" s="17"/>
    </row>
    <row r="720" spans="1:18" ht="15.75" customHeight="1">
      <c r="A720" s="17"/>
      <c r="B720" s="213"/>
      <c r="C720" s="192"/>
      <c r="D720" s="199" t="s">
        <v>2008</v>
      </c>
      <c r="E720" s="482" t="s">
        <v>631</v>
      </c>
      <c r="F720" s="482"/>
      <c r="G720" s="199" t="s">
        <v>596</v>
      </c>
      <c r="H720" s="208" t="s">
        <v>2020</v>
      </c>
      <c r="I720" s="201" t="s">
        <v>2021</v>
      </c>
      <c r="J720" s="201">
        <f t="shared" si="357"/>
        <v>20.750202000000002</v>
      </c>
      <c r="K720" s="195">
        <v>0.24979999999999999</v>
      </c>
      <c r="L720" s="201">
        <f t="shared" si="358"/>
        <v>5.1834004596000005</v>
      </c>
      <c r="M720" s="196">
        <f t="shared" si="359"/>
        <v>25.93</v>
      </c>
      <c r="N720" s="20"/>
      <c r="O720" s="17"/>
      <c r="P720" s="17"/>
      <c r="Q720" s="17"/>
      <c r="R720" s="17"/>
    </row>
    <row r="721" spans="1:18" ht="15.75" customHeight="1">
      <c r="A721" s="17"/>
      <c r="B721" s="213"/>
      <c r="C721" s="192"/>
      <c r="D721" s="199" t="s">
        <v>606</v>
      </c>
      <c r="E721" s="482" t="s">
        <v>597</v>
      </c>
      <c r="F721" s="482"/>
      <c r="G721" s="199" t="s">
        <v>596</v>
      </c>
      <c r="H721" s="208" t="s">
        <v>2022</v>
      </c>
      <c r="I721" s="201" t="s">
        <v>1922</v>
      </c>
      <c r="J721" s="201">
        <f t="shared" si="357"/>
        <v>17.245045999999999</v>
      </c>
      <c r="K721" s="195">
        <v>0.24979999999999999</v>
      </c>
      <c r="L721" s="201">
        <f t="shared" si="358"/>
        <v>4.3078124907999999</v>
      </c>
      <c r="M721" s="196">
        <f t="shared" si="359"/>
        <v>21.55</v>
      </c>
      <c r="N721" s="20"/>
      <c r="O721" s="17"/>
      <c r="P721" s="17"/>
      <c r="Q721" s="17"/>
      <c r="R721" s="17"/>
    </row>
    <row r="722" spans="1:18" ht="15.75" customHeight="1">
      <c r="A722" s="17"/>
      <c r="B722" s="213"/>
      <c r="C722" s="192"/>
      <c r="D722" s="199" t="s">
        <v>2009</v>
      </c>
      <c r="E722" s="482" t="s">
        <v>2010</v>
      </c>
      <c r="F722" s="482"/>
      <c r="G722" s="199" t="s">
        <v>515</v>
      </c>
      <c r="H722" s="208" t="s">
        <v>2023</v>
      </c>
      <c r="I722" s="201" t="s">
        <v>2024</v>
      </c>
      <c r="J722" s="201">
        <f t="shared" si="357"/>
        <v>1.5513749999999999</v>
      </c>
      <c r="K722" s="195">
        <v>0.24979999999999999</v>
      </c>
      <c r="L722" s="201">
        <f t="shared" si="358"/>
        <v>0.38753347499999996</v>
      </c>
      <c r="M722" s="196">
        <f t="shared" si="359"/>
        <v>1.94</v>
      </c>
      <c r="N722" s="20"/>
      <c r="O722" s="17"/>
      <c r="P722" s="17"/>
      <c r="Q722" s="17"/>
      <c r="R722" s="17"/>
    </row>
    <row r="723" spans="1:18" ht="15.75" customHeight="1">
      <c r="A723" s="17"/>
      <c r="B723" s="213"/>
      <c r="C723" s="490"/>
      <c r="D723" s="490"/>
      <c r="E723" s="490"/>
      <c r="F723" s="490"/>
      <c r="G723" s="490"/>
      <c r="H723" s="490"/>
      <c r="I723" s="490"/>
      <c r="J723" s="490"/>
      <c r="K723" s="490"/>
      <c r="L723" s="209" t="s">
        <v>594</v>
      </c>
      <c r="M723" s="210">
        <f>SUM(M715:M722)</f>
        <v>204.63000000000002</v>
      </c>
      <c r="N723" s="20"/>
      <c r="O723" s="17"/>
      <c r="P723" s="17"/>
      <c r="Q723" s="17"/>
      <c r="R723" s="17"/>
    </row>
    <row r="724" spans="1:18" ht="15.75" customHeight="1">
      <c r="A724" s="17"/>
      <c r="B724" s="213"/>
      <c r="C724" s="206" t="s">
        <v>522</v>
      </c>
      <c r="D724" s="207"/>
      <c r="E724" s="484" t="s">
        <v>1136</v>
      </c>
      <c r="F724" s="484"/>
      <c r="G724" s="484"/>
      <c r="H724" s="484"/>
      <c r="I724" s="484"/>
      <c r="J724" s="484"/>
      <c r="K724" s="484"/>
      <c r="L724" s="484"/>
      <c r="M724" s="485"/>
      <c r="N724" s="20"/>
      <c r="O724" s="17"/>
      <c r="P724" s="17"/>
      <c r="Q724" s="17"/>
      <c r="R724" s="17"/>
    </row>
    <row r="725" spans="1:18" ht="15.75" customHeight="1">
      <c r="A725" s="17"/>
      <c r="B725" s="213"/>
      <c r="C725" s="206" t="s">
        <v>523</v>
      </c>
      <c r="D725" s="225">
        <v>92800</v>
      </c>
      <c r="E725" s="484" t="s">
        <v>845</v>
      </c>
      <c r="F725" s="484"/>
      <c r="G725" s="484"/>
      <c r="H725" s="484"/>
      <c r="I725" s="484"/>
      <c r="J725" s="484"/>
      <c r="K725" s="484"/>
      <c r="L725" s="484"/>
      <c r="M725" s="485"/>
      <c r="N725" s="20"/>
      <c r="O725" s="17"/>
      <c r="P725" s="17"/>
      <c r="Q725" s="17"/>
      <c r="R725" s="17"/>
    </row>
    <row r="726" spans="1:18" ht="15.75" customHeight="1">
      <c r="A726" s="17"/>
      <c r="B726" s="213"/>
      <c r="C726" s="226"/>
      <c r="D726" s="199">
        <v>43059</v>
      </c>
      <c r="E726" s="482" t="s">
        <v>611</v>
      </c>
      <c r="F726" s="482"/>
      <c r="G726" s="199" t="s">
        <v>505</v>
      </c>
      <c r="H726" s="208" t="s">
        <v>2026</v>
      </c>
      <c r="I726" s="201" t="s">
        <v>2027</v>
      </c>
      <c r="J726" s="201">
        <f t="shared" ref="J726:J728" si="360">H726*I726</f>
        <v>9.1057000000000006</v>
      </c>
      <c r="K726" s="195">
        <v>0.24979999999999999</v>
      </c>
      <c r="L726" s="201">
        <f t="shared" ref="L726:L728" si="361">J726*K726</f>
        <v>2.27460386</v>
      </c>
      <c r="M726" s="196">
        <f t="shared" ref="M726:M728" si="362">ROUND(J726+L726,2)</f>
        <v>11.38</v>
      </c>
      <c r="N726" s="20"/>
      <c r="O726" s="17"/>
      <c r="P726" s="17"/>
      <c r="Q726" s="17"/>
      <c r="R726" s="17"/>
    </row>
    <row r="727" spans="1:18" ht="15.75" customHeight="1">
      <c r="A727" s="17"/>
      <c r="B727" s="213"/>
      <c r="C727" s="226"/>
      <c r="D727" s="199">
        <v>88238</v>
      </c>
      <c r="E727" s="482" t="s">
        <v>608</v>
      </c>
      <c r="F727" s="482"/>
      <c r="G727" s="199" t="s">
        <v>596</v>
      </c>
      <c r="H727" s="208" t="s">
        <v>2028</v>
      </c>
      <c r="I727" s="201" t="s">
        <v>2029</v>
      </c>
      <c r="J727" s="201">
        <f t="shared" si="360"/>
        <v>0.15770000000000001</v>
      </c>
      <c r="K727" s="195">
        <v>0.24979999999999999</v>
      </c>
      <c r="L727" s="201">
        <f t="shared" si="361"/>
        <v>3.9393459999999998E-2</v>
      </c>
      <c r="M727" s="196">
        <f t="shared" si="362"/>
        <v>0.2</v>
      </c>
      <c r="N727" s="20"/>
      <c r="O727" s="17"/>
      <c r="P727" s="17"/>
      <c r="Q727" s="17"/>
      <c r="R727" s="17"/>
    </row>
    <row r="728" spans="1:18" ht="15.75" customHeight="1">
      <c r="A728" s="17"/>
      <c r="B728" s="213"/>
      <c r="C728" s="226"/>
      <c r="D728" s="199">
        <v>88245</v>
      </c>
      <c r="E728" s="482" t="s">
        <v>609</v>
      </c>
      <c r="F728" s="482"/>
      <c r="G728" s="199" t="s">
        <v>596</v>
      </c>
      <c r="H728" s="208" t="s">
        <v>2030</v>
      </c>
      <c r="I728" s="201" t="s">
        <v>2021</v>
      </c>
      <c r="J728" s="201">
        <f t="shared" si="360"/>
        <v>1.233463</v>
      </c>
      <c r="K728" s="195">
        <v>0.24979999999999999</v>
      </c>
      <c r="L728" s="201">
        <f t="shared" si="361"/>
        <v>0.30811905740000001</v>
      </c>
      <c r="M728" s="196">
        <f t="shared" si="362"/>
        <v>1.54</v>
      </c>
      <c r="N728" s="20"/>
      <c r="O728" s="17"/>
      <c r="P728" s="17"/>
      <c r="Q728" s="17"/>
      <c r="R728" s="17"/>
    </row>
    <row r="729" spans="1:18" ht="15.75" customHeight="1">
      <c r="A729" s="17"/>
      <c r="B729" s="213"/>
      <c r="C729" s="226"/>
      <c r="D729" s="199"/>
      <c r="E729" s="482"/>
      <c r="F729" s="482"/>
      <c r="G729" s="199"/>
      <c r="H729" s="208"/>
      <c r="I729" s="201"/>
      <c r="J729" s="201"/>
      <c r="K729" s="222"/>
      <c r="L729" s="227" t="s">
        <v>594</v>
      </c>
      <c r="M729" s="210">
        <f>SUM(M725:M728)</f>
        <v>13.120000000000001</v>
      </c>
      <c r="N729" s="20"/>
      <c r="O729" s="17"/>
      <c r="P729" s="17"/>
      <c r="Q729" s="17"/>
      <c r="R729" s="17"/>
    </row>
    <row r="730" spans="1:18" ht="15.75" customHeight="1">
      <c r="A730" s="17"/>
      <c r="B730" s="213"/>
      <c r="C730" s="206" t="s">
        <v>524</v>
      </c>
      <c r="D730" s="225" t="s">
        <v>2031</v>
      </c>
      <c r="E730" s="484" t="s">
        <v>2032</v>
      </c>
      <c r="F730" s="484"/>
      <c r="G730" s="228"/>
      <c r="H730" s="228"/>
      <c r="I730" s="228"/>
      <c r="J730" s="228"/>
      <c r="K730" s="228"/>
      <c r="L730" s="228"/>
      <c r="M730" s="229"/>
      <c r="N730" s="20"/>
      <c r="O730" s="17"/>
      <c r="P730" s="17"/>
      <c r="Q730" s="17"/>
      <c r="R730" s="17"/>
    </row>
    <row r="731" spans="1:18" ht="15.75" customHeight="1">
      <c r="A731" s="17"/>
      <c r="B731" s="213"/>
      <c r="C731" s="226"/>
      <c r="D731" s="199" t="s">
        <v>2033</v>
      </c>
      <c r="E731" s="482" t="s">
        <v>2034</v>
      </c>
      <c r="F731" s="482"/>
      <c r="G731" s="199" t="s">
        <v>505</v>
      </c>
      <c r="H731" s="208" t="s">
        <v>2026</v>
      </c>
      <c r="I731" s="201" t="s">
        <v>2037</v>
      </c>
      <c r="J731" s="201">
        <f t="shared" ref="J731:J733" si="363">H731*I731</f>
        <v>10.154300000000001</v>
      </c>
      <c r="K731" s="195">
        <v>0.24979999999999999</v>
      </c>
      <c r="L731" s="201">
        <f t="shared" ref="L731:L733" si="364">J731*K731</f>
        <v>2.5365441400000002</v>
      </c>
      <c r="M731" s="196">
        <f t="shared" ref="M731:M733" si="365">ROUND(J731+L731,2)</f>
        <v>12.69</v>
      </c>
      <c r="N731" s="20"/>
      <c r="O731" s="17"/>
      <c r="P731" s="17"/>
      <c r="Q731" s="17"/>
      <c r="R731" s="17"/>
    </row>
    <row r="732" spans="1:18" ht="15.75" customHeight="1">
      <c r="A732" s="17"/>
      <c r="B732" s="213"/>
      <c r="C732" s="226"/>
      <c r="D732" s="199" t="s">
        <v>2035</v>
      </c>
      <c r="E732" s="482" t="s">
        <v>608</v>
      </c>
      <c r="F732" s="482"/>
      <c r="G732" s="199" t="s">
        <v>596</v>
      </c>
      <c r="H732" s="208" t="s">
        <v>2038</v>
      </c>
      <c r="I732" s="201" t="s">
        <v>2029</v>
      </c>
      <c r="J732" s="201">
        <f t="shared" si="363"/>
        <v>8.4660000000000013E-2</v>
      </c>
      <c r="K732" s="195">
        <v>0.24979999999999999</v>
      </c>
      <c r="L732" s="201">
        <f t="shared" si="364"/>
        <v>2.1148068000000003E-2</v>
      </c>
      <c r="M732" s="196">
        <f t="shared" si="365"/>
        <v>0.11</v>
      </c>
      <c r="N732" s="20"/>
      <c r="O732" s="17"/>
      <c r="P732" s="17"/>
      <c r="Q732" s="17"/>
      <c r="R732" s="17"/>
    </row>
    <row r="733" spans="1:18" ht="15.75" customHeight="1">
      <c r="A733" s="17"/>
      <c r="B733" s="213"/>
      <c r="C733" s="226"/>
      <c r="D733" s="199" t="s">
        <v>2036</v>
      </c>
      <c r="E733" s="482" t="s">
        <v>609</v>
      </c>
      <c r="F733" s="482"/>
      <c r="G733" s="199" t="s">
        <v>596</v>
      </c>
      <c r="H733" s="208" t="s">
        <v>2039</v>
      </c>
      <c r="I733" s="201" t="s">
        <v>2021</v>
      </c>
      <c r="J733" s="201">
        <f t="shared" si="363"/>
        <v>0.65812999999999999</v>
      </c>
      <c r="K733" s="195">
        <v>0.24979999999999999</v>
      </c>
      <c r="L733" s="201">
        <f t="shared" si="364"/>
        <v>0.164400874</v>
      </c>
      <c r="M733" s="196">
        <f t="shared" si="365"/>
        <v>0.82</v>
      </c>
      <c r="N733" s="20"/>
      <c r="O733" s="17"/>
      <c r="P733" s="17"/>
      <c r="Q733" s="17"/>
      <c r="R733" s="17"/>
    </row>
    <row r="734" spans="1:18" ht="15.75" customHeight="1">
      <c r="A734" s="17"/>
      <c r="B734" s="213"/>
      <c r="C734" s="226"/>
      <c r="D734" s="199"/>
      <c r="E734" s="482"/>
      <c r="F734" s="482"/>
      <c r="G734" s="199"/>
      <c r="H734" s="208"/>
      <c r="I734" s="201"/>
      <c r="J734" s="201"/>
      <c r="K734" s="222"/>
      <c r="L734" s="227" t="s">
        <v>594</v>
      </c>
      <c r="M734" s="210">
        <f>SUM(M730:M733)</f>
        <v>13.62</v>
      </c>
      <c r="N734" s="20"/>
      <c r="O734" s="17"/>
      <c r="P734" s="17"/>
      <c r="Q734" s="17"/>
      <c r="R734" s="17"/>
    </row>
    <row r="735" spans="1:18" ht="15.75" customHeight="1">
      <c r="A735" s="17"/>
      <c r="B735" s="213"/>
      <c r="C735" s="206" t="s">
        <v>525</v>
      </c>
      <c r="D735" s="225" t="s">
        <v>2040</v>
      </c>
      <c r="E735" s="484" t="s">
        <v>2041</v>
      </c>
      <c r="F735" s="484"/>
      <c r="G735" s="228"/>
      <c r="H735" s="228"/>
      <c r="I735" s="228"/>
      <c r="J735" s="228"/>
      <c r="K735" s="228"/>
      <c r="L735" s="228"/>
      <c r="M735" s="229"/>
      <c r="N735" s="20"/>
      <c r="O735" s="17"/>
      <c r="P735" s="17"/>
      <c r="Q735" s="17"/>
      <c r="R735" s="17"/>
    </row>
    <row r="736" spans="1:18" ht="15.75" customHeight="1">
      <c r="A736" s="17"/>
      <c r="B736" s="213"/>
      <c r="C736" s="226"/>
      <c r="D736" s="199" t="s">
        <v>2042</v>
      </c>
      <c r="E736" s="482" t="s">
        <v>2043</v>
      </c>
      <c r="F736" s="482"/>
      <c r="G736" s="208" t="s">
        <v>505</v>
      </c>
      <c r="H736" s="201" t="s">
        <v>2044</v>
      </c>
      <c r="I736" s="208" t="s">
        <v>2045</v>
      </c>
      <c r="J736" s="201">
        <f t="shared" ref="J736:J738" si="366">H736*I736</f>
        <v>10.589399999999999</v>
      </c>
      <c r="K736" s="195">
        <v>0.24979999999999999</v>
      </c>
      <c r="L736" s="201">
        <f t="shared" ref="L736:L738" si="367">J736*K736</f>
        <v>2.6452321199999997</v>
      </c>
      <c r="M736" s="196">
        <f t="shared" ref="M736:M738" si="368">ROUND(J736+L736,2)</f>
        <v>13.23</v>
      </c>
      <c r="N736" s="20"/>
      <c r="O736" s="17"/>
      <c r="P736" s="17"/>
      <c r="Q736" s="17"/>
      <c r="R736" s="17"/>
    </row>
    <row r="737" spans="1:18" ht="15.75" customHeight="1">
      <c r="A737" s="17"/>
      <c r="B737" s="213"/>
      <c r="C737" s="226"/>
      <c r="D737" s="199" t="s">
        <v>2035</v>
      </c>
      <c r="E737" s="482" t="s">
        <v>608</v>
      </c>
      <c r="F737" s="482"/>
      <c r="G737" s="208" t="s">
        <v>596</v>
      </c>
      <c r="H737" s="201" t="s">
        <v>2046</v>
      </c>
      <c r="I737" s="208" t="s">
        <v>2029</v>
      </c>
      <c r="J737" s="201">
        <f t="shared" si="366"/>
        <v>4.3160000000000004E-2</v>
      </c>
      <c r="K737" s="195">
        <v>0.24979999999999999</v>
      </c>
      <c r="L737" s="201">
        <f t="shared" si="367"/>
        <v>1.0781368000000001E-2</v>
      </c>
      <c r="M737" s="196">
        <f t="shared" si="368"/>
        <v>0.05</v>
      </c>
      <c r="N737" s="20"/>
      <c r="O737" s="17"/>
      <c r="P737" s="17"/>
      <c r="Q737" s="17"/>
      <c r="R737" s="17"/>
    </row>
    <row r="738" spans="1:18" ht="15.75" customHeight="1">
      <c r="A738" s="17"/>
      <c r="B738" s="213"/>
      <c r="C738" s="226"/>
      <c r="D738" s="199" t="s">
        <v>2036</v>
      </c>
      <c r="E738" s="482" t="s">
        <v>609</v>
      </c>
      <c r="F738" s="482"/>
      <c r="G738" s="208" t="s">
        <v>596</v>
      </c>
      <c r="H738" s="201" t="s">
        <v>2047</v>
      </c>
      <c r="I738" s="208" t="s">
        <v>2021</v>
      </c>
      <c r="J738" s="201">
        <f t="shared" si="366"/>
        <v>0.34392600000000001</v>
      </c>
      <c r="K738" s="195">
        <v>0.24979999999999999</v>
      </c>
      <c r="L738" s="201">
        <f t="shared" si="367"/>
        <v>8.5912714799999998E-2</v>
      </c>
      <c r="M738" s="196">
        <f t="shared" si="368"/>
        <v>0.43</v>
      </c>
      <c r="N738" s="20"/>
      <c r="O738" s="17"/>
      <c r="P738" s="17"/>
      <c r="Q738" s="17"/>
      <c r="R738" s="17"/>
    </row>
    <row r="739" spans="1:18" ht="15.75" customHeight="1">
      <c r="A739" s="17"/>
      <c r="B739" s="213"/>
      <c r="C739" s="226"/>
      <c r="D739" s="199"/>
      <c r="E739" s="482"/>
      <c r="F739" s="482"/>
      <c r="G739" s="199"/>
      <c r="H739" s="208"/>
      <c r="I739" s="201"/>
      <c r="J739" s="201"/>
      <c r="K739" s="222"/>
      <c r="L739" s="227" t="s">
        <v>594</v>
      </c>
      <c r="M739" s="210">
        <f>SUM(M735:M738)</f>
        <v>13.71</v>
      </c>
      <c r="N739" s="20"/>
      <c r="O739" s="17"/>
      <c r="P739" s="17"/>
      <c r="Q739" s="17"/>
      <c r="R739" s="17"/>
    </row>
    <row r="740" spans="1:18" ht="15.75" customHeight="1">
      <c r="A740" s="17"/>
      <c r="B740" s="213"/>
      <c r="C740" s="206" t="s">
        <v>526</v>
      </c>
      <c r="D740" s="225" t="s">
        <v>2048</v>
      </c>
      <c r="E740" s="484" t="s">
        <v>847</v>
      </c>
      <c r="F740" s="484"/>
      <c r="G740" s="228"/>
      <c r="H740" s="228"/>
      <c r="I740" s="228"/>
      <c r="J740" s="228"/>
      <c r="K740" s="228"/>
      <c r="L740" s="228"/>
      <c r="M740" s="229"/>
      <c r="N740" s="20"/>
      <c r="O740" s="17"/>
      <c r="P740" s="17"/>
      <c r="Q740" s="17"/>
      <c r="R740" s="17"/>
    </row>
    <row r="741" spans="1:18" ht="15.75" customHeight="1">
      <c r="A741" s="17"/>
      <c r="B741" s="213"/>
      <c r="C741" s="226"/>
      <c r="D741" s="199" t="s">
        <v>2049</v>
      </c>
      <c r="E741" s="482" t="s">
        <v>801</v>
      </c>
      <c r="F741" s="482"/>
      <c r="G741" s="208" t="s">
        <v>505</v>
      </c>
      <c r="H741" s="201" t="s">
        <v>2044</v>
      </c>
      <c r="I741" s="208" t="s">
        <v>1908</v>
      </c>
      <c r="J741" s="201">
        <f t="shared" ref="J741:J743" si="369">H741*I741</f>
        <v>9.9789000000000012</v>
      </c>
      <c r="K741" s="195">
        <v>0.24979999999999999</v>
      </c>
      <c r="L741" s="201">
        <f t="shared" ref="L741:L743" si="370">J741*K741</f>
        <v>2.4927292200000002</v>
      </c>
      <c r="M741" s="196">
        <f t="shared" ref="M741:M743" si="371">ROUND(J741+L741,2)</f>
        <v>12.47</v>
      </c>
      <c r="N741" s="20"/>
      <c r="O741" s="17"/>
      <c r="P741" s="17"/>
      <c r="Q741" s="17"/>
      <c r="R741" s="17"/>
    </row>
    <row r="742" spans="1:18" ht="15.75" customHeight="1">
      <c r="A742" s="17"/>
      <c r="B742" s="213"/>
      <c r="C742" s="226"/>
      <c r="D742" s="199" t="s">
        <v>2035</v>
      </c>
      <c r="E742" s="482" t="s">
        <v>608</v>
      </c>
      <c r="F742" s="482"/>
      <c r="G742" s="208" t="s">
        <v>596</v>
      </c>
      <c r="H742" s="201" t="s">
        <v>2050</v>
      </c>
      <c r="I742" s="208" t="s">
        <v>2029</v>
      </c>
      <c r="J742" s="201">
        <f t="shared" si="369"/>
        <v>2.324E-2</v>
      </c>
      <c r="K742" s="195">
        <v>0.24979999999999999</v>
      </c>
      <c r="L742" s="201">
        <f t="shared" si="370"/>
        <v>5.8053519999999997E-3</v>
      </c>
      <c r="M742" s="196">
        <f t="shared" si="371"/>
        <v>0.03</v>
      </c>
      <c r="N742" s="20"/>
      <c r="O742" s="17"/>
      <c r="P742" s="17"/>
      <c r="Q742" s="17"/>
      <c r="R742" s="17"/>
    </row>
    <row r="743" spans="1:18" ht="15.75" customHeight="1">
      <c r="A743" s="17"/>
      <c r="B743" s="213"/>
      <c r="C743" s="226"/>
      <c r="D743" s="199" t="s">
        <v>2036</v>
      </c>
      <c r="E743" s="482" t="s">
        <v>609</v>
      </c>
      <c r="F743" s="482"/>
      <c r="G743" s="208" t="s">
        <v>596</v>
      </c>
      <c r="H743" s="201" t="s">
        <v>1791</v>
      </c>
      <c r="I743" s="208" t="s">
        <v>2021</v>
      </c>
      <c r="J743" s="201">
        <f t="shared" si="369"/>
        <v>0.18682400000000002</v>
      </c>
      <c r="K743" s="195">
        <v>0.24979999999999999</v>
      </c>
      <c r="L743" s="201">
        <f t="shared" si="370"/>
        <v>4.6668635200000003E-2</v>
      </c>
      <c r="M743" s="196">
        <f t="shared" si="371"/>
        <v>0.23</v>
      </c>
      <c r="N743" s="20"/>
      <c r="O743" s="17"/>
      <c r="P743" s="17"/>
      <c r="Q743" s="17"/>
      <c r="R743" s="17"/>
    </row>
    <row r="744" spans="1:18" ht="15.75" customHeight="1">
      <c r="A744" s="17"/>
      <c r="B744" s="213"/>
      <c r="C744" s="226"/>
      <c r="D744" s="199"/>
      <c r="E744" s="482"/>
      <c r="F744" s="482"/>
      <c r="G744" s="199"/>
      <c r="H744" s="208"/>
      <c r="I744" s="201"/>
      <c r="J744" s="201"/>
      <c r="K744" s="222"/>
      <c r="L744" s="227" t="s">
        <v>594</v>
      </c>
      <c r="M744" s="210">
        <f>SUM(M740:M743)</f>
        <v>12.73</v>
      </c>
      <c r="N744" s="20"/>
      <c r="O744" s="17"/>
      <c r="P744" s="17"/>
      <c r="Q744" s="17"/>
      <c r="R744" s="17"/>
    </row>
    <row r="745" spans="1:18" ht="15.75" customHeight="1">
      <c r="A745" s="17"/>
      <c r="B745" s="213"/>
      <c r="C745" s="206" t="s">
        <v>527</v>
      </c>
      <c r="D745" s="225" t="s">
        <v>2051</v>
      </c>
      <c r="E745" s="484" t="s">
        <v>846</v>
      </c>
      <c r="F745" s="484"/>
      <c r="G745" s="228"/>
      <c r="H745" s="228"/>
      <c r="I745" s="228"/>
      <c r="J745" s="228"/>
      <c r="K745" s="228"/>
      <c r="L745" s="228"/>
      <c r="M745" s="229"/>
      <c r="N745" s="20"/>
      <c r="O745" s="17"/>
      <c r="P745" s="17"/>
      <c r="Q745" s="17"/>
      <c r="R745" s="17"/>
    </row>
    <row r="746" spans="1:18" ht="15.75" customHeight="1">
      <c r="A746" s="17"/>
      <c r="B746" s="213"/>
      <c r="C746" s="226"/>
      <c r="D746" s="199" t="s">
        <v>2052</v>
      </c>
      <c r="E746" s="482" t="s">
        <v>2053</v>
      </c>
      <c r="F746" s="482"/>
      <c r="G746" s="208" t="s">
        <v>505</v>
      </c>
      <c r="H746" s="201" t="s">
        <v>2044</v>
      </c>
      <c r="I746" s="208" t="s">
        <v>2054</v>
      </c>
      <c r="J746" s="201">
        <f t="shared" ref="J746:J748" si="372">H746*I746</f>
        <v>8.6469000000000005</v>
      </c>
      <c r="K746" s="195">
        <v>0.24979999999999999</v>
      </c>
      <c r="L746" s="201">
        <f t="shared" ref="L746:L748" si="373">J746*K746</f>
        <v>2.1599956200000001</v>
      </c>
      <c r="M746" s="196">
        <f t="shared" ref="M746:M748" si="374">ROUND(J746+L746,2)</f>
        <v>10.81</v>
      </c>
      <c r="N746" s="20"/>
      <c r="O746" s="17"/>
      <c r="P746" s="17"/>
      <c r="Q746" s="17"/>
      <c r="R746" s="17"/>
    </row>
    <row r="747" spans="1:18" ht="15.75" customHeight="1">
      <c r="A747" s="17"/>
      <c r="B747" s="213"/>
      <c r="C747" s="226"/>
      <c r="D747" s="199" t="s">
        <v>2035</v>
      </c>
      <c r="E747" s="482" t="s">
        <v>608</v>
      </c>
      <c r="F747" s="482"/>
      <c r="G747" s="208" t="s">
        <v>596</v>
      </c>
      <c r="H747" s="201" t="s">
        <v>2055</v>
      </c>
      <c r="I747" s="208" t="s">
        <v>2029</v>
      </c>
      <c r="J747" s="201">
        <f t="shared" si="372"/>
        <v>1.3280000000000002E-2</v>
      </c>
      <c r="K747" s="195">
        <v>0.24979999999999999</v>
      </c>
      <c r="L747" s="201">
        <f t="shared" si="373"/>
        <v>3.3173440000000003E-3</v>
      </c>
      <c r="M747" s="196">
        <f t="shared" si="374"/>
        <v>0.02</v>
      </c>
      <c r="N747" s="20"/>
      <c r="O747" s="17"/>
      <c r="P747" s="17"/>
      <c r="Q747" s="17"/>
      <c r="R747" s="17"/>
    </row>
    <row r="748" spans="1:18" ht="15.75" customHeight="1">
      <c r="A748" s="17"/>
      <c r="B748" s="213"/>
      <c r="C748" s="226"/>
      <c r="D748" s="199" t="s">
        <v>2036</v>
      </c>
      <c r="E748" s="482" t="s">
        <v>609</v>
      </c>
      <c r="F748" s="482"/>
      <c r="G748" s="208" t="s">
        <v>596</v>
      </c>
      <c r="H748" s="201" t="s">
        <v>2056</v>
      </c>
      <c r="I748" s="208" t="s">
        <v>2021</v>
      </c>
      <c r="J748" s="201">
        <f t="shared" si="372"/>
        <v>0.10190399999999999</v>
      </c>
      <c r="K748" s="195">
        <v>0.24979999999999999</v>
      </c>
      <c r="L748" s="201">
        <f t="shared" si="373"/>
        <v>2.5455619199999998E-2</v>
      </c>
      <c r="M748" s="196">
        <f t="shared" si="374"/>
        <v>0.13</v>
      </c>
      <c r="N748" s="20"/>
      <c r="O748" s="17"/>
      <c r="P748" s="17"/>
      <c r="Q748" s="17"/>
      <c r="R748" s="17"/>
    </row>
    <row r="749" spans="1:18" ht="15.75" customHeight="1">
      <c r="A749" s="17"/>
      <c r="B749" s="213"/>
      <c r="C749" s="226"/>
      <c r="D749" s="199"/>
      <c r="E749" s="482"/>
      <c r="F749" s="482"/>
      <c r="G749" s="199"/>
      <c r="H749" s="208"/>
      <c r="I749" s="201"/>
      <c r="J749" s="201"/>
      <c r="K749" s="222"/>
      <c r="L749" s="227" t="s">
        <v>594</v>
      </c>
      <c r="M749" s="210">
        <f>SUM(M745:M748)</f>
        <v>10.96</v>
      </c>
      <c r="N749" s="20"/>
      <c r="O749" s="17"/>
      <c r="P749" s="17"/>
      <c r="Q749" s="17"/>
      <c r="R749" s="17"/>
    </row>
    <row r="750" spans="1:18" ht="15.75" customHeight="1">
      <c r="A750" s="17"/>
      <c r="B750" s="213"/>
      <c r="C750" s="206" t="s">
        <v>3881</v>
      </c>
      <c r="D750" s="225">
        <v>92882</v>
      </c>
      <c r="E750" s="484" t="s">
        <v>1138</v>
      </c>
      <c r="F750" s="484"/>
      <c r="G750" s="228"/>
      <c r="H750" s="228"/>
      <c r="I750" s="228"/>
      <c r="J750" s="228"/>
      <c r="K750" s="228"/>
      <c r="L750" s="228"/>
      <c r="M750" s="229"/>
      <c r="N750" s="20"/>
      <c r="O750" s="17"/>
      <c r="P750" s="17"/>
      <c r="Q750" s="17"/>
      <c r="R750" s="17"/>
    </row>
    <row r="751" spans="1:18" ht="15.75" customHeight="1">
      <c r="A751" s="17"/>
      <c r="B751" s="213"/>
      <c r="C751" s="226"/>
      <c r="D751" s="199" t="s">
        <v>2057</v>
      </c>
      <c r="E751" s="482" t="s">
        <v>607</v>
      </c>
      <c r="F751" s="482"/>
      <c r="G751" s="208" t="s">
        <v>518</v>
      </c>
      <c r="H751" s="201" t="s">
        <v>2061</v>
      </c>
      <c r="I751" s="208" t="s">
        <v>2062</v>
      </c>
      <c r="J751" s="201">
        <f t="shared" ref="J751" si="375">H751*I751</f>
        <v>0.21340000000000001</v>
      </c>
      <c r="K751" s="195">
        <v>0.24979999999999999</v>
      </c>
      <c r="L751" s="201">
        <f t="shared" ref="L751" si="376">J751*K751</f>
        <v>5.3307319999999998E-2</v>
      </c>
      <c r="M751" s="196">
        <f t="shared" ref="M751:M755" si="377">ROUND(J751+L751,2)</f>
        <v>0.27</v>
      </c>
      <c r="N751" s="20"/>
      <c r="O751" s="17"/>
      <c r="P751" s="17"/>
      <c r="Q751" s="17"/>
      <c r="R751" s="17"/>
    </row>
    <row r="752" spans="1:18" ht="15.75" customHeight="1">
      <c r="A752" s="17"/>
      <c r="B752" s="213"/>
      <c r="C752" s="226"/>
      <c r="D752" s="199" t="s">
        <v>2058</v>
      </c>
      <c r="E752" s="482" t="s">
        <v>805</v>
      </c>
      <c r="F752" s="482"/>
      <c r="G752" s="208" t="s">
        <v>505</v>
      </c>
      <c r="H752" s="201" t="s">
        <v>1659</v>
      </c>
      <c r="I752" s="208" t="s">
        <v>1998</v>
      </c>
      <c r="J752" s="201">
        <f t="shared" ref="J752:J755" si="378">H752*I752</f>
        <v>0.45250000000000007</v>
      </c>
      <c r="K752" s="195">
        <v>0.24979999999999999</v>
      </c>
      <c r="L752" s="201">
        <f t="shared" ref="L752:L755" si="379">J752*K752</f>
        <v>0.11303450000000001</v>
      </c>
      <c r="M752" s="196">
        <f t="shared" si="377"/>
        <v>0.56999999999999995</v>
      </c>
      <c r="N752" s="20"/>
      <c r="O752" s="17"/>
      <c r="P752" s="17"/>
      <c r="Q752" s="17"/>
      <c r="R752" s="17"/>
    </row>
    <row r="753" spans="1:18" ht="15.75" customHeight="1">
      <c r="A753" s="17"/>
      <c r="B753" s="213"/>
      <c r="C753" s="226"/>
      <c r="D753" s="199" t="s">
        <v>2035</v>
      </c>
      <c r="E753" s="482" t="s">
        <v>608</v>
      </c>
      <c r="F753" s="482"/>
      <c r="G753" s="208" t="s">
        <v>596</v>
      </c>
      <c r="H753" s="201" t="s">
        <v>1941</v>
      </c>
      <c r="I753" s="208" t="s">
        <v>2029</v>
      </c>
      <c r="J753" s="201">
        <f t="shared" si="378"/>
        <v>0.25730000000000003</v>
      </c>
      <c r="K753" s="195">
        <v>0.24979999999999999</v>
      </c>
      <c r="L753" s="201">
        <f t="shared" si="379"/>
        <v>6.4273540000000004E-2</v>
      </c>
      <c r="M753" s="196">
        <f t="shared" si="377"/>
        <v>0.32</v>
      </c>
      <c r="N753" s="20"/>
      <c r="O753" s="17"/>
      <c r="P753" s="17"/>
      <c r="Q753" s="17"/>
      <c r="R753" s="17"/>
    </row>
    <row r="754" spans="1:18" ht="15.75" customHeight="1">
      <c r="A754" s="17"/>
      <c r="B754" s="213"/>
      <c r="C754" s="226"/>
      <c r="D754" s="199" t="s">
        <v>2036</v>
      </c>
      <c r="E754" s="482" t="s">
        <v>609</v>
      </c>
      <c r="F754" s="482"/>
      <c r="G754" s="208" t="s">
        <v>596</v>
      </c>
      <c r="H754" s="201" t="s">
        <v>2063</v>
      </c>
      <c r="I754" s="208" t="s">
        <v>2021</v>
      </c>
      <c r="J754" s="201">
        <f t="shared" si="378"/>
        <v>2.010481</v>
      </c>
      <c r="K754" s="195">
        <v>0.24979999999999999</v>
      </c>
      <c r="L754" s="201">
        <f t="shared" si="379"/>
        <v>0.50221815380000001</v>
      </c>
      <c r="M754" s="196">
        <f t="shared" si="377"/>
        <v>2.5099999999999998</v>
      </c>
      <c r="N754" s="20"/>
      <c r="O754" s="17"/>
      <c r="P754" s="17"/>
      <c r="Q754" s="17"/>
      <c r="R754" s="17"/>
    </row>
    <row r="755" spans="1:18" ht="15.75" customHeight="1">
      <c r="A755" s="17"/>
      <c r="B755" s="213"/>
      <c r="C755" s="226"/>
      <c r="D755" s="199" t="s">
        <v>2059</v>
      </c>
      <c r="E755" s="482" t="s">
        <v>2060</v>
      </c>
      <c r="F755" s="482"/>
      <c r="G755" s="208" t="s">
        <v>505</v>
      </c>
      <c r="H755" s="201" t="s">
        <v>1527</v>
      </c>
      <c r="I755" s="208" t="s">
        <v>2064</v>
      </c>
      <c r="J755" s="201">
        <f t="shared" si="378"/>
        <v>10.210000000000001</v>
      </c>
      <c r="K755" s="195">
        <v>0.24979999999999999</v>
      </c>
      <c r="L755" s="201">
        <f t="shared" si="379"/>
        <v>2.5504580000000003</v>
      </c>
      <c r="M755" s="196">
        <f t="shared" si="377"/>
        <v>12.76</v>
      </c>
      <c r="N755" s="20"/>
      <c r="O755" s="17"/>
      <c r="P755" s="17"/>
      <c r="Q755" s="17"/>
      <c r="R755" s="17"/>
    </row>
    <row r="756" spans="1:18" ht="15.75" customHeight="1">
      <c r="A756" s="17"/>
      <c r="B756" s="213"/>
      <c r="C756" s="226"/>
      <c r="D756" s="199"/>
      <c r="E756" s="482"/>
      <c r="F756" s="482"/>
      <c r="G756" s="199"/>
      <c r="H756" s="208"/>
      <c r="I756" s="201"/>
      <c r="J756" s="201"/>
      <c r="K756" s="222"/>
      <c r="L756" s="227" t="s">
        <v>594</v>
      </c>
      <c r="M756" s="210">
        <f>SUM(M750:M755)</f>
        <v>16.43</v>
      </c>
      <c r="N756" s="20"/>
      <c r="O756" s="17"/>
      <c r="P756" s="17"/>
      <c r="Q756" s="17"/>
      <c r="R756" s="17"/>
    </row>
    <row r="757" spans="1:18" ht="15.75" customHeight="1">
      <c r="A757" s="17"/>
      <c r="B757" s="213"/>
      <c r="C757" s="206" t="s">
        <v>3882</v>
      </c>
      <c r="D757" s="225">
        <v>92883</v>
      </c>
      <c r="E757" s="484" t="s">
        <v>1139</v>
      </c>
      <c r="F757" s="484"/>
      <c r="G757" s="228"/>
      <c r="H757" s="228"/>
      <c r="I757" s="228"/>
      <c r="J757" s="228"/>
      <c r="K757" s="228"/>
      <c r="L757" s="228"/>
      <c r="M757" s="229"/>
      <c r="N757" s="20"/>
      <c r="O757" s="17"/>
      <c r="P757" s="17"/>
      <c r="Q757" s="17"/>
      <c r="R757" s="17"/>
    </row>
    <row r="758" spans="1:18" ht="15.75" customHeight="1">
      <c r="A758" s="17"/>
      <c r="B758" s="213"/>
      <c r="C758" s="192"/>
      <c r="D758" s="199" t="s">
        <v>2057</v>
      </c>
      <c r="E758" s="482" t="s">
        <v>607</v>
      </c>
      <c r="F758" s="482"/>
      <c r="G758" s="208" t="s">
        <v>518</v>
      </c>
      <c r="H758" s="201" t="s">
        <v>2067</v>
      </c>
      <c r="I758" s="208" t="s">
        <v>2062</v>
      </c>
      <c r="J758" s="201">
        <f t="shared" ref="J758:J762" si="380">H758*I758</f>
        <v>0.16345999999999999</v>
      </c>
      <c r="K758" s="195">
        <v>0.24979999999999999</v>
      </c>
      <c r="L758" s="201">
        <f t="shared" ref="L758:L762" si="381">J758*K758</f>
        <v>4.0832307999999998E-2</v>
      </c>
      <c r="M758" s="196">
        <f t="shared" ref="M758:M762" si="382">ROUND(J758+L758,2)</f>
        <v>0.2</v>
      </c>
      <c r="N758" s="20"/>
      <c r="O758" s="17"/>
      <c r="P758" s="17"/>
      <c r="Q758" s="17"/>
      <c r="R758" s="17"/>
    </row>
    <row r="759" spans="1:18" ht="15.75" customHeight="1">
      <c r="A759" s="17"/>
      <c r="B759" s="213"/>
      <c r="C759" s="192"/>
      <c r="D759" s="199" t="s">
        <v>2058</v>
      </c>
      <c r="E759" s="482" t="s">
        <v>805</v>
      </c>
      <c r="F759" s="482"/>
      <c r="G759" s="208" t="s">
        <v>505</v>
      </c>
      <c r="H759" s="201" t="s">
        <v>1659</v>
      </c>
      <c r="I759" s="208" t="s">
        <v>1998</v>
      </c>
      <c r="J759" s="201">
        <f t="shared" si="380"/>
        <v>0.45250000000000007</v>
      </c>
      <c r="K759" s="195">
        <v>0.24979999999999999</v>
      </c>
      <c r="L759" s="201">
        <f t="shared" si="381"/>
        <v>0.11303450000000001</v>
      </c>
      <c r="M759" s="196">
        <f t="shared" si="382"/>
        <v>0.56999999999999995</v>
      </c>
      <c r="N759" s="20"/>
      <c r="O759" s="17"/>
      <c r="P759" s="17"/>
      <c r="Q759" s="17"/>
      <c r="R759" s="17"/>
    </row>
    <row r="760" spans="1:18" ht="15.75" customHeight="1">
      <c r="A760" s="17"/>
      <c r="B760" s="213"/>
      <c r="C760" s="192"/>
      <c r="D760" s="199" t="s">
        <v>2035</v>
      </c>
      <c r="E760" s="482" t="s">
        <v>608</v>
      </c>
      <c r="F760" s="482"/>
      <c r="G760" s="208" t="s">
        <v>596</v>
      </c>
      <c r="H760" s="201" t="s">
        <v>2068</v>
      </c>
      <c r="I760" s="208" t="s">
        <v>2029</v>
      </c>
      <c r="J760" s="201">
        <f t="shared" si="380"/>
        <v>0.19090000000000001</v>
      </c>
      <c r="K760" s="195">
        <v>0.24979999999999999</v>
      </c>
      <c r="L760" s="201">
        <f t="shared" si="381"/>
        <v>4.7686820000000005E-2</v>
      </c>
      <c r="M760" s="196">
        <f t="shared" si="382"/>
        <v>0.24</v>
      </c>
      <c r="N760" s="20"/>
      <c r="O760" s="17"/>
      <c r="P760" s="17"/>
      <c r="Q760" s="17"/>
      <c r="R760" s="17"/>
    </row>
    <row r="761" spans="1:18" ht="15.75" customHeight="1">
      <c r="A761" s="17"/>
      <c r="B761" s="213"/>
      <c r="C761" s="192"/>
      <c r="D761" s="199" t="s">
        <v>2036</v>
      </c>
      <c r="E761" s="482" t="s">
        <v>609</v>
      </c>
      <c r="F761" s="482"/>
      <c r="G761" s="208" t="s">
        <v>596</v>
      </c>
      <c r="H761" s="201" t="s">
        <v>2069</v>
      </c>
      <c r="I761" s="208" t="s">
        <v>2021</v>
      </c>
      <c r="J761" s="201">
        <f t="shared" si="380"/>
        <v>1.500961</v>
      </c>
      <c r="K761" s="195">
        <v>0.24979999999999999</v>
      </c>
      <c r="L761" s="201">
        <f t="shared" si="381"/>
        <v>0.3749400578</v>
      </c>
      <c r="M761" s="196">
        <f t="shared" si="382"/>
        <v>1.88</v>
      </c>
      <c r="N761" s="20"/>
      <c r="O761" s="17"/>
      <c r="P761" s="17"/>
      <c r="Q761" s="17"/>
      <c r="R761" s="17"/>
    </row>
    <row r="762" spans="1:18" ht="15.75" customHeight="1">
      <c r="A762" s="17"/>
      <c r="B762" s="213"/>
      <c r="C762" s="192"/>
      <c r="D762" s="199" t="s">
        <v>2065</v>
      </c>
      <c r="E762" s="482" t="s">
        <v>2066</v>
      </c>
      <c r="F762" s="482"/>
      <c r="G762" s="208" t="s">
        <v>505</v>
      </c>
      <c r="H762" s="201" t="s">
        <v>1527</v>
      </c>
      <c r="I762" s="208" t="s">
        <v>1994</v>
      </c>
      <c r="J762" s="201">
        <f t="shared" si="380"/>
        <v>10.09</v>
      </c>
      <c r="K762" s="195">
        <v>0.24979999999999999</v>
      </c>
      <c r="L762" s="201">
        <f t="shared" si="381"/>
        <v>2.5204819999999999</v>
      </c>
      <c r="M762" s="196">
        <f t="shared" si="382"/>
        <v>12.61</v>
      </c>
      <c r="N762" s="20"/>
      <c r="O762" s="17"/>
      <c r="P762" s="17"/>
      <c r="Q762" s="17"/>
      <c r="R762" s="17"/>
    </row>
    <row r="763" spans="1:18" ht="15.75" customHeight="1">
      <c r="A763" s="17"/>
      <c r="B763" s="213"/>
      <c r="C763" s="486"/>
      <c r="D763" s="483"/>
      <c r="E763" s="483"/>
      <c r="F763" s="483"/>
      <c r="G763" s="483"/>
      <c r="H763" s="483"/>
      <c r="I763" s="483"/>
      <c r="J763" s="483"/>
      <c r="K763" s="483"/>
      <c r="L763" s="209" t="s">
        <v>594</v>
      </c>
      <c r="M763" s="210">
        <f>SUM(M758:M762)</f>
        <v>15.5</v>
      </c>
      <c r="N763" s="20"/>
      <c r="O763" s="17"/>
      <c r="P763" s="17"/>
      <c r="Q763" s="17"/>
      <c r="R763" s="17"/>
    </row>
    <row r="764" spans="1:18" ht="15.75" customHeight="1">
      <c r="A764" s="17"/>
      <c r="B764" s="213"/>
      <c r="C764" s="206" t="s">
        <v>3883</v>
      </c>
      <c r="D764" s="225">
        <v>92884</v>
      </c>
      <c r="E764" s="484" t="s">
        <v>1140</v>
      </c>
      <c r="F764" s="484"/>
      <c r="G764" s="228"/>
      <c r="H764" s="228"/>
      <c r="I764" s="228"/>
      <c r="J764" s="228"/>
      <c r="K764" s="228"/>
      <c r="L764" s="228"/>
      <c r="M764" s="229"/>
      <c r="N764" s="20"/>
      <c r="O764" s="17"/>
      <c r="P764" s="17"/>
      <c r="Q764" s="17"/>
      <c r="R764" s="17"/>
    </row>
    <row r="765" spans="1:18" ht="15.75" customHeight="1">
      <c r="A765" s="17"/>
      <c r="B765" s="213"/>
      <c r="C765" s="192"/>
      <c r="D765" s="199" t="s">
        <v>2057</v>
      </c>
      <c r="E765" s="482" t="s">
        <v>607</v>
      </c>
      <c r="F765" s="483"/>
      <c r="G765" s="199" t="s">
        <v>518</v>
      </c>
      <c r="H765" s="199" t="s">
        <v>2072</v>
      </c>
      <c r="I765" s="199" t="s">
        <v>2062</v>
      </c>
      <c r="J765" s="201">
        <f t="shared" ref="J765:J769" si="383">H765*I765</f>
        <v>0.11946000000000001</v>
      </c>
      <c r="K765" s="195">
        <v>0.24979999999999999</v>
      </c>
      <c r="L765" s="201">
        <f t="shared" ref="L765:L769" si="384">J765*K765</f>
        <v>2.9841108000000002E-2</v>
      </c>
      <c r="M765" s="196">
        <f t="shared" ref="M765:M769" si="385">ROUND(J765+L765,2)</f>
        <v>0.15</v>
      </c>
      <c r="N765" s="20"/>
      <c r="O765" s="17"/>
      <c r="P765" s="17"/>
      <c r="Q765" s="17"/>
      <c r="R765" s="17"/>
    </row>
    <row r="766" spans="1:18" ht="15.75" customHeight="1">
      <c r="A766" s="17"/>
      <c r="B766" s="213"/>
      <c r="C766" s="192"/>
      <c r="D766" s="199" t="s">
        <v>2058</v>
      </c>
      <c r="E766" s="482" t="s">
        <v>805</v>
      </c>
      <c r="F766" s="483"/>
      <c r="G766" s="199" t="s">
        <v>518</v>
      </c>
      <c r="H766" s="199" t="s">
        <v>1659</v>
      </c>
      <c r="I766" s="199" t="s">
        <v>1998</v>
      </c>
      <c r="J766" s="201">
        <f t="shared" si="383"/>
        <v>0.45250000000000007</v>
      </c>
      <c r="K766" s="195">
        <v>0.24979999999999999</v>
      </c>
      <c r="L766" s="201">
        <f t="shared" si="384"/>
        <v>0.11303450000000001</v>
      </c>
      <c r="M766" s="196">
        <f t="shared" si="385"/>
        <v>0.56999999999999995</v>
      </c>
      <c r="N766" s="20"/>
      <c r="O766" s="17"/>
      <c r="P766" s="17"/>
      <c r="Q766" s="17"/>
      <c r="R766" s="17"/>
    </row>
    <row r="767" spans="1:18" ht="15.75" customHeight="1">
      <c r="A767" s="17"/>
      <c r="B767" s="213"/>
      <c r="C767" s="192"/>
      <c r="D767" s="199" t="s">
        <v>2035</v>
      </c>
      <c r="E767" s="482" t="s">
        <v>608</v>
      </c>
      <c r="F767" s="483"/>
      <c r="G767" s="199" t="s">
        <v>518</v>
      </c>
      <c r="H767" s="199" t="s">
        <v>2073</v>
      </c>
      <c r="I767" s="199" t="s">
        <v>2029</v>
      </c>
      <c r="J767" s="201">
        <f t="shared" si="383"/>
        <v>0.14276000000000003</v>
      </c>
      <c r="K767" s="195">
        <v>0.24979999999999999</v>
      </c>
      <c r="L767" s="201">
        <f t="shared" si="384"/>
        <v>3.5661448000000005E-2</v>
      </c>
      <c r="M767" s="196">
        <f t="shared" si="385"/>
        <v>0.18</v>
      </c>
      <c r="N767" s="20"/>
      <c r="O767" s="17"/>
      <c r="P767" s="17"/>
      <c r="Q767" s="17"/>
      <c r="R767" s="17"/>
    </row>
    <row r="768" spans="1:18" ht="15.75" customHeight="1">
      <c r="A768" s="17"/>
      <c r="B768" s="213"/>
      <c r="C768" s="192"/>
      <c r="D768" s="199" t="s">
        <v>2036</v>
      </c>
      <c r="E768" s="482" t="s">
        <v>609</v>
      </c>
      <c r="F768" s="483"/>
      <c r="G768" s="199" t="s">
        <v>518</v>
      </c>
      <c r="H768" s="199" t="s">
        <v>2074</v>
      </c>
      <c r="I768" s="199" t="s">
        <v>2021</v>
      </c>
      <c r="J768" s="201">
        <f t="shared" si="383"/>
        <v>1.123067</v>
      </c>
      <c r="K768" s="195">
        <v>0.24979999999999999</v>
      </c>
      <c r="L768" s="201">
        <f t="shared" si="384"/>
        <v>0.28054213659999999</v>
      </c>
      <c r="M768" s="196">
        <f t="shared" si="385"/>
        <v>1.4</v>
      </c>
      <c r="N768" s="20"/>
      <c r="O768" s="17"/>
      <c r="P768" s="17"/>
      <c r="Q768" s="17"/>
      <c r="R768" s="17"/>
    </row>
    <row r="769" spans="1:18" ht="15.75" customHeight="1">
      <c r="A769" s="17"/>
      <c r="B769" s="213"/>
      <c r="C769" s="192"/>
      <c r="D769" s="199" t="s">
        <v>2070</v>
      </c>
      <c r="E769" s="482" t="s">
        <v>2071</v>
      </c>
      <c r="F769" s="483"/>
      <c r="G769" s="199" t="s">
        <v>596</v>
      </c>
      <c r="H769" s="199" t="s">
        <v>1527</v>
      </c>
      <c r="I769" s="199" t="s">
        <v>2075</v>
      </c>
      <c r="J769" s="201">
        <f t="shared" si="383"/>
        <v>11</v>
      </c>
      <c r="K769" s="195">
        <v>0.24979999999999999</v>
      </c>
      <c r="L769" s="201">
        <f t="shared" si="384"/>
        <v>2.7477999999999998</v>
      </c>
      <c r="M769" s="196">
        <f t="shared" si="385"/>
        <v>13.75</v>
      </c>
      <c r="N769" s="20"/>
      <c r="O769" s="17"/>
      <c r="P769" s="17"/>
      <c r="Q769" s="17"/>
      <c r="R769" s="17"/>
    </row>
    <row r="770" spans="1:18" ht="15.75" customHeight="1">
      <c r="A770" s="17"/>
      <c r="B770" s="213"/>
      <c r="C770" s="486"/>
      <c r="D770" s="483"/>
      <c r="E770" s="483"/>
      <c r="F770" s="483"/>
      <c r="G770" s="483"/>
      <c r="H770" s="483"/>
      <c r="I770" s="483"/>
      <c r="J770" s="483"/>
      <c r="K770" s="483"/>
      <c r="L770" s="209" t="s">
        <v>594</v>
      </c>
      <c r="M770" s="210">
        <f>SUM(M765:M769)</f>
        <v>16.05</v>
      </c>
      <c r="N770" s="20"/>
      <c r="O770" s="17"/>
      <c r="P770" s="17"/>
      <c r="Q770" s="17"/>
      <c r="R770" s="17"/>
    </row>
    <row r="771" spans="1:18" ht="15.75" customHeight="1">
      <c r="A771" s="17"/>
      <c r="B771" s="213"/>
      <c r="C771" s="206" t="s">
        <v>3884</v>
      </c>
      <c r="D771" s="225">
        <v>92885</v>
      </c>
      <c r="E771" s="484" t="s">
        <v>1141</v>
      </c>
      <c r="F771" s="484"/>
      <c r="G771" s="228"/>
      <c r="H771" s="228"/>
      <c r="I771" s="228"/>
      <c r="J771" s="228"/>
      <c r="K771" s="228"/>
      <c r="L771" s="228"/>
      <c r="M771" s="229"/>
      <c r="N771" s="20"/>
      <c r="O771" s="17"/>
      <c r="P771" s="17"/>
      <c r="Q771" s="17"/>
      <c r="R771" s="17"/>
    </row>
    <row r="772" spans="1:18" ht="15.75" customHeight="1">
      <c r="A772" s="17"/>
      <c r="B772" s="213"/>
      <c r="C772" s="192"/>
      <c r="D772" s="199" t="s">
        <v>2057</v>
      </c>
      <c r="E772" s="482" t="s">
        <v>607</v>
      </c>
      <c r="F772" s="483"/>
      <c r="G772" s="199" t="s">
        <v>518</v>
      </c>
      <c r="H772" s="199" t="s">
        <v>2078</v>
      </c>
      <c r="I772" s="199" t="s">
        <v>2062</v>
      </c>
      <c r="J772" s="201">
        <f t="shared" ref="J772:J776" si="386">H772*I772</f>
        <v>8.0739999999999992E-2</v>
      </c>
      <c r="K772" s="195">
        <v>0.24979999999999999</v>
      </c>
      <c r="L772" s="201">
        <f t="shared" ref="L772:L776" si="387">J772*K772</f>
        <v>2.0168851999999998E-2</v>
      </c>
      <c r="M772" s="196">
        <f t="shared" ref="M772:M776" si="388">ROUND(J772+L772,2)</f>
        <v>0.1</v>
      </c>
      <c r="N772" s="20"/>
      <c r="O772" s="17"/>
      <c r="P772" s="17"/>
      <c r="Q772" s="17"/>
      <c r="R772" s="17"/>
    </row>
    <row r="773" spans="1:18" ht="15.75" customHeight="1">
      <c r="A773" s="17"/>
      <c r="B773" s="213"/>
      <c r="C773" s="192"/>
      <c r="D773" s="199" t="s">
        <v>2058</v>
      </c>
      <c r="E773" s="482" t="s">
        <v>805</v>
      </c>
      <c r="F773" s="483"/>
      <c r="G773" s="199" t="s">
        <v>518</v>
      </c>
      <c r="H773" s="199" t="s">
        <v>1659</v>
      </c>
      <c r="I773" s="199" t="s">
        <v>1998</v>
      </c>
      <c r="J773" s="201">
        <f t="shared" si="386"/>
        <v>0.45250000000000007</v>
      </c>
      <c r="K773" s="195">
        <v>0.24979999999999999</v>
      </c>
      <c r="L773" s="201">
        <f t="shared" si="387"/>
        <v>0.11303450000000001</v>
      </c>
      <c r="M773" s="196">
        <f t="shared" si="388"/>
        <v>0.56999999999999995</v>
      </c>
      <c r="N773" s="20"/>
      <c r="O773" s="17"/>
      <c r="P773" s="17"/>
      <c r="Q773" s="17"/>
      <c r="R773" s="17"/>
    </row>
    <row r="774" spans="1:18" ht="15.75" customHeight="1">
      <c r="A774" s="17"/>
      <c r="B774" s="213"/>
      <c r="C774" s="192"/>
      <c r="D774" s="199" t="s">
        <v>2035</v>
      </c>
      <c r="E774" s="482" t="s">
        <v>608</v>
      </c>
      <c r="F774" s="483"/>
      <c r="G774" s="199" t="s">
        <v>518</v>
      </c>
      <c r="H774" s="199" t="s">
        <v>2079</v>
      </c>
      <c r="I774" s="199" t="s">
        <v>2029</v>
      </c>
      <c r="J774" s="201">
        <f t="shared" si="386"/>
        <v>0.10458000000000001</v>
      </c>
      <c r="K774" s="195">
        <v>0.24979999999999999</v>
      </c>
      <c r="L774" s="201">
        <f t="shared" si="387"/>
        <v>2.6124084000000002E-2</v>
      </c>
      <c r="M774" s="196">
        <f t="shared" si="388"/>
        <v>0.13</v>
      </c>
      <c r="N774" s="20"/>
      <c r="O774" s="17"/>
      <c r="P774" s="17"/>
      <c r="Q774" s="17"/>
      <c r="R774" s="17"/>
    </row>
    <row r="775" spans="1:18" ht="15.75" customHeight="1">
      <c r="A775" s="17"/>
      <c r="B775" s="213"/>
      <c r="C775" s="192"/>
      <c r="D775" s="199" t="s">
        <v>2036</v>
      </c>
      <c r="E775" s="482" t="s">
        <v>609</v>
      </c>
      <c r="F775" s="483"/>
      <c r="G775" s="199" t="s">
        <v>518</v>
      </c>
      <c r="H775" s="199" t="s">
        <v>2080</v>
      </c>
      <c r="I775" s="199" t="s">
        <v>2021</v>
      </c>
      <c r="J775" s="201">
        <f t="shared" si="386"/>
        <v>0.81947800000000004</v>
      </c>
      <c r="K775" s="195">
        <v>0.24979999999999999</v>
      </c>
      <c r="L775" s="201">
        <f t="shared" si="387"/>
        <v>0.20470560440000002</v>
      </c>
      <c r="M775" s="196">
        <f t="shared" si="388"/>
        <v>1.02</v>
      </c>
      <c r="N775" s="20"/>
      <c r="O775" s="17"/>
      <c r="P775" s="17"/>
      <c r="Q775" s="17"/>
      <c r="R775" s="17"/>
    </row>
    <row r="776" spans="1:18" ht="15.75" customHeight="1">
      <c r="A776" s="17"/>
      <c r="B776" s="213"/>
      <c r="C776" s="192"/>
      <c r="D776" s="199" t="s">
        <v>2076</v>
      </c>
      <c r="E776" s="482" t="s">
        <v>2077</v>
      </c>
      <c r="F776" s="483"/>
      <c r="G776" s="199" t="s">
        <v>596</v>
      </c>
      <c r="H776" s="199" t="s">
        <v>1527</v>
      </c>
      <c r="I776" s="199" t="s">
        <v>2081</v>
      </c>
      <c r="J776" s="201">
        <f t="shared" si="386"/>
        <v>10.87</v>
      </c>
      <c r="K776" s="195">
        <v>0.24979999999999999</v>
      </c>
      <c r="L776" s="201">
        <f t="shared" si="387"/>
        <v>2.7153259999999997</v>
      </c>
      <c r="M776" s="196">
        <f t="shared" si="388"/>
        <v>13.59</v>
      </c>
      <c r="N776" s="20"/>
      <c r="O776" s="17"/>
      <c r="P776" s="17"/>
      <c r="Q776" s="17"/>
      <c r="R776" s="17"/>
    </row>
    <row r="777" spans="1:18" ht="15.75" customHeight="1">
      <c r="A777" s="17"/>
      <c r="B777" s="213"/>
      <c r="C777" s="486"/>
      <c r="D777" s="483"/>
      <c r="E777" s="483"/>
      <c r="F777" s="483"/>
      <c r="G777" s="483"/>
      <c r="H777" s="483"/>
      <c r="I777" s="483"/>
      <c r="J777" s="483"/>
      <c r="K777" s="483"/>
      <c r="L777" s="209" t="s">
        <v>594</v>
      </c>
      <c r="M777" s="210">
        <f>SUM(M772:M776)</f>
        <v>15.41</v>
      </c>
      <c r="N777" s="20"/>
      <c r="O777" s="17"/>
      <c r="P777" s="17"/>
      <c r="Q777" s="17"/>
      <c r="R777" s="17"/>
    </row>
    <row r="778" spans="1:18" ht="15.75" customHeight="1">
      <c r="A778" s="17"/>
      <c r="B778" s="213"/>
      <c r="C778" s="206" t="s">
        <v>3885</v>
      </c>
      <c r="D778" s="225" t="s">
        <v>2082</v>
      </c>
      <c r="E778" s="484" t="s">
        <v>841</v>
      </c>
      <c r="F778" s="484"/>
      <c r="G778" s="484"/>
      <c r="H778" s="484"/>
      <c r="I778" s="484"/>
      <c r="J778" s="484"/>
      <c r="K778" s="484"/>
      <c r="L778" s="484"/>
      <c r="M778" s="485"/>
      <c r="N778" s="20"/>
      <c r="O778" s="17"/>
      <c r="P778" s="17"/>
      <c r="Q778" s="17"/>
      <c r="R778" s="17"/>
    </row>
    <row r="779" spans="1:18" ht="36" customHeight="1">
      <c r="A779" s="17"/>
      <c r="B779" s="213"/>
      <c r="C779" s="192"/>
      <c r="D779" s="199">
        <v>34493</v>
      </c>
      <c r="E779" s="482" t="s">
        <v>807</v>
      </c>
      <c r="F779" s="483" t="s">
        <v>515</v>
      </c>
      <c r="G779" s="199" t="s">
        <v>515</v>
      </c>
      <c r="H779" s="199">
        <v>1.103</v>
      </c>
      <c r="I779" s="201" t="s">
        <v>2083</v>
      </c>
      <c r="J779" s="201">
        <f t="shared" ref="J779:J784" si="389">H779*I779</f>
        <v>612.70546999999999</v>
      </c>
      <c r="K779" s="195">
        <v>0.24979999999999999</v>
      </c>
      <c r="L779" s="201">
        <f t="shared" ref="L779:L784" si="390">J779*K779</f>
        <v>153.05382640599998</v>
      </c>
      <c r="M779" s="196">
        <f t="shared" ref="M779:M784" si="391">ROUND(J779+L779,2)</f>
        <v>765.76</v>
      </c>
      <c r="N779" s="20"/>
      <c r="O779" s="17"/>
      <c r="P779" s="17"/>
      <c r="Q779" s="17"/>
      <c r="R779" s="17"/>
    </row>
    <row r="780" spans="1:18" ht="15.75" customHeight="1">
      <c r="A780" s="17"/>
      <c r="B780" s="213"/>
      <c r="C780" s="192"/>
      <c r="D780" s="199">
        <v>88262</v>
      </c>
      <c r="E780" s="482" t="s">
        <v>595</v>
      </c>
      <c r="F780" s="483" t="s">
        <v>596</v>
      </c>
      <c r="G780" s="199" t="s">
        <v>596</v>
      </c>
      <c r="H780" s="199">
        <v>2.4590000000000001</v>
      </c>
      <c r="I780" s="201" t="s">
        <v>1498</v>
      </c>
      <c r="J780" s="201">
        <f t="shared" si="389"/>
        <v>53.13899</v>
      </c>
      <c r="K780" s="195">
        <v>0.24979999999999999</v>
      </c>
      <c r="L780" s="201">
        <f t="shared" si="390"/>
        <v>13.274119702</v>
      </c>
      <c r="M780" s="196">
        <f t="shared" si="391"/>
        <v>66.41</v>
      </c>
      <c r="N780" s="20"/>
      <c r="O780" s="17"/>
      <c r="P780" s="17"/>
      <c r="Q780" s="17"/>
      <c r="R780" s="17"/>
    </row>
    <row r="781" spans="1:18" ht="15.75" customHeight="1">
      <c r="A781" s="17"/>
      <c r="B781" s="213"/>
      <c r="C781" s="192"/>
      <c r="D781" s="199">
        <v>88309</v>
      </c>
      <c r="E781" s="482" t="s">
        <v>605</v>
      </c>
      <c r="F781" s="483" t="s">
        <v>596</v>
      </c>
      <c r="G781" s="199" t="s">
        <v>596</v>
      </c>
      <c r="H781" s="199">
        <v>2.4590000000000001</v>
      </c>
      <c r="I781" s="201" t="s">
        <v>977</v>
      </c>
      <c r="J781" s="201">
        <f t="shared" si="389"/>
        <v>52.598010000000002</v>
      </c>
      <c r="K781" s="195">
        <v>0.24979999999999999</v>
      </c>
      <c r="L781" s="201">
        <f t="shared" si="390"/>
        <v>13.138982898</v>
      </c>
      <c r="M781" s="196">
        <f t="shared" si="391"/>
        <v>65.739999999999995</v>
      </c>
      <c r="N781" s="20"/>
      <c r="O781" s="17"/>
      <c r="P781" s="17"/>
      <c r="Q781" s="17"/>
      <c r="R781" s="17"/>
    </row>
    <row r="782" spans="1:18" ht="15.75" customHeight="1">
      <c r="A782" s="17"/>
      <c r="B782" s="213"/>
      <c r="C782" s="192"/>
      <c r="D782" s="199">
        <v>88316</v>
      </c>
      <c r="E782" s="482" t="s">
        <v>597</v>
      </c>
      <c r="F782" s="483" t="s">
        <v>596</v>
      </c>
      <c r="G782" s="199" t="s">
        <v>596</v>
      </c>
      <c r="H782" s="199">
        <v>7.3769999999999998</v>
      </c>
      <c r="I782" s="201" t="s">
        <v>1922</v>
      </c>
      <c r="J782" s="201">
        <f t="shared" si="389"/>
        <v>127.54832999999999</v>
      </c>
      <c r="K782" s="195">
        <v>0.24979999999999999</v>
      </c>
      <c r="L782" s="201">
        <f t="shared" si="390"/>
        <v>31.861572833999997</v>
      </c>
      <c r="M782" s="196">
        <f t="shared" si="391"/>
        <v>159.41</v>
      </c>
      <c r="N782" s="20"/>
      <c r="O782" s="17"/>
      <c r="P782" s="17"/>
      <c r="Q782" s="17"/>
      <c r="R782" s="17"/>
    </row>
    <row r="783" spans="1:18" ht="36" customHeight="1">
      <c r="A783" s="17"/>
      <c r="B783" s="213"/>
      <c r="C783" s="192"/>
      <c r="D783" s="199">
        <v>90586</v>
      </c>
      <c r="E783" s="482" t="s">
        <v>618</v>
      </c>
      <c r="F783" s="483" t="s">
        <v>502</v>
      </c>
      <c r="G783" s="199" t="s">
        <v>502</v>
      </c>
      <c r="H783" s="199">
        <v>1.042</v>
      </c>
      <c r="I783" s="201" t="s">
        <v>2084</v>
      </c>
      <c r="J783" s="201">
        <f t="shared" si="389"/>
        <v>1.28166</v>
      </c>
      <c r="K783" s="195">
        <v>0.24979999999999999</v>
      </c>
      <c r="L783" s="201">
        <f t="shared" si="390"/>
        <v>0.32015866799999998</v>
      </c>
      <c r="M783" s="196">
        <f t="shared" si="391"/>
        <v>1.6</v>
      </c>
      <c r="N783" s="20"/>
      <c r="O783" s="17"/>
      <c r="P783" s="17"/>
      <c r="Q783" s="17"/>
      <c r="R783" s="17"/>
    </row>
    <row r="784" spans="1:18" ht="36" customHeight="1">
      <c r="A784" s="17"/>
      <c r="B784" s="213"/>
      <c r="C784" s="219"/>
      <c r="D784" s="199">
        <v>90587</v>
      </c>
      <c r="E784" s="482" t="s">
        <v>806</v>
      </c>
      <c r="F784" s="483" t="s">
        <v>604</v>
      </c>
      <c r="G784" s="199" t="s">
        <v>604</v>
      </c>
      <c r="H784" s="199">
        <v>1.417</v>
      </c>
      <c r="I784" s="201" t="s">
        <v>2085</v>
      </c>
      <c r="J784" s="201">
        <f t="shared" si="389"/>
        <v>0.70850000000000002</v>
      </c>
      <c r="K784" s="195">
        <v>0.24979999999999999</v>
      </c>
      <c r="L784" s="201">
        <f t="shared" si="390"/>
        <v>0.17698330000000001</v>
      </c>
      <c r="M784" s="196">
        <f t="shared" si="391"/>
        <v>0.89</v>
      </c>
      <c r="N784" s="20"/>
      <c r="O784" s="17"/>
      <c r="P784" s="17"/>
      <c r="Q784" s="17"/>
      <c r="R784" s="17"/>
    </row>
    <row r="785" spans="1:18" ht="15.75" customHeight="1">
      <c r="A785" s="17"/>
      <c r="B785" s="213"/>
      <c r="C785" s="219"/>
      <c r="D785" s="487"/>
      <c r="E785" s="487"/>
      <c r="F785" s="487"/>
      <c r="G785" s="487"/>
      <c r="H785" s="487"/>
      <c r="I785" s="487"/>
      <c r="J785" s="487"/>
      <c r="K785" s="487"/>
      <c r="L785" s="227" t="s">
        <v>594</v>
      </c>
      <c r="M785" s="210">
        <f>SUM(M778:M784)</f>
        <v>1059.81</v>
      </c>
      <c r="N785" s="20"/>
      <c r="O785" s="17"/>
      <c r="P785" s="17"/>
      <c r="Q785" s="17"/>
      <c r="R785" s="17"/>
    </row>
    <row r="786" spans="1:18" ht="15.75" customHeight="1">
      <c r="A786" s="17"/>
      <c r="B786" s="213"/>
      <c r="C786" s="206" t="s">
        <v>3886</v>
      </c>
      <c r="D786" s="225" t="s">
        <v>2086</v>
      </c>
      <c r="E786" s="484" t="s">
        <v>2087</v>
      </c>
      <c r="F786" s="484"/>
      <c r="G786" s="484"/>
      <c r="H786" s="484"/>
      <c r="I786" s="484"/>
      <c r="J786" s="484"/>
      <c r="K786" s="484"/>
      <c r="L786" s="484"/>
      <c r="M786" s="485"/>
      <c r="N786" s="20"/>
      <c r="O786" s="17"/>
      <c r="P786" s="17"/>
      <c r="Q786" s="17"/>
      <c r="R786" s="17"/>
    </row>
    <row r="787" spans="1:18" ht="15.75" customHeight="1">
      <c r="A787" s="17"/>
      <c r="B787" s="213"/>
      <c r="C787" s="192"/>
      <c r="D787" s="199" t="s">
        <v>1560</v>
      </c>
      <c r="E787" s="482" t="s">
        <v>595</v>
      </c>
      <c r="F787" s="483"/>
      <c r="G787" s="199" t="s">
        <v>596</v>
      </c>
      <c r="H787" s="199" t="s">
        <v>2090</v>
      </c>
      <c r="I787" s="201" t="s">
        <v>1498</v>
      </c>
      <c r="J787" s="201">
        <f t="shared" ref="J787:J791" si="392">H787*I787</f>
        <v>53.13899</v>
      </c>
      <c r="K787" s="195">
        <v>0.24979999999999999</v>
      </c>
      <c r="L787" s="201">
        <f t="shared" ref="L787:L791" si="393">J787*K787</f>
        <v>13.274119702</v>
      </c>
      <c r="M787" s="196">
        <f t="shared" ref="M787:M791" si="394">ROUND(J787+L787,2)</f>
        <v>66.41</v>
      </c>
      <c r="N787" s="20"/>
      <c r="O787" s="17"/>
      <c r="P787" s="17"/>
      <c r="Q787" s="17"/>
      <c r="R787" s="17"/>
    </row>
    <row r="788" spans="1:18" ht="15.75" customHeight="1">
      <c r="A788" s="17"/>
      <c r="B788" s="213"/>
      <c r="C788" s="192"/>
      <c r="D788" s="199" t="s">
        <v>976</v>
      </c>
      <c r="E788" s="482" t="s">
        <v>605</v>
      </c>
      <c r="F788" s="483"/>
      <c r="G788" s="199" t="s">
        <v>596</v>
      </c>
      <c r="H788" s="199" t="s">
        <v>2090</v>
      </c>
      <c r="I788" s="201" t="s">
        <v>977</v>
      </c>
      <c r="J788" s="201">
        <f t="shared" si="392"/>
        <v>52.598010000000002</v>
      </c>
      <c r="K788" s="195">
        <v>0.24979999999999999</v>
      </c>
      <c r="L788" s="201">
        <f t="shared" si="393"/>
        <v>13.138982898</v>
      </c>
      <c r="M788" s="196">
        <f t="shared" si="394"/>
        <v>65.739999999999995</v>
      </c>
      <c r="N788" s="20"/>
      <c r="O788" s="17"/>
      <c r="P788" s="17"/>
      <c r="Q788" s="17"/>
      <c r="R788" s="17"/>
    </row>
    <row r="789" spans="1:18" ht="15.75" customHeight="1">
      <c r="A789" s="17"/>
      <c r="B789" s="213"/>
      <c r="C789" s="192"/>
      <c r="D789" s="199" t="s">
        <v>606</v>
      </c>
      <c r="E789" s="482" t="s">
        <v>597</v>
      </c>
      <c r="F789" s="483"/>
      <c r="G789" s="199" t="s">
        <v>596</v>
      </c>
      <c r="H789" s="199" t="s">
        <v>2091</v>
      </c>
      <c r="I789" s="201" t="s">
        <v>1922</v>
      </c>
      <c r="J789" s="201">
        <f t="shared" si="392"/>
        <v>127.54832999999999</v>
      </c>
      <c r="K789" s="195">
        <v>0.24979999999999999</v>
      </c>
      <c r="L789" s="201">
        <f t="shared" si="393"/>
        <v>31.861572833999997</v>
      </c>
      <c r="M789" s="196">
        <f t="shared" si="394"/>
        <v>159.41</v>
      </c>
      <c r="N789" s="20"/>
      <c r="O789" s="17"/>
      <c r="P789" s="17"/>
      <c r="Q789" s="17"/>
      <c r="R789" s="17"/>
    </row>
    <row r="790" spans="1:18" ht="15.75" customHeight="1">
      <c r="A790" s="17"/>
      <c r="B790" s="213"/>
      <c r="C790" s="192"/>
      <c r="D790" s="199" t="s">
        <v>2088</v>
      </c>
      <c r="E790" s="482" t="s">
        <v>618</v>
      </c>
      <c r="F790" s="483"/>
      <c r="G790" s="199" t="s">
        <v>502</v>
      </c>
      <c r="H790" s="199" t="s">
        <v>2092</v>
      </c>
      <c r="I790" s="201" t="s">
        <v>2084</v>
      </c>
      <c r="J790" s="201">
        <f t="shared" si="392"/>
        <v>1.28166</v>
      </c>
      <c r="K790" s="195">
        <v>0.24979999999999999</v>
      </c>
      <c r="L790" s="201">
        <f t="shared" si="393"/>
        <v>0.32015866799999998</v>
      </c>
      <c r="M790" s="196">
        <f t="shared" si="394"/>
        <v>1.6</v>
      </c>
      <c r="N790" s="20"/>
      <c r="O790" s="17"/>
      <c r="P790" s="17"/>
      <c r="Q790" s="17"/>
      <c r="R790" s="17"/>
    </row>
    <row r="791" spans="1:18" ht="15.75" customHeight="1">
      <c r="A791" s="17"/>
      <c r="B791" s="213"/>
      <c r="C791" s="192"/>
      <c r="D791" s="199" t="s">
        <v>2089</v>
      </c>
      <c r="E791" s="482" t="s">
        <v>806</v>
      </c>
      <c r="F791" s="483"/>
      <c r="G791" s="199" t="s">
        <v>604</v>
      </c>
      <c r="H791" s="199" t="s">
        <v>2093</v>
      </c>
      <c r="I791" s="201" t="s">
        <v>2085</v>
      </c>
      <c r="J791" s="201">
        <f t="shared" si="392"/>
        <v>0.70850000000000002</v>
      </c>
      <c r="K791" s="195">
        <v>0.24979999999999999</v>
      </c>
      <c r="L791" s="201">
        <f t="shared" si="393"/>
        <v>0.17698330000000001</v>
      </c>
      <c r="M791" s="196">
        <f t="shared" si="394"/>
        <v>0.89</v>
      </c>
      <c r="N791" s="20"/>
      <c r="O791" s="17"/>
      <c r="P791" s="17"/>
      <c r="Q791" s="17"/>
      <c r="R791" s="17"/>
    </row>
    <row r="792" spans="1:18" ht="15.75" customHeight="1">
      <c r="A792" s="17"/>
      <c r="B792" s="213"/>
      <c r="C792" s="219"/>
      <c r="D792" s="487"/>
      <c r="E792" s="487"/>
      <c r="F792" s="487"/>
      <c r="G792" s="487"/>
      <c r="H792" s="487"/>
      <c r="I792" s="487"/>
      <c r="J792" s="487"/>
      <c r="K792" s="487"/>
      <c r="L792" s="227" t="s">
        <v>594</v>
      </c>
      <c r="M792" s="210">
        <f>SUM(M786:M791)</f>
        <v>294.04999999999995</v>
      </c>
      <c r="N792" s="20"/>
      <c r="O792" s="17"/>
      <c r="P792" s="17"/>
      <c r="Q792" s="17"/>
      <c r="R792" s="17"/>
    </row>
    <row r="793" spans="1:18" ht="15.75" customHeight="1">
      <c r="A793" s="17"/>
      <c r="B793" s="213"/>
      <c r="C793" s="206" t="s">
        <v>3887</v>
      </c>
      <c r="D793" s="225">
        <v>94963</v>
      </c>
      <c r="E793" s="484" t="s">
        <v>1144</v>
      </c>
      <c r="F793" s="484"/>
      <c r="G793" s="484"/>
      <c r="H793" s="484"/>
      <c r="I793" s="484"/>
      <c r="J793" s="484"/>
      <c r="K793" s="484"/>
      <c r="L793" s="484"/>
      <c r="M793" s="485"/>
      <c r="N793" s="20"/>
      <c r="O793" s="17"/>
      <c r="P793" s="17"/>
      <c r="Q793" s="17"/>
      <c r="R793" s="17"/>
    </row>
    <row r="794" spans="1:18" ht="15.75" customHeight="1">
      <c r="A794" s="17"/>
      <c r="B794" s="213"/>
      <c r="C794" s="192"/>
      <c r="D794" s="199" t="s">
        <v>2094</v>
      </c>
      <c r="E794" s="482" t="s">
        <v>612</v>
      </c>
      <c r="F794" s="483"/>
      <c r="G794" s="199" t="s">
        <v>515</v>
      </c>
      <c r="H794" s="199" t="s">
        <v>2100</v>
      </c>
      <c r="I794" s="201" t="s">
        <v>2101</v>
      </c>
      <c r="J794" s="201">
        <f t="shared" ref="J794:J800" si="395">H794*I794</f>
        <v>52.298999999999999</v>
      </c>
      <c r="K794" s="195">
        <v>0.24979999999999999</v>
      </c>
      <c r="L794" s="201">
        <f t="shared" ref="L794:L800" si="396">J794*K794</f>
        <v>13.0642902</v>
      </c>
      <c r="M794" s="196">
        <f t="shared" ref="M794:M800" si="397">ROUND(J794+L794,2)</f>
        <v>65.36</v>
      </c>
      <c r="N794" s="20"/>
      <c r="O794" s="17"/>
      <c r="P794" s="17"/>
      <c r="Q794" s="17"/>
      <c r="R794" s="17"/>
    </row>
    <row r="795" spans="1:18" ht="15.75" customHeight="1">
      <c r="A795" s="17"/>
      <c r="B795" s="213"/>
      <c r="C795" s="192"/>
      <c r="D795" s="199" t="s">
        <v>2095</v>
      </c>
      <c r="E795" s="482" t="s">
        <v>613</v>
      </c>
      <c r="F795" s="483"/>
      <c r="G795" s="199" t="s">
        <v>505</v>
      </c>
      <c r="H795" s="199" t="s">
        <v>2102</v>
      </c>
      <c r="I795" s="201" t="s">
        <v>2103</v>
      </c>
      <c r="J795" s="201">
        <f t="shared" si="395"/>
        <v>229.37291999999999</v>
      </c>
      <c r="K795" s="195">
        <v>0.24979999999999999</v>
      </c>
      <c r="L795" s="201">
        <f t="shared" si="396"/>
        <v>57.297355415999995</v>
      </c>
      <c r="M795" s="196">
        <f t="shared" si="397"/>
        <v>286.67</v>
      </c>
      <c r="N795" s="20"/>
      <c r="O795" s="17"/>
      <c r="P795" s="17"/>
      <c r="Q795" s="17"/>
      <c r="R795" s="17"/>
    </row>
    <row r="796" spans="1:18" ht="15.75" customHeight="1">
      <c r="A796" s="17"/>
      <c r="B796" s="213"/>
      <c r="C796" s="192"/>
      <c r="D796" s="199" t="s">
        <v>2096</v>
      </c>
      <c r="E796" s="482" t="s">
        <v>614</v>
      </c>
      <c r="F796" s="483"/>
      <c r="G796" s="199" t="s">
        <v>515</v>
      </c>
      <c r="H796" s="199" t="s">
        <v>2104</v>
      </c>
      <c r="I796" s="201" t="s">
        <v>2105</v>
      </c>
      <c r="J796" s="201">
        <f t="shared" si="395"/>
        <v>44.824288000000003</v>
      </c>
      <c r="K796" s="195">
        <v>0.24979999999999999</v>
      </c>
      <c r="L796" s="201">
        <f t="shared" si="396"/>
        <v>11.1971071424</v>
      </c>
      <c r="M796" s="196">
        <f t="shared" si="397"/>
        <v>56.02</v>
      </c>
      <c r="N796" s="20"/>
      <c r="O796" s="17"/>
      <c r="P796" s="17"/>
      <c r="Q796" s="17"/>
      <c r="R796" s="17"/>
    </row>
    <row r="797" spans="1:18" ht="15.75" customHeight="1">
      <c r="A797" s="17"/>
      <c r="B797" s="213"/>
      <c r="C797" s="192"/>
      <c r="D797" s="199" t="s">
        <v>606</v>
      </c>
      <c r="E797" s="482" t="s">
        <v>597</v>
      </c>
      <c r="F797" s="483"/>
      <c r="G797" s="199" t="s">
        <v>596</v>
      </c>
      <c r="H797" s="199" t="s">
        <v>2106</v>
      </c>
      <c r="I797" s="201" t="s">
        <v>1922</v>
      </c>
      <c r="J797" s="201">
        <f t="shared" ref="J797:J798" si="398">H797*I797</f>
        <v>40.242474999999999</v>
      </c>
      <c r="K797" s="195">
        <v>0.24979999999999999</v>
      </c>
      <c r="L797" s="201">
        <f t="shared" ref="L797:L798" si="399">J797*K797</f>
        <v>10.052570254999999</v>
      </c>
      <c r="M797" s="196">
        <f t="shared" si="397"/>
        <v>50.3</v>
      </c>
      <c r="N797" s="20"/>
      <c r="O797" s="17"/>
      <c r="P797" s="17"/>
      <c r="Q797" s="17"/>
      <c r="R797" s="17"/>
    </row>
    <row r="798" spans="1:18" ht="15.75" customHeight="1">
      <c r="A798" s="17"/>
      <c r="B798" s="213"/>
      <c r="C798" s="192"/>
      <c r="D798" s="199" t="s">
        <v>2097</v>
      </c>
      <c r="E798" s="482" t="s">
        <v>615</v>
      </c>
      <c r="F798" s="483"/>
      <c r="G798" s="199" t="s">
        <v>596</v>
      </c>
      <c r="H798" s="199" t="s">
        <v>2107</v>
      </c>
      <c r="I798" s="201" t="s">
        <v>2108</v>
      </c>
      <c r="J798" s="201">
        <f t="shared" si="398"/>
        <v>25.863200000000003</v>
      </c>
      <c r="K798" s="195">
        <v>0.24979999999999999</v>
      </c>
      <c r="L798" s="201">
        <f t="shared" si="399"/>
        <v>6.4606273600000002</v>
      </c>
      <c r="M798" s="196">
        <f t="shared" si="397"/>
        <v>32.32</v>
      </c>
      <c r="N798" s="20"/>
      <c r="O798" s="17"/>
      <c r="P798" s="17"/>
      <c r="Q798" s="17"/>
      <c r="R798" s="17"/>
    </row>
    <row r="799" spans="1:18" ht="15.75" customHeight="1">
      <c r="A799" s="17"/>
      <c r="B799" s="213"/>
      <c r="C799" s="192"/>
      <c r="D799" s="199" t="s">
        <v>2098</v>
      </c>
      <c r="E799" s="482" t="s">
        <v>616</v>
      </c>
      <c r="F799" s="483"/>
      <c r="G799" s="199" t="s">
        <v>502</v>
      </c>
      <c r="H799" s="199" t="s">
        <v>2109</v>
      </c>
      <c r="I799" s="201" t="s">
        <v>2110</v>
      </c>
      <c r="J799" s="201">
        <f t="shared" si="395"/>
        <v>1.3159619999999999</v>
      </c>
      <c r="K799" s="195">
        <v>0.24979999999999999</v>
      </c>
      <c r="L799" s="201">
        <f t="shared" si="396"/>
        <v>0.32872730759999996</v>
      </c>
      <c r="M799" s="196">
        <f t="shared" si="397"/>
        <v>1.64</v>
      </c>
      <c r="N799" s="20"/>
      <c r="O799" s="17"/>
      <c r="P799" s="17"/>
      <c r="Q799" s="17"/>
      <c r="R799" s="17"/>
    </row>
    <row r="800" spans="1:18" ht="15.75" customHeight="1">
      <c r="A800" s="17"/>
      <c r="B800" s="213"/>
      <c r="C800" s="192"/>
      <c r="D800" s="199" t="s">
        <v>2099</v>
      </c>
      <c r="E800" s="482" t="s">
        <v>617</v>
      </c>
      <c r="F800" s="483"/>
      <c r="G800" s="199" t="s">
        <v>604</v>
      </c>
      <c r="H800" s="199" t="s">
        <v>2111</v>
      </c>
      <c r="I800" s="201" t="s">
        <v>2112</v>
      </c>
      <c r="J800" s="201">
        <f t="shared" si="395"/>
        <v>0.29237099999999999</v>
      </c>
      <c r="K800" s="195">
        <v>0.24979999999999999</v>
      </c>
      <c r="L800" s="201">
        <f t="shared" si="396"/>
        <v>7.3034275799999993E-2</v>
      </c>
      <c r="M800" s="196">
        <f t="shared" si="397"/>
        <v>0.37</v>
      </c>
      <c r="N800" s="20"/>
      <c r="O800" s="17"/>
      <c r="P800" s="17"/>
      <c r="Q800" s="17"/>
      <c r="R800" s="17"/>
    </row>
    <row r="801" spans="1:18" ht="15.75" customHeight="1">
      <c r="A801" s="17"/>
      <c r="B801" s="213"/>
      <c r="C801" s="219"/>
      <c r="D801" s="487"/>
      <c r="E801" s="487"/>
      <c r="F801" s="487"/>
      <c r="G801" s="487"/>
      <c r="H801" s="487"/>
      <c r="I801" s="487"/>
      <c r="J801" s="487"/>
      <c r="K801" s="487"/>
      <c r="L801" s="227" t="s">
        <v>594</v>
      </c>
      <c r="M801" s="210">
        <f>SUM(M793:M800)</f>
        <v>492.68</v>
      </c>
      <c r="N801" s="20"/>
      <c r="O801" s="17"/>
      <c r="P801" s="17"/>
      <c r="Q801" s="17"/>
      <c r="R801" s="17"/>
    </row>
    <row r="802" spans="1:18" ht="15.75" customHeight="1">
      <c r="A802" s="17"/>
      <c r="B802" s="213"/>
      <c r="C802" s="206" t="s">
        <v>3888</v>
      </c>
      <c r="D802" s="225">
        <v>94964</v>
      </c>
      <c r="E802" s="484" t="s">
        <v>1145</v>
      </c>
      <c r="F802" s="484"/>
      <c r="G802" s="484"/>
      <c r="H802" s="484"/>
      <c r="I802" s="484"/>
      <c r="J802" s="484"/>
      <c r="K802" s="484"/>
      <c r="L802" s="484"/>
      <c r="M802" s="485"/>
      <c r="N802" s="20"/>
      <c r="O802" s="17"/>
      <c r="P802" s="17"/>
      <c r="Q802" s="17"/>
      <c r="R802" s="17"/>
    </row>
    <row r="803" spans="1:18" ht="15.75" customHeight="1">
      <c r="A803" s="17"/>
      <c r="B803" s="213"/>
      <c r="C803" s="192"/>
      <c r="D803" s="199" t="s">
        <v>2094</v>
      </c>
      <c r="E803" s="482" t="s">
        <v>612</v>
      </c>
      <c r="F803" s="483"/>
      <c r="G803" s="199" t="s">
        <v>515</v>
      </c>
      <c r="H803" s="199" t="s">
        <v>2113</v>
      </c>
      <c r="I803" s="201" t="s">
        <v>2101</v>
      </c>
      <c r="J803" s="201">
        <f t="shared" ref="J803:J809" si="400">H803*I803</f>
        <v>49.127000000000002</v>
      </c>
      <c r="K803" s="195">
        <v>0.24979999999999999</v>
      </c>
      <c r="L803" s="201">
        <f t="shared" ref="L803:L809" si="401">J803*K803</f>
        <v>12.2719246</v>
      </c>
      <c r="M803" s="196">
        <f t="shared" ref="M803:M809" si="402">ROUND(J803+L803,2)</f>
        <v>61.4</v>
      </c>
      <c r="N803" s="20"/>
      <c r="O803" s="17"/>
      <c r="P803" s="17"/>
      <c r="Q803" s="17"/>
      <c r="R803" s="17"/>
    </row>
    <row r="804" spans="1:18" ht="15.75" customHeight="1">
      <c r="A804" s="17"/>
      <c r="B804" s="213"/>
      <c r="C804" s="192"/>
      <c r="D804" s="199" t="s">
        <v>2095</v>
      </c>
      <c r="E804" s="482" t="s">
        <v>613</v>
      </c>
      <c r="F804" s="483"/>
      <c r="G804" s="199" t="s">
        <v>505</v>
      </c>
      <c r="H804" s="199" t="s">
        <v>2114</v>
      </c>
      <c r="I804" s="201" t="s">
        <v>2103</v>
      </c>
      <c r="J804" s="201">
        <f t="shared" si="400"/>
        <v>271.30126799999999</v>
      </c>
      <c r="K804" s="195">
        <v>0.24979999999999999</v>
      </c>
      <c r="L804" s="201">
        <f t="shared" si="401"/>
        <v>67.771056746399992</v>
      </c>
      <c r="M804" s="196">
        <f t="shared" si="402"/>
        <v>339.07</v>
      </c>
      <c r="N804" s="20"/>
      <c r="O804" s="17"/>
      <c r="P804" s="17"/>
      <c r="Q804" s="17"/>
      <c r="R804" s="17"/>
    </row>
    <row r="805" spans="1:18" ht="15.75" customHeight="1">
      <c r="A805" s="17"/>
      <c r="B805" s="213"/>
      <c r="C805" s="192"/>
      <c r="D805" s="199" t="s">
        <v>2096</v>
      </c>
      <c r="E805" s="482" t="s">
        <v>614</v>
      </c>
      <c r="F805" s="483"/>
      <c r="G805" s="199" t="s">
        <v>515</v>
      </c>
      <c r="H805" s="199" t="s">
        <v>2115</v>
      </c>
      <c r="I805" s="201" t="s">
        <v>2105</v>
      </c>
      <c r="J805" s="201">
        <f t="shared" si="400"/>
        <v>45.443408000000005</v>
      </c>
      <c r="K805" s="195">
        <v>0.24979999999999999</v>
      </c>
      <c r="L805" s="201">
        <f t="shared" si="401"/>
        <v>11.351763318400002</v>
      </c>
      <c r="M805" s="196">
        <f t="shared" si="402"/>
        <v>56.8</v>
      </c>
      <c r="N805" s="20"/>
      <c r="O805" s="17"/>
      <c r="P805" s="17"/>
      <c r="Q805" s="17"/>
      <c r="R805" s="17"/>
    </row>
    <row r="806" spans="1:18" ht="15.75" customHeight="1">
      <c r="A806" s="17"/>
      <c r="B806" s="213"/>
      <c r="C806" s="192"/>
      <c r="D806" s="199" t="s">
        <v>606</v>
      </c>
      <c r="E806" s="482" t="s">
        <v>597</v>
      </c>
      <c r="F806" s="483"/>
      <c r="G806" s="199" t="s">
        <v>596</v>
      </c>
      <c r="H806" s="199" t="s">
        <v>2116</v>
      </c>
      <c r="I806" s="201" t="s">
        <v>1922</v>
      </c>
      <c r="J806" s="201">
        <f t="shared" si="400"/>
        <v>43.800756999999997</v>
      </c>
      <c r="K806" s="195">
        <v>0.24979999999999999</v>
      </c>
      <c r="L806" s="201">
        <f t="shared" si="401"/>
        <v>10.941429098599999</v>
      </c>
      <c r="M806" s="196">
        <f t="shared" si="402"/>
        <v>54.74</v>
      </c>
      <c r="N806" s="20"/>
      <c r="O806" s="17"/>
      <c r="P806" s="17"/>
      <c r="Q806" s="17"/>
      <c r="R806" s="17"/>
    </row>
    <row r="807" spans="1:18" ht="15.75" customHeight="1">
      <c r="A807" s="17"/>
      <c r="B807" s="213"/>
      <c r="C807" s="192"/>
      <c r="D807" s="199" t="s">
        <v>2097</v>
      </c>
      <c r="E807" s="482" t="s">
        <v>615</v>
      </c>
      <c r="F807" s="483"/>
      <c r="G807" s="199" t="s">
        <v>596</v>
      </c>
      <c r="H807" s="199" t="s">
        <v>2117</v>
      </c>
      <c r="I807" s="201" t="s">
        <v>2108</v>
      </c>
      <c r="J807" s="201">
        <f t="shared" si="400"/>
        <v>28.240960000000001</v>
      </c>
      <c r="K807" s="195">
        <v>0.24979999999999999</v>
      </c>
      <c r="L807" s="201">
        <f t="shared" si="401"/>
        <v>7.0545918080000005</v>
      </c>
      <c r="M807" s="196">
        <f t="shared" si="402"/>
        <v>35.299999999999997</v>
      </c>
      <c r="N807" s="20"/>
      <c r="O807" s="17"/>
      <c r="P807" s="17"/>
      <c r="Q807" s="17"/>
      <c r="R807" s="17"/>
    </row>
    <row r="808" spans="1:18" ht="15.75" customHeight="1">
      <c r="A808" s="17"/>
      <c r="B808" s="213"/>
      <c r="C808" s="192"/>
      <c r="D808" s="199" t="s">
        <v>2098</v>
      </c>
      <c r="E808" s="482" t="s">
        <v>616</v>
      </c>
      <c r="F808" s="483"/>
      <c r="G808" s="199" t="s">
        <v>502</v>
      </c>
      <c r="H808" s="199" t="s">
        <v>2118</v>
      </c>
      <c r="I808" s="201" t="s">
        <v>2110</v>
      </c>
      <c r="J808" s="201">
        <f t="shared" si="400"/>
        <v>1.437066</v>
      </c>
      <c r="K808" s="195">
        <v>0.24979999999999999</v>
      </c>
      <c r="L808" s="201">
        <f t="shared" si="401"/>
        <v>0.35897908679999996</v>
      </c>
      <c r="M808" s="196">
        <f t="shared" si="402"/>
        <v>1.8</v>
      </c>
      <c r="N808" s="20"/>
      <c r="O808" s="17"/>
      <c r="P808" s="17"/>
      <c r="Q808" s="17"/>
      <c r="R808" s="17"/>
    </row>
    <row r="809" spans="1:18" ht="15.75" customHeight="1">
      <c r="A809" s="17"/>
      <c r="B809" s="213"/>
      <c r="C809" s="192"/>
      <c r="D809" s="199" t="s">
        <v>2099</v>
      </c>
      <c r="E809" s="482" t="s">
        <v>617</v>
      </c>
      <c r="F809" s="483"/>
      <c r="G809" s="199" t="s">
        <v>604</v>
      </c>
      <c r="H809" s="199" t="s">
        <v>2119</v>
      </c>
      <c r="I809" s="201" t="s">
        <v>2112</v>
      </c>
      <c r="J809" s="201">
        <f t="shared" si="400"/>
        <v>0.31926699999999997</v>
      </c>
      <c r="K809" s="195">
        <v>0.24979999999999999</v>
      </c>
      <c r="L809" s="201">
        <f t="shared" si="401"/>
        <v>7.9752896599999984E-2</v>
      </c>
      <c r="M809" s="196">
        <f t="shared" si="402"/>
        <v>0.4</v>
      </c>
      <c r="N809" s="20"/>
      <c r="O809" s="17"/>
      <c r="P809" s="17"/>
      <c r="Q809" s="17"/>
      <c r="R809" s="17"/>
    </row>
    <row r="810" spans="1:18" ht="15.75" customHeight="1">
      <c r="A810" s="17"/>
      <c r="B810" s="213"/>
      <c r="C810" s="219"/>
      <c r="D810" s="487"/>
      <c r="E810" s="487"/>
      <c r="F810" s="487"/>
      <c r="G810" s="487"/>
      <c r="H810" s="487"/>
      <c r="I810" s="487"/>
      <c r="J810" s="487"/>
      <c r="K810" s="487"/>
      <c r="L810" s="227" t="s">
        <v>594</v>
      </c>
      <c r="M810" s="210">
        <f>SUM(M802:M809)</f>
        <v>549.50999999999988</v>
      </c>
      <c r="N810" s="20"/>
      <c r="O810" s="17"/>
      <c r="P810" s="17"/>
      <c r="Q810" s="17"/>
      <c r="R810" s="17"/>
    </row>
    <row r="811" spans="1:18" ht="15.75" customHeight="1">
      <c r="A811" s="17"/>
      <c r="B811" s="213"/>
      <c r="C811" s="206" t="s">
        <v>3889</v>
      </c>
      <c r="D811" s="225">
        <v>92263</v>
      </c>
      <c r="E811" s="484" t="s">
        <v>789</v>
      </c>
      <c r="F811" s="484"/>
      <c r="G811" s="484"/>
      <c r="H811" s="484"/>
      <c r="I811" s="484"/>
      <c r="J811" s="484"/>
      <c r="K811" s="484"/>
      <c r="L811" s="484"/>
      <c r="M811" s="485"/>
      <c r="N811" s="20"/>
      <c r="O811" s="17"/>
      <c r="P811" s="17"/>
      <c r="Q811" s="17"/>
      <c r="R811" s="17"/>
    </row>
    <row r="812" spans="1:18" ht="15.75" customHeight="1">
      <c r="A812" s="17"/>
      <c r="B812" s="213"/>
      <c r="C812" s="219"/>
      <c r="D812" s="199">
        <v>1358</v>
      </c>
      <c r="E812" s="482" t="s">
        <v>632</v>
      </c>
      <c r="F812" s="483" t="s">
        <v>491</v>
      </c>
      <c r="G812" s="199" t="s">
        <v>491</v>
      </c>
      <c r="H812" s="199">
        <v>1.3360000000000001</v>
      </c>
      <c r="I812" s="230" t="s">
        <v>2120</v>
      </c>
      <c r="J812" s="201">
        <f t="shared" ref="J812:J819" si="403">H812*I812</f>
        <v>80.600880000000004</v>
      </c>
      <c r="K812" s="195">
        <v>0.24979999999999999</v>
      </c>
      <c r="L812" s="201">
        <f t="shared" ref="L812:L819" si="404">J812*K812</f>
        <v>20.134099824</v>
      </c>
      <c r="M812" s="196">
        <f t="shared" ref="M812:M819" si="405">ROUND(J812+L812,2)</f>
        <v>100.73</v>
      </c>
      <c r="N812" s="20"/>
      <c r="O812" s="17"/>
      <c r="P812" s="17"/>
      <c r="Q812" s="17"/>
      <c r="R812" s="17"/>
    </row>
    <row r="813" spans="1:18" ht="15.75" customHeight="1">
      <c r="A813" s="17"/>
      <c r="B813" s="213"/>
      <c r="C813" s="219"/>
      <c r="D813" s="199">
        <v>4491</v>
      </c>
      <c r="E813" s="482" t="s">
        <v>802</v>
      </c>
      <c r="F813" s="483" t="s">
        <v>489</v>
      </c>
      <c r="G813" s="199" t="s">
        <v>489</v>
      </c>
      <c r="H813" s="199">
        <v>2.3079999999999998</v>
      </c>
      <c r="I813" s="230" t="s">
        <v>1910</v>
      </c>
      <c r="J813" s="201">
        <f t="shared" si="403"/>
        <v>26.449680000000001</v>
      </c>
      <c r="K813" s="195">
        <v>0.24979999999999999</v>
      </c>
      <c r="L813" s="201">
        <f t="shared" si="404"/>
        <v>6.6071300639999997</v>
      </c>
      <c r="M813" s="196">
        <f t="shared" si="405"/>
        <v>33.06</v>
      </c>
      <c r="N813" s="20"/>
      <c r="O813" s="17"/>
      <c r="P813" s="17"/>
      <c r="Q813" s="17"/>
      <c r="R813" s="17"/>
    </row>
    <row r="814" spans="1:18" ht="15.75" customHeight="1">
      <c r="A814" s="17"/>
      <c r="B814" s="213"/>
      <c r="C814" s="219"/>
      <c r="D814" s="199">
        <v>4517</v>
      </c>
      <c r="E814" s="482" t="s">
        <v>803</v>
      </c>
      <c r="F814" s="483" t="s">
        <v>489</v>
      </c>
      <c r="G814" s="199" t="s">
        <v>489</v>
      </c>
      <c r="H814" s="199">
        <v>9.2370000000000001</v>
      </c>
      <c r="I814" s="230" t="s">
        <v>1912</v>
      </c>
      <c r="J814" s="201">
        <f t="shared" si="403"/>
        <v>37.040369999999996</v>
      </c>
      <c r="K814" s="195">
        <v>0.24979999999999999</v>
      </c>
      <c r="L814" s="201">
        <f t="shared" si="404"/>
        <v>9.2526844259999983</v>
      </c>
      <c r="M814" s="196">
        <f t="shared" si="405"/>
        <v>46.29</v>
      </c>
      <c r="N814" s="20"/>
      <c r="O814" s="17"/>
      <c r="P814" s="17"/>
      <c r="Q814" s="17"/>
      <c r="R814" s="17"/>
    </row>
    <row r="815" spans="1:18" ht="15.75" customHeight="1">
      <c r="A815" s="17"/>
      <c r="B815" s="213"/>
      <c r="C815" s="219"/>
      <c r="D815" s="199">
        <v>5068</v>
      </c>
      <c r="E815" s="482" t="s">
        <v>598</v>
      </c>
      <c r="F815" s="483" t="s">
        <v>505</v>
      </c>
      <c r="G815" s="199" t="s">
        <v>505</v>
      </c>
      <c r="H815" s="199">
        <v>0.20799999999999999</v>
      </c>
      <c r="I815" s="230" t="s">
        <v>2121</v>
      </c>
      <c r="J815" s="201">
        <f t="shared" si="403"/>
        <v>4.4116799999999996</v>
      </c>
      <c r="K815" s="195">
        <v>0.24979999999999999</v>
      </c>
      <c r="L815" s="201">
        <f t="shared" si="404"/>
        <v>1.1020376639999998</v>
      </c>
      <c r="M815" s="196">
        <f t="shared" si="405"/>
        <v>5.51</v>
      </c>
      <c r="N815" s="20"/>
      <c r="O815" s="17"/>
      <c r="P815" s="17"/>
      <c r="Q815" s="17"/>
      <c r="R815" s="17"/>
    </row>
    <row r="816" spans="1:18" ht="15.75" customHeight="1">
      <c r="A816" s="17"/>
      <c r="B816" s="213"/>
      <c r="C816" s="219"/>
      <c r="D816" s="199">
        <v>88239</v>
      </c>
      <c r="E816" s="482" t="s">
        <v>601</v>
      </c>
      <c r="F816" s="483" t="s">
        <v>596</v>
      </c>
      <c r="G816" s="199" t="s">
        <v>596</v>
      </c>
      <c r="H816" s="199">
        <v>0.25</v>
      </c>
      <c r="I816" s="230" t="s">
        <v>1496</v>
      </c>
      <c r="J816" s="201">
        <f t="shared" si="403"/>
        <v>4.375</v>
      </c>
      <c r="K816" s="195">
        <v>0.24979999999999999</v>
      </c>
      <c r="L816" s="201">
        <f t="shared" si="404"/>
        <v>1.092875</v>
      </c>
      <c r="M816" s="196">
        <f t="shared" si="405"/>
        <v>5.47</v>
      </c>
      <c r="N816" s="20"/>
      <c r="O816" s="17"/>
      <c r="P816" s="17"/>
      <c r="Q816" s="17"/>
      <c r="R816" s="17"/>
    </row>
    <row r="817" spans="1:18" ht="15.75" customHeight="1">
      <c r="A817" s="17"/>
      <c r="B817" s="213"/>
      <c r="C817" s="219"/>
      <c r="D817" s="199">
        <v>88262</v>
      </c>
      <c r="E817" s="482" t="s">
        <v>595</v>
      </c>
      <c r="F817" s="483" t="s">
        <v>596</v>
      </c>
      <c r="G817" s="199" t="s">
        <v>596</v>
      </c>
      <c r="H817" s="199">
        <v>1.18</v>
      </c>
      <c r="I817" s="230" t="s">
        <v>1498</v>
      </c>
      <c r="J817" s="201">
        <f t="shared" si="403"/>
        <v>25.499799999999997</v>
      </c>
      <c r="K817" s="195">
        <v>0.24979999999999999</v>
      </c>
      <c r="L817" s="201">
        <f t="shared" si="404"/>
        <v>6.3698500399999993</v>
      </c>
      <c r="M817" s="196">
        <f t="shared" si="405"/>
        <v>31.87</v>
      </c>
      <c r="N817" s="20"/>
      <c r="O817" s="17"/>
      <c r="P817" s="17"/>
      <c r="Q817" s="17"/>
      <c r="R817" s="17"/>
    </row>
    <row r="818" spans="1:18" ht="33.75" customHeight="1">
      <c r="A818" s="17"/>
      <c r="B818" s="213"/>
      <c r="C818" s="219"/>
      <c r="D818" s="199">
        <v>91692</v>
      </c>
      <c r="E818" s="482" t="s">
        <v>602</v>
      </c>
      <c r="F818" s="483" t="s">
        <v>502</v>
      </c>
      <c r="G818" s="199" t="s">
        <v>502</v>
      </c>
      <c r="H818" s="199">
        <v>6.3E-2</v>
      </c>
      <c r="I818" s="230" t="s">
        <v>1500</v>
      </c>
      <c r="J818" s="201">
        <f t="shared" si="403"/>
        <v>1.2070799999999999</v>
      </c>
      <c r="K818" s="195">
        <v>0.24979999999999999</v>
      </c>
      <c r="L818" s="201">
        <f t="shared" si="404"/>
        <v>0.30152858399999999</v>
      </c>
      <c r="M818" s="196">
        <f t="shared" si="405"/>
        <v>1.51</v>
      </c>
      <c r="N818" s="20"/>
      <c r="O818" s="17"/>
      <c r="P818" s="17"/>
      <c r="Q818" s="17"/>
      <c r="R818" s="17"/>
    </row>
    <row r="819" spans="1:18" ht="31.5" customHeight="1">
      <c r="A819" s="17"/>
      <c r="B819" s="213"/>
      <c r="C819" s="219"/>
      <c r="D819" s="199">
        <v>91693</v>
      </c>
      <c r="E819" s="482" t="s">
        <v>603</v>
      </c>
      <c r="F819" s="483" t="s">
        <v>604</v>
      </c>
      <c r="G819" s="199" t="s">
        <v>604</v>
      </c>
      <c r="H819" s="199">
        <v>0.255</v>
      </c>
      <c r="I819" s="230" t="s">
        <v>1502</v>
      </c>
      <c r="J819" s="201">
        <f t="shared" si="403"/>
        <v>4.6103999999999994</v>
      </c>
      <c r="K819" s="195">
        <v>0.24979999999999999</v>
      </c>
      <c r="L819" s="201">
        <f t="shared" si="404"/>
        <v>1.1516779199999998</v>
      </c>
      <c r="M819" s="196">
        <f t="shared" si="405"/>
        <v>5.76</v>
      </c>
      <c r="N819" s="20"/>
      <c r="O819" s="17"/>
      <c r="P819" s="17"/>
      <c r="Q819" s="17"/>
      <c r="R819" s="17"/>
    </row>
    <row r="820" spans="1:18" ht="15.75" customHeight="1">
      <c r="A820" s="17"/>
      <c r="B820" s="213"/>
      <c r="C820" s="219"/>
      <c r="D820" s="199"/>
      <c r="E820" s="482"/>
      <c r="F820" s="482"/>
      <c r="G820" s="199"/>
      <c r="H820" s="208"/>
      <c r="I820" s="201"/>
      <c r="J820" s="201"/>
      <c r="K820" s="222"/>
      <c r="L820" s="227" t="s">
        <v>594</v>
      </c>
      <c r="M820" s="210">
        <f>SUM(M811:M819)</f>
        <v>230.2</v>
      </c>
      <c r="N820" s="20"/>
      <c r="O820" s="17"/>
      <c r="P820" s="17"/>
      <c r="Q820" s="17"/>
      <c r="R820" s="17"/>
    </row>
    <row r="821" spans="1:18" ht="15.75" customHeight="1">
      <c r="A821" s="17"/>
      <c r="B821" s="213"/>
      <c r="C821" s="206" t="s">
        <v>3890</v>
      </c>
      <c r="D821" s="225">
        <v>92265</v>
      </c>
      <c r="E821" s="484" t="s">
        <v>789</v>
      </c>
      <c r="F821" s="484"/>
      <c r="G821" s="484"/>
      <c r="H821" s="484"/>
      <c r="I821" s="484"/>
      <c r="J821" s="484"/>
      <c r="K821" s="484"/>
      <c r="L821" s="484"/>
      <c r="M821" s="485"/>
      <c r="N821" s="20"/>
      <c r="O821" s="17"/>
      <c r="P821" s="17"/>
      <c r="Q821" s="17"/>
      <c r="R821" s="17"/>
    </row>
    <row r="822" spans="1:18" ht="15.75" customHeight="1">
      <c r="A822" s="17"/>
      <c r="B822" s="213"/>
      <c r="C822" s="219"/>
      <c r="D822" s="199">
        <v>1358</v>
      </c>
      <c r="E822" s="482" t="s">
        <v>632</v>
      </c>
      <c r="F822" s="482" t="s">
        <v>491</v>
      </c>
      <c r="G822" s="199" t="s">
        <v>491</v>
      </c>
      <c r="H822" s="199" t="s">
        <v>3743</v>
      </c>
      <c r="I822" s="230" t="s">
        <v>2120</v>
      </c>
      <c r="J822" s="201">
        <f t="shared" ref="J822:J829" si="406">H822*I822</f>
        <v>69.138179999999991</v>
      </c>
      <c r="K822" s="195">
        <v>0.24979999999999999</v>
      </c>
      <c r="L822" s="201">
        <f t="shared" ref="L822:L829" si="407">J822*K822</f>
        <v>17.270717363999996</v>
      </c>
      <c r="M822" s="196">
        <f t="shared" ref="M822:M829" si="408">ROUND(J822+L822,2)</f>
        <v>86.41</v>
      </c>
      <c r="N822" s="20"/>
      <c r="O822" s="17"/>
      <c r="P822" s="17"/>
      <c r="Q822" s="17"/>
      <c r="R822" s="17"/>
    </row>
    <row r="823" spans="1:18" ht="15.75" customHeight="1">
      <c r="A823" s="17"/>
      <c r="B823" s="213"/>
      <c r="C823" s="219"/>
      <c r="D823" s="199">
        <v>4491</v>
      </c>
      <c r="E823" s="482" t="s">
        <v>802</v>
      </c>
      <c r="F823" s="482" t="s">
        <v>489</v>
      </c>
      <c r="G823" s="199" t="s">
        <v>489</v>
      </c>
      <c r="H823" s="199" t="s">
        <v>2545</v>
      </c>
      <c r="I823" s="230" t="s">
        <v>1910</v>
      </c>
      <c r="J823" s="201">
        <f t="shared" si="406"/>
        <v>1.9023600000000003</v>
      </c>
      <c r="K823" s="195">
        <v>0.24979999999999999</v>
      </c>
      <c r="L823" s="201">
        <f t="shared" si="407"/>
        <v>0.47520952800000005</v>
      </c>
      <c r="M823" s="196">
        <f t="shared" si="408"/>
        <v>2.38</v>
      </c>
      <c r="N823" s="20"/>
      <c r="O823" s="17"/>
      <c r="P823" s="17"/>
      <c r="Q823" s="17"/>
      <c r="R823" s="17"/>
    </row>
    <row r="824" spans="1:18" ht="15.75" customHeight="1">
      <c r="A824" s="17"/>
      <c r="B824" s="213"/>
      <c r="C824" s="219"/>
      <c r="D824" s="199">
        <v>4517</v>
      </c>
      <c r="E824" s="482" t="s">
        <v>803</v>
      </c>
      <c r="F824" s="482" t="s">
        <v>489</v>
      </c>
      <c r="G824" s="199" t="s">
        <v>489</v>
      </c>
      <c r="H824" s="199" t="s">
        <v>3744</v>
      </c>
      <c r="I824" s="230" t="s">
        <v>1912</v>
      </c>
      <c r="J824" s="201">
        <f t="shared" si="406"/>
        <v>27.877519999999997</v>
      </c>
      <c r="K824" s="195">
        <v>0.24979999999999999</v>
      </c>
      <c r="L824" s="201">
        <f t="shared" si="407"/>
        <v>6.963804495999999</v>
      </c>
      <c r="M824" s="196">
        <f t="shared" si="408"/>
        <v>34.840000000000003</v>
      </c>
      <c r="N824" s="20"/>
      <c r="O824" s="17"/>
      <c r="P824" s="17"/>
      <c r="Q824" s="17"/>
      <c r="R824" s="17"/>
    </row>
    <row r="825" spans="1:18" ht="15.75" customHeight="1">
      <c r="A825" s="17"/>
      <c r="B825" s="213"/>
      <c r="C825" s="219"/>
      <c r="D825" s="199">
        <v>5068</v>
      </c>
      <c r="E825" s="482" t="s">
        <v>598</v>
      </c>
      <c r="F825" s="482" t="s">
        <v>505</v>
      </c>
      <c r="G825" s="199" t="s">
        <v>505</v>
      </c>
      <c r="H825" s="199" t="s">
        <v>3745</v>
      </c>
      <c r="I825" s="230" t="s">
        <v>2121</v>
      </c>
      <c r="J825" s="201">
        <f t="shared" si="406"/>
        <v>3.3723900000000002</v>
      </c>
      <c r="K825" s="195">
        <v>0.24979999999999999</v>
      </c>
      <c r="L825" s="201">
        <f t="shared" si="407"/>
        <v>0.84242302200000008</v>
      </c>
      <c r="M825" s="196">
        <f t="shared" si="408"/>
        <v>4.21</v>
      </c>
      <c r="N825" s="20"/>
      <c r="O825" s="17"/>
      <c r="P825" s="17"/>
      <c r="Q825" s="17"/>
      <c r="R825" s="17"/>
    </row>
    <row r="826" spans="1:18" ht="15.75" customHeight="1">
      <c r="A826" s="17"/>
      <c r="B826" s="213"/>
      <c r="C826" s="219"/>
      <c r="D826" s="199">
        <v>88239</v>
      </c>
      <c r="E826" s="482" t="s">
        <v>601</v>
      </c>
      <c r="F826" s="482" t="s">
        <v>596</v>
      </c>
      <c r="G826" s="199" t="s">
        <v>596</v>
      </c>
      <c r="H826" s="199" t="s">
        <v>3746</v>
      </c>
      <c r="I826" s="230" t="s">
        <v>1496</v>
      </c>
      <c r="J826" s="201">
        <f t="shared" si="406"/>
        <v>3.5350000000000001</v>
      </c>
      <c r="K826" s="195">
        <v>0.24979999999999999</v>
      </c>
      <c r="L826" s="201">
        <f t="shared" si="407"/>
        <v>0.88304300000000002</v>
      </c>
      <c r="M826" s="196">
        <f t="shared" si="408"/>
        <v>4.42</v>
      </c>
      <c r="N826" s="20"/>
      <c r="O826" s="17"/>
      <c r="P826" s="17"/>
      <c r="Q826" s="17"/>
      <c r="R826" s="17"/>
    </row>
    <row r="827" spans="1:18" ht="15.75" customHeight="1">
      <c r="A827" s="17"/>
      <c r="B827" s="213"/>
      <c r="C827" s="219"/>
      <c r="D827" s="199">
        <v>88262</v>
      </c>
      <c r="E827" s="482" t="s">
        <v>595</v>
      </c>
      <c r="F827" s="482" t="s">
        <v>596</v>
      </c>
      <c r="G827" s="199" t="s">
        <v>596</v>
      </c>
      <c r="H827" s="199" t="s">
        <v>3747</v>
      </c>
      <c r="I827" s="230" t="s">
        <v>1498</v>
      </c>
      <c r="J827" s="201">
        <f t="shared" si="406"/>
        <v>19.686710000000001</v>
      </c>
      <c r="K827" s="195">
        <v>0.24979999999999999</v>
      </c>
      <c r="L827" s="201">
        <f t="shared" si="407"/>
        <v>4.917740158</v>
      </c>
      <c r="M827" s="196">
        <f t="shared" si="408"/>
        <v>24.6</v>
      </c>
      <c r="N827" s="20"/>
      <c r="O827" s="17"/>
      <c r="P827" s="17"/>
      <c r="Q827" s="17"/>
      <c r="R827" s="17"/>
    </row>
    <row r="828" spans="1:18" ht="15.75" customHeight="1">
      <c r="A828" s="17"/>
      <c r="B828" s="213"/>
      <c r="C828" s="219"/>
      <c r="D828" s="199">
        <v>91692</v>
      </c>
      <c r="E828" s="482" t="s">
        <v>602</v>
      </c>
      <c r="F828" s="482" t="s">
        <v>502</v>
      </c>
      <c r="G828" s="199" t="s">
        <v>502</v>
      </c>
      <c r="H828" s="199" t="s">
        <v>1562</v>
      </c>
      <c r="I828" s="230" t="s">
        <v>1500</v>
      </c>
      <c r="J828" s="201">
        <f t="shared" si="406"/>
        <v>0.95800000000000007</v>
      </c>
      <c r="K828" s="195">
        <v>0.24979999999999999</v>
      </c>
      <c r="L828" s="201">
        <f t="shared" si="407"/>
        <v>0.2393084</v>
      </c>
      <c r="M828" s="196">
        <f t="shared" si="408"/>
        <v>1.2</v>
      </c>
      <c r="N828" s="20"/>
      <c r="O828" s="17"/>
      <c r="P828" s="17"/>
      <c r="Q828" s="17"/>
      <c r="R828" s="17"/>
    </row>
    <row r="829" spans="1:18" ht="15.75" customHeight="1">
      <c r="A829" s="17"/>
      <c r="B829" s="213"/>
      <c r="C829" s="219"/>
      <c r="D829" s="199">
        <v>91693</v>
      </c>
      <c r="E829" s="482" t="s">
        <v>603</v>
      </c>
      <c r="F829" s="482" t="s">
        <v>604</v>
      </c>
      <c r="G829" s="199" t="s">
        <v>604</v>
      </c>
      <c r="H829" s="199" t="s">
        <v>3748</v>
      </c>
      <c r="I829" s="230" t="s">
        <v>1502</v>
      </c>
      <c r="J829" s="201">
        <f t="shared" si="406"/>
        <v>4.284959999999999</v>
      </c>
      <c r="K829" s="195">
        <v>0.24979999999999999</v>
      </c>
      <c r="L829" s="201">
        <f t="shared" si="407"/>
        <v>1.0703830079999996</v>
      </c>
      <c r="M829" s="196">
        <f t="shared" si="408"/>
        <v>5.36</v>
      </c>
      <c r="N829" s="20"/>
      <c r="O829" s="17"/>
      <c r="P829" s="17"/>
      <c r="Q829" s="17"/>
      <c r="R829" s="17"/>
    </row>
    <row r="830" spans="1:18" ht="15.75" customHeight="1">
      <c r="A830" s="17"/>
      <c r="B830" s="213"/>
      <c r="C830" s="219"/>
      <c r="D830" s="199"/>
      <c r="E830" s="482"/>
      <c r="F830" s="482"/>
      <c r="G830" s="199"/>
      <c r="H830" s="208"/>
      <c r="I830" s="201"/>
      <c r="J830" s="201"/>
      <c r="K830" s="222"/>
      <c r="L830" s="227" t="s">
        <v>594</v>
      </c>
      <c r="M830" s="210">
        <f>SUM(M821:M829)</f>
        <v>163.41999999999999</v>
      </c>
      <c r="N830" s="20"/>
      <c r="O830" s="17"/>
      <c r="P830" s="17"/>
      <c r="Q830" s="17"/>
      <c r="R830" s="17"/>
    </row>
    <row r="831" spans="1:18" ht="15.75" customHeight="1">
      <c r="A831" s="17"/>
      <c r="B831" s="213"/>
      <c r="C831" s="206" t="s">
        <v>3891</v>
      </c>
      <c r="D831" s="225" t="s">
        <v>2122</v>
      </c>
      <c r="E831" s="484" t="s">
        <v>2123</v>
      </c>
      <c r="F831" s="484"/>
      <c r="G831" s="484"/>
      <c r="H831" s="484"/>
      <c r="I831" s="484"/>
      <c r="J831" s="484"/>
      <c r="K831" s="484"/>
      <c r="L831" s="484"/>
      <c r="M831" s="485"/>
      <c r="N831" s="20"/>
      <c r="O831" s="17"/>
      <c r="P831" s="17"/>
      <c r="Q831" s="17"/>
      <c r="R831" s="17"/>
    </row>
    <row r="832" spans="1:18" ht="15.75" customHeight="1">
      <c r="A832" s="17"/>
      <c r="B832" s="213"/>
      <c r="C832" s="219"/>
      <c r="D832" s="199" t="s">
        <v>1894</v>
      </c>
      <c r="E832" s="482" t="s">
        <v>619</v>
      </c>
      <c r="F832" s="483"/>
      <c r="G832" s="199" t="s">
        <v>600</v>
      </c>
      <c r="H832" s="199" t="s">
        <v>2129</v>
      </c>
      <c r="I832" s="230" t="s">
        <v>1908</v>
      </c>
      <c r="J832" s="201">
        <f t="shared" ref="J832:J836" si="409">H832*I832</f>
        <v>0.15283000000000002</v>
      </c>
      <c r="K832" s="195">
        <v>0.24979999999999999</v>
      </c>
      <c r="L832" s="201">
        <f t="shared" ref="L832:L836" si="410">J832*K832</f>
        <v>3.8176934000000003E-2</v>
      </c>
      <c r="M832" s="196">
        <f t="shared" ref="M832:M836" si="411">ROUND(J832+L832,2)</f>
        <v>0.19</v>
      </c>
      <c r="N832" s="20"/>
      <c r="O832" s="17"/>
      <c r="P832" s="17"/>
      <c r="Q832" s="17"/>
      <c r="R832" s="17"/>
    </row>
    <row r="833" spans="1:18" ht="15.75" customHeight="1">
      <c r="A833" s="17"/>
      <c r="B833" s="213"/>
      <c r="C833" s="219"/>
      <c r="D833" s="199" t="s">
        <v>2125</v>
      </c>
      <c r="E833" s="482" t="s">
        <v>804</v>
      </c>
      <c r="F833" s="483"/>
      <c r="G833" s="199" t="s">
        <v>505</v>
      </c>
      <c r="H833" s="199" t="s">
        <v>2130</v>
      </c>
      <c r="I833" s="230" t="s">
        <v>2131</v>
      </c>
      <c r="J833" s="201">
        <f t="shared" si="409"/>
        <v>0.70685999999999993</v>
      </c>
      <c r="K833" s="195">
        <v>0.24979999999999999</v>
      </c>
      <c r="L833" s="201">
        <f t="shared" si="410"/>
        <v>0.17657362799999998</v>
      </c>
      <c r="M833" s="196">
        <f t="shared" si="411"/>
        <v>0.88</v>
      </c>
      <c r="N833" s="20"/>
      <c r="O833" s="17"/>
      <c r="P833" s="17"/>
      <c r="Q833" s="17"/>
      <c r="R833" s="17"/>
    </row>
    <row r="834" spans="1:18" ht="15.75" customHeight="1">
      <c r="A834" s="17"/>
      <c r="B834" s="213"/>
      <c r="C834" s="219"/>
      <c r="D834" s="199" t="s">
        <v>2126</v>
      </c>
      <c r="E834" s="482" t="s">
        <v>601</v>
      </c>
      <c r="F834" s="483"/>
      <c r="G834" s="199" t="s">
        <v>596</v>
      </c>
      <c r="H834" s="199" t="s">
        <v>2132</v>
      </c>
      <c r="I834" s="230" t="s">
        <v>1496</v>
      </c>
      <c r="J834" s="201">
        <f t="shared" si="409"/>
        <v>9.6950000000000003</v>
      </c>
      <c r="K834" s="195">
        <v>0.24979999999999999</v>
      </c>
      <c r="L834" s="201">
        <f t="shared" si="410"/>
        <v>2.4218109999999999</v>
      </c>
      <c r="M834" s="196">
        <f t="shared" si="411"/>
        <v>12.12</v>
      </c>
      <c r="N834" s="20"/>
      <c r="O834" s="17"/>
      <c r="P834" s="17"/>
      <c r="Q834" s="17"/>
      <c r="R834" s="17"/>
    </row>
    <row r="835" spans="1:18" ht="15.75" customHeight="1">
      <c r="A835" s="17"/>
      <c r="B835" s="213"/>
      <c r="C835" s="219"/>
      <c r="D835" s="199" t="s">
        <v>1560</v>
      </c>
      <c r="E835" s="482" t="s">
        <v>595</v>
      </c>
      <c r="F835" s="483"/>
      <c r="G835" s="199" t="s">
        <v>596</v>
      </c>
      <c r="H835" s="199" t="s">
        <v>2133</v>
      </c>
      <c r="I835" s="230" t="s">
        <v>1498</v>
      </c>
      <c r="J835" s="201">
        <f t="shared" si="409"/>
        <v>65.327030000000008</v>
      </c>
      <c r="K835" s="195">
        <v>0.24979999999999999</v>
      </c>
      <c r="L835" s="201">
        <f t="shared" si="410"/>
        <v>16.318692094000003</v>
      </c>
      <c r="M835" s="196">
        <f t="shared" si="411"/>
        <v>81.650000000000006</v>
      </c>
      <c r="N835" s="20"/>
      <c r="O835" s="17"/>
      <c r="P835" s="17"/>
      <c r="Q835" s="17"/>
      <c r="R835" s="17"/>
    </row>
    <row r="836" spans="1:18" ht="15.75" customHeight="1">
      <c r="A836" s="17"/>
      <c r="B836" s="213"/>
      <c r="C836" s="219"/>
      <c r="D836" s="199" t="s">
        <v>2127</v>
      </c>
      <c r="E836" s="482" t="s">
        <v>2128</v>
      </c>
      <c r="F836" s="483"/>
      <c r="G836" s="199" t="s">
        <v>491</v>
      </c>
      <c r="H836" s="199" t="s">
        <v>2134</v>
      </c>
      <c r="I836" s="230" t="s">
        <v>2135</v>
      </c>
      <c r="J836" s="201">
        <f t="shared" si="409"/>
        <v>236.98680000000002</v>
      </c>
      <c r="K836" s="195">
        <v>0.24979999999999999</v>
      </c>
      <c r="L836" s="201">
        <f t="shared" si="410"/>
        <v>59.199302640000006</v>
      </c>
      <c r="M836" s="196">
        <f t="shared" si="411"/>
        <v>296.19</v>
      </c>
      <c r="N836" s="20"/>
      <c r="O836" s="17"/>
      <c r="P836" s="17"/>
      <c r="Q836" s="17"/>
      <c r="R836" s="17"/>
    </row>
    <row r="837" spans="1:18" ht="15.75" customHeight="1">
      <c r="A837" s="17"/>
      <c r="B837" s="213"/>
      <c r="C837" s="219"/>
      <c r="D837" s="199"/>
      <c r="E837" s="482"/>
      <c r="F837" s="482"/>
      <c r="G837" s="199"/>
      <c r="H837" s="208"/>
      <c r="I837" s="201"/>
      <c r="J837" s="201"/>
      <c r="K837" s="222"/>
      <c r="L837" s="227" t="s">
        <v>594</v>
      </c>
      <c r="M837" s="210">
        <f>SUM(M831:M836)</f>
        <v>391.03</v>
      </c>
      <c r="N837" s="20"/>
      <c r="O837" s="17"/>
      <c r="P837" s="17"/>
      <c r="Q837" s="17"/>
      <c r="R837" s="17"/>
    </row>
    <row r="838" spans="1:18" ht="15.75" customHeight="1">
      <c r="A838" s="17"/>
      <c r="B838" s="213"/>
      <c r="C838" s="206" t="s">
        <v>3892</v>
      </c>
      <c r="D838" s="225">
        <v>92446</v>
      </c>
      <c r="E838" s="484" t="s">
        <v>1148</v>
      </c>
      <c r="F838" s="484"/>
      <c r="G838" s="484"/>
      <c r="H838" s="484"/>
      <c r="I838" s="484"/>
      <c r="J838" s="484"/>
      <c r="K838" s="484"/>
      <c r="L838" s="484"/>
      <c r="M838" s="485"/>
      <c r="N838" s="20"/>
      <c r="O838" s="17"/>
      <c r="P838" s="17"/>
      <c r="Q838" s="17"/>
      <c r="R838" s="17"/>
    </row>
    <row r="839" spans="1:18" ht="15.75" customHeight="1">
      <c r="A839" s="17"/>
      <c r="B839" s="213"/>
      <c r="C839" s="219"/>
      <c r="D839" s="199" t="s">
        <v>1894</v>
      </c>
      <c r="E839" s="482" t="s">
        <v>619</v>
      </c>
      <c r="F839" s="483"/>
      <c r="G839" s="199" t="s">
        <v>600</v>
      </c>
      <c r="H839" s="199" t="s">
        <v>2129</v>
      </c>
      <c r="I839" s="230" t="s">
        <v>1908</v>
      </c>
      <c r="J839" s="201">
        <f t="shared" ref="J839:J845" si="412">H839*I839</f>
        <v>0.15283000000000002</v>
      </c>
      <c r="K839" s="195">
        <v>0.24979999999999999</v>
      </c>
      <c r="L839" s="201">
        <f t="shared" ref="L839:L845" si="413">J839*K839</f>
        <v>3.8176934000000003E-2</v>
      </c>
      <c r="M839" s="196">
        <f t="shared" ref="M839:M845" si="414">ROUND(J839+L839,2)</f>
        <v>0.19</v>
      </c>
      <c r="N839" s="20"/>
      <c r="O839" s="17"/>
      <c r="P839" s="17"/>
      <c r="Q839" s="17"/>
      <c r="R839" s="17"/>
    </row>
    <row r="840" spans="1:18" ht="15.75" customHeight="1">
      <c r="A840" s="17"/>
      <c r="B840" s="213"/>
      <c r="C840" s="219"/>
      <c r="D840" s="199" t="s">
        <v>1898</v>
      </c>
      <c r="E840" s="482" t="s">
        <v>920</v>
      </c>
      <c r="F840" s="483"/>
      <c r="G840" s="199" t="s">
        <v>489</v>
      </c>
      <c r="H840" s="199" t="s">
        <v>2140</v>
      </c>
      <c r="I840" s="230" t="s">
        <v>1915</v>
      </c>
      <c r="J840" s="201">
        <f t="shared" si="412"/>
        <v>18.451730000000001</v>
      </c>
      <c r="K840" s="195">
        <v>0.24979999999999999</v>
      </c>
      <c r="L840" s="201">
        <f t="shared" si="413"/>
        <v>4.6092421540000004</v>
      </c>
      <c r="M840" s="196">
        <f t="shared" si="414"/>
        <v>23.06</v>
      </c>
      <c r="N840" s="20"/>
      <c r="O840" s="17"/>
      <c r="P840" s="17"/>
      <c r="Q840" s="17"/>
      <c r="R840" s="17"/>
    </row>
    <row r="841" spans="1:18" ht="15.75" customHeight="1">
      <c r="A841" s="17"/>
      <c r="B841" s="213"/>
      <c r="C841" s="219"/>
      <c r="D841" s="199" t="s">
        <v>2125</v>
      </c>
      <c r="E841" s="482" t="s">
        <v>804</v>
      </c>
      <c r="F841" s="483"/>
      <c r="G841" s="199" t="s">
        <v>505</v>
      </c>
      <c r="H841" s="199" t="s">
        <v>2141</v>
      </c>
      <c r="I841" s="230" t="s">
        <v>2131</v>
      </c>
      <c r="J841" s="201">
        <f t="shared" ref="J841:J842" si="415">H841*I841</f>
        <v>1.7278800000000001</v>
      </c>
      <c r="K841" s="195">
        <v>0.24979999999999999</v>
      </c>
      <c r="L841" s="201">
        <f t="shared" ref="L841:L842" si="416">J841*K841</f>
        <v>0.43162442400000001</v>
      </c>
      <c r="M841" s="196">
        <f t="shared" si="414"/>
        <v>2.16</v>
      </c>
      <c r="N841" s="20"/>
      <c r="O841" s="17"/>
      <c r="P841" s="17"/>
      <c r="Q841" s="17"/>
      <c r="R841" s="17"/>
    </row>
    <row r="842" spans="1:18" ht="15.75" customHeight="1">
      <c r="A842" s="17"/>
      <c r="B842" s="213"/>
      <c r="C842" s="219"/>
      <c r="D842" s="199" t="s">
        <v>2126</v>
      </c>
      <c r="E842" s="482" t="s">
        <v>601</v>
      </c>
      <c r="F842" s="483"/>
      <c r="G842" s="199" t="s">
        <v>596</v>
      </c>
      <c r="H842" s="199" t="s">
        <v>2142</v>
      </c>
      <c r="I842" s="230" t="s">
        <v>1496</v>
      </c>
      <c r="J842" s="201">
        <f t="shared" si="415"/>
        <v>7.9625000000000004</v>
      </c>
      <c r="K842" s="195">
        <v>0.24979999999999999</v>
      </c>
      <c r="L842" s="201">
        <f t="shared" si="416"/>
        <v>1.9890325</v>
      </c>
      <c r="M842" s="196">
        <f t="shared" si="414"/>
        <v>9.9499999999999993</v>
      </c>
      <c r="N842" s="20"/>
      <c r="O842" s="17"/>
      <c r="P842" s="17"/>
      <c r="Q842" s="17"/>
      <c r="R842" s="17"/>
    </row>
    <row r="843" spans="1:18" ht="15.75" customHeight="1">
      <c r="A843" s="17"/>
      <c r="B843" s="213"/>
      <c r="C843" s="219"/>
      <c r="D843" s="199" t="s">
        <v>1560</v>
      </c>
      <c r="E843" s="482" t="s">
        <v>595</v>
      </c>
      <c r="F843" s="483"/>
      <c r="G843" s="199" t="s">
        <v>596</v>
      </c>
      <c r="H843" s="199" t="s">
        <v>2143</v>
      </c>
      <c r="I843" s="230" t="s">
        <v>1498</v>
      </c>
      <c r="J843" s="201">
        <f t="shared" si="412"/>
        <v>53.636020000000002</v>
      </c>
      <c r="K843" s="195">
        <v>0.24979999999999999</v>
      </c>
      <c r="L843" s="201">
        <f t="shared" si="413"/>
        <v>13.398277796</v>
      </c>
      <c r="M843" s="196">
        <f t="shared" si="414"/>
        <v>67.03</v>
      </c>
      <c r="N843" s="20"/>
      <c r="O843" s="17"/>
      <c r="P843" s="17"/>
      <c r="Q843" s="17"/>
      <c r="R843" s="17"/>
    </row>
    <row r="844" spans="1:18" ht="15.75" customHeight="1">
      <c r="A844" s="17"/>
      <c r="B844" s="213"/>
      <c r="C844" s="219"/>
      <c r="D844" s="199" t="s">
        <v>2136</v>
      </c>
      <c r="E844" s="482" t="s">
        <v>2137</v>
      </c>
      <c r="F844" s="483"/>
      <c r="G844" s="199" t="s">
        <v>491</v>
      </c>
      <c r="H844" s="199" t="s">
        <v>2134</v>
      </c>
      <c r="I844" s="230" t="s">
        <v>2144</v>
      </c>
      <c r="J844" s="201">
        <f t="shared" si="412"/>
        <v>179.70360000000002</v>
      </c>
      <c r="K844" s="195">
        <v>0.24979999999999999</v>
      </c>
      <c r="L844" s="201">
        <f t="shared" si="413"/>
        <v>44.889959280000006</v>
      </c>
      <c r="M844" s="196">
        <f t="shared" si="414"/>
        <v>224.59</v>
      </c>
      <c r="N844" s="20"/>
      <c r="O844" s="17"/>
      <c r="P844" s="17"/>
      <c r="Q844" s="17"/>
      <c r="R844" s="17"/>
    </row>
    <row r="845" spans="1:18" ht="15.75" customHeight="1">
      <c r="A845" s="17"/>
      <c r="B845" s="213"/>
      <c r="C845" s="219"/>
      <c r="D845" s="199" t="s">
        <v>2138</v>
      </c>
      <c r="E845" s="482" t="s">
        <v>2139</v>
      </c>
      <c r="F845" s="483"/>
      <c r="G845" s="199" t="s">
        <v>489</v>
      </c>
      <c r="H845" s="199" t="s">
        <v>2145</v>
      </c>
      <c r="I845" s="230" t="s">
        <v>2146</v>
      </c>
      <c r="J845" s="201">
        <f t="shared" si="412"/>
        <v>31.046399999999998</v>
      </c>
      <c r="K845" s="195">
        <v>0.24979999999999999</v>
      </c>
      <c r="L845" s="201">
        <f t="shared" si="413"/>
        <v>7.7553907199999994</v>
      </c>
      <c r="M845" s="196">
        <f t="shared" si="414"/>
        <v>38.799999999999997</v>
      </c>
      <c r="N845" s="20"/>
      <c r="O845" s="17"/>
      <c r="P845" s="17"/>
      <c r="Q845" s="17"/>
      <c r="R845" s="17"/>
    </row>
    <row r="846" spans="1:18" ht="15.75" customHeight="1">
      <c r="A846" s="17"/>
      <c r="B846" s="213"/>
      <c r="C846" s="219"/>
      <c r="D846" s="199"/>
      <c r="E846" s="482"/>
      <c r="F846" s="482"/>
      <c r="G846" s="199"/>
      <c r="H846" s="208"/>
      <c r="I846" s="201"/>
      <c r="J846" s="201"/>
      <c r="K846" s="222"/>
      <c r="L846" s="227" t="s">
        <v>594</v>
      </c>
      <c r="M846" s="210">
        <f>SUM(M838:M845)</f>
        <v>365.78000000000003</v>
      </c>
      <c r="N846" s="20"/>
      <c r="O846" s="17"/>
      <c r="P846" s="17"/>
      <c r="Q846" s="17"/>
      <c r="R846" s="17"/>
    </row>
    <row r="847" spans="1:18" ht="15.75" customHeight="1">
      <c r="A847" s="17"/>
      <c r="B847" s="213"/>
      <c r="C847" s="206" t="s">
        <v>3893</v>
      </c>
      <c r="D847" s="225">
        <v>97090</v>
      </c>
      <c r="E847" s="484" t="s">
        <v>1149</v>
      </c>
      <c r="F847" s="484" t="s">
        <v>505</v>
      </c>
      <c r="G847" s="484" t="s">
        <v>1577</v>
      </c>
      <c r="H847" s="484"/>
      <c r="I847" s="484"/>
      <c r="J847" s="484"/>
      <c r="K847" s="484"/>
      <c r="L847" s="484"/>
      <c r="M847" s="485"/>
      <c r="N847" s="20"/>
      <c r="O847" s="17"/>
      <c r="P847" s="17"/>
      <c r="Q847" s="17"/>
      <c r="R847" s="17"/>
    </row>
    <row r="848" spans="1:18" ht="15.75" customHeight="1">
      <c r="A848" s="17"/>
      <c r="B848" s="213"/>
      <c r="C848" s="174"/>
      <c r="D848" s="199" t="s">
        <v>2148</v>
      </c>
      <c r="E848" s="482" t="s">
        <v>2149</v>
      </c>
      <c r="F848" s="483"/>
      <c r="G848" s="199" t="s">
        <v>491</v>
      </c>
      <c r="H848" s="199" t="s">
        <v>2152</v>
      </c>
      <c r="I848" s="230" t="s">
        <v>2153</v>
      </c>
      <c r="J848" s="201">
        <f t="shared" ref="J848:J852" si="417">H848*I848</f>
        <v>12.892650000000001</v>
      </c>
      <c r="K848" s="195">
        <v>0.24979999999999999</v>
      </c>
      <c r="L848" s="201">
        <f t="shared" ref="L848:L852" si="418">J848*K848</f>
        <v>3.2205839700000003</v>
      </c>
      <c r="M848" s="196">
        <f t="shared" ref="M848:M852" si="419">ROUND(J848+L848,2)</f>
        <v>16.11</v>
      </c>
      <c r="N848" s="20"/>
      <c r="O848" s="17"/>
      <c r="P848" s="17"/>
      <c r="Q848" s="17"/>
      <c r="R848" s="17"/>
    </row>
    <row r="849" spans="1:18" ht="15.75" customHeight="1">
      <c r="A849" s="17"/>
      <c r="B849" s="213"/>
      <c r="C849" s="174"/>
      <c r="D849" s="199" t="s">
        <v>2150</v>
      </c>
      <c r="E849" s="482" t="s">
        <v>2151</v>
      </c>
      <c r="F849" s="483"/>
      <c r="G849" s="199" t="s">
        <v>489</v>
      </c>
      <c r="H849" s="199" t="s">
        <v>2142</v>
      </c>
      <c r="I849" s="230" t="s">
        <v>2154</v>
      </c>
      <c r="J849" s="201">
        <f t="shared" si="417"/>
        <v>3.4579999999999997</v>
      </c>
      <c r="K849" s="195">
        <v>0.24979999999999999</v>
      </c>
      <c r="L849" s="201">
        <f t="shared" si="418"/>
        <v>0.86380839999999992</v>
      </c>
      <c r="M849" s="196">
        <f t="shared" si="419"/>
        <v>4.32</v>
      </c>
      <c r="N849" s="20"/>
      <c r="O849" s="17"/>
      <c r="P849" s="17"/>
      <c r="Q849" s="17"/>
      <c r="R849" s="17"/>
    </row>
    <row r="850" spans="1:18" ht="15.75" customHeight="1">
      <c r="A850" s="17"/>
      <c r="B850" s="213"/>
      <c r="C850" s="174"/>
      <c r="D850" s="199" t="s">
        <v>2058</v>
      </c>
      <c r="E850" s="482" t="s">
        <v>805</v>
      </c>
      <c r="F850" s="483"/>
      <c r="G850" s="199" t="s">
        <v>505</v>
      </c>
      <c r="H850" s="199" t="s">
        <v>1727</v>
      </c>
      <c r="I850" s="230" t="s">
        <v>1998</v>
      </c>
      <c r="J850" s="201">
        <f t="shared" si="417"/>
        <v>0.1991</v>
      </c>
      <c r="K850" s="195">
        <v>0.24979999999999999</v>
      </c>
      <c r="L850" s="201">
        <f t="shared" si="418"/>
        <v>4.9735179999999997E-2</v>
      </c>
      <c r="M850" s="196">
        <f t="shared" si="419"/>
        <v>0.25</v>
      </c>
      <c r="N850" s="20"/>
      <c r="O850" s="17"/>
      <c r="P850" s="17"/>
      <c r="Q850" s="17"/>
      <c r="R850" s="17"/>
    </row>
    <row r="851" spans="1:18" ht="15.75" customHeight="1">
      <c r="A851" s="17"/>
      <c r="B851" s="213"/>
      <c r="C851" s="174"/>
      <c r="D851" s="199" t="s">
        <v>2035</v>
      </c>
      <c r="E851" s="482" t="s">
        <v>608</v>
      </c>
      <c r="F851" s="483"/>
      <c r="G851" s="199" t="s">
        <v>596</v>
      </c>
      <c r="H851" s="199" t="s">
        <v>1727</v>
      </c>
      <c r="I851" s="230" t="s">
        <v>2029</v>
      </c>
      <c r="J851" s="201">
        <f t="shared" ref="J851" si="420">H851*I851</f>
        <v>0.18260000000000001</v>
      </c>
      <c r="K851" s="195">
        <v>0.24979999999999999</v>
      </c>
      <c r="L851" s="201">
        <f t="shared" ref="L851" si="421">J851*K851</f>
        <v>4.5613480000000005E-2</v>
      </c>
      <c r="M851" s="196">
        <f t="shared" si="419"/>
        <v>0.23</v>
      </c>
      <c r="N851" s="20"/>
      <c r="O851" s="17"/>
      <c r="P851" s="17"/>
      <c r="Q851" s="17"/>
      <c r="R851" s="17"/>
    </row>
    <row r="852" spans="1:18" ht="15.75" customHeight="1">
      <c r="A852" s="17"/>
      <c r="B852" s="213"/>
      <c r="C852" s="174"/>
      <c r="D852" s="199" t="s">
        <v>2036</v>
      </c>
      <c r="E852" s="482" t="s">
        <v>609</v>
      </c>
      <c r="F852" s="483"/>
      <c r="G852" s="199" t="s">
        <v>596</v>
      </c>
      <c r="H852" s="199" t="s">
        <v>2039</v>
      </c>
      <c r="I852" s="230" t="s">
        <v>2021</v>
      </c>
      <c r="J852" s="201">
        <f t="shared" si="417"/>
        <v>0.65812999999999999</v>
      </c>
      <c r="K852" s="195">
        <v>0.24979999999999999</v>
      </c>
      <c r="L852" s="201">
        <f t="shared" si="418"/>
        <v>0.164400874</v>
      </c>
      <c r="M852" s="196">
        <f t="shared" si="419"/>
        <v>0.82</v>
      </c>
      <c r="N852" s="20"/>
      <c r="O852" s="17"/>
      <c r="P852" s="17"/>
      <c r="Q852" s="17"/>
      <c r="R852" s="17"/>
    </row>
    <row r="853" spans="1:18" ht="15.75" customHeight="1">
      <c r="A853" s="17"/>
      <c r="B853" s="213"/>
      <c r="C853" s="219"/>
      <c r="D853" s="199"/>
      <c r="E853" s="482"/>
      <c r="F853" s="482"/>
      <c r="G853" s="199"/>
      <c r="H853" s="208"/>
      <c r="I853" s="201"/>
      <c r="J853" s="201"/>
      <c r="K853" s="222"/>
      <c r="L853" s="227" t="s">
        <v>594</v>
      </c>
      <c r="M853" s="210">
        <f>SUM(M848:M852)</f>
        <v>21.73</v>
      </c>
      <c r="N853" s="20"/>
      <c r="O853" s="17"/>
      <c r="P853" s="17"/>
      <c r="Q853" s="17"/>
      <c r="R853" s="17"/>
    </row>
    <row r="854" spans="1:18" ht="15.75" customHeight="1">
      <c r="A854" s="17"/>
      <c r="B854" s="213"/>
      <c r="C854" s="206" t="s">
        <v>3894</v>
      </c>
      <c r="D854" s="225">
        <v>97088</v>
      </c>
      <c r="E854" s="484" t="s">
        <v>1150</v>
      </c>
      <c r="F854" s="484"/>
      <c r="G854" s="484"/>
      <c r="H854" s="484"/>
      <c r="I854" s="484"/>
      <c r="J854" s="484"/>
      <c r="K854" s="484"/>
      <c r="L854" s="484"/>
      <c r="M854" s="485"/>
      <c r="N854" s="20"/>
      <c r="O854" s="17"/>
      <c r="P854" s="17"/>
      <c r="Q854" s="17"/>
      <c r="R854" s="17"/>
    </row>
    <row r="855" spans="1:18" ht="15.75" customHeight="1">
      <c r="A855" s="17"/>
      <c r="B855" s="213"/>
      <c r="C855" s="174"/>
      <c r="D855" s="199" t="s">
        <v>2155</v>
      </c>
      <c r="E855" s="482" t="s">
        <v>2156</v>
      </c>
      <c r="F855" s="483"/>
      <c r="G855" s="199" t="s">
        <v>491</v>
      </c>
      <c r="H855" s="199" t="s">
        <v>2157</v>
      </c>
      <c r="I855" s="230" t="s">
        <v>2158</v>
      </c>
      <c r="J855" s="201">
        <f t="shared" ref="J855:J859" si="422">H855*I855</f>
        <v>12.837919999999999</v>
      </c>
      <c r="K855" s="195">
        <v>0.24979999999999999</v>
      </c>
      <c r="L855" s="201">
        <f t="shared" ref="L855:L859" si="423">J855*K855</f>
        <v>3.2069124159999998</v>
      </c>
      <c r="M855" s="196">
        <f t="shared" ref="M855:M859" si="424">ROUND(J855+L855,2)</f>
        <v>16.04</v>
      </c>
      <c r="N855" s="20"/>
      <c r="O855" s="17"/>
      <c r="P855" s="17"/>
      <c r="Q855" s="17"/>
      <c r="R855" s="17"/>
    </row>
    <row r="856" spans="1:18" ht="15.75" customHeight="1">
      <c r="A856" s="17"/>
      <c r="B856" s="213"/>
      <c r="C856" s="174"/>
      <c r="D856" s="199" t="s">
        <v>2150</v>
      </c>
      <c r="E856" s="482" t="s">
        <v>2151</v>
      </c>
      <c r="F856" s="483"/>
      <c r="G856" s="199" t="s">
        <v>489</v>
      </c>
      <c r="H856" s="199" t="s">
        <v>2159</v>
      </c>
      <c r="I856" s="230" t="s">
        <v>2154</v>
      </c>
      <c r="J856" s="201">
        <f t="shared" si="422"/>
        <v>5.1375999999999999</v>
      </c>
      <c r="K856" s="195">
        <v>0.24979999999999999</v>
      </c>
      <c r="L856" s="201">
        <f t="shared" si="423"/>
        <v>1.2833724799999999</v>
      </c>
      <c r="M856" s="196">
        <f t="shared" si="424"/>
        <v>6.42</v>
      </c>
      <c r="N856" s="20"/>
      <c r="O856" s="17"/>
      <c r="P856" s="17"/>
      <c r="Q856" s="17"/>
      <c r="R856" s="17"/>
    </row>
    <row r="857" spans="1:18" ht="15.75" customHeight="1">
      <c r="A857" s="17"/>
      <c r="B857" s="213"/>
      <c r="C857" s="174"/>
      <c r="D857" s="199" t="s">
        <v>2058</v>
      </c>
      <c r="E857" s="482" t="s">
        <v>805</v>
      </c>
      <c r="F857" s="483"/>
      <c r="G857" s="199" t="s">
        <v>505</v>
      </c>
      <c r="H857" s="199" t="s">
        <v>1727</v>
      </c>
      <c r="I857" s="230" t="s">
        <v>1998</v>
      </c>
      <c r="J857" s="201">
        <f t="shared" si="422"/>
        <v>0.1991</v>
      </c>
      <c r="K857" s="195">
        <v>0.24979999999999999</v>
      </c>
      <c r="L857" s="201">
        <f t="shared" si="423"/>
        <v>4.9735179999999997E-2</v>
      </c>
      <c r="M857" s="196">
        <f t="shared" si="424"/>
        <v>0.25</v>
      </c>
      <c r="N857" s="20"/>
      <c r="O857" s="17"/>
      <c r="P857" s="17"/>
      <c r="Q857" s="17"/>
      <c r="R857" s="17"/>
    </row>
    <row r="858" spans="1:18" ht="15.75" customHeight="1">
      <c r="A858" s="17"/>
      <c r="B858" s="213"/>
      <c r="C858" s="174"/>
      <c r="D858" s="199" t="s">
        <v>2035</v>
      </c>
      <c r="E858" s="482" t="s">
        <v>608</v>
      </c>
      <c r="F858" s="483"/>
      <c r="G858" s="199" t="s">
        <v>596</v>
      </c>
      <c r="H858" s="199" t="s">
        <v>1691</v>
      </c>
      <c r="I858" s="230" t="s">
        <v>2029</v>
      </c>
      <c r="J858" s="201">
        <f t="shared" si="422"/>
        <v>0.249</v>
      </c>
      <c r="K858" s="195">
        <v>0.24979999999999999</v>
      </c>
      <c r="L858" s="201">
        <f t="shared" si="423"/>
        <v>6.2200199999999997E-2</v>
      </c>
      <c r="M858" s="196">
        <f t="shared" si="424"/>
        <v>0.31</v>
      </c>
      <c r="N858" s="20"/>
      <c r="O858" s="17"/>
      <c r="P858" s="17"/>
      <c r="Q858" s="17"/>
      <c r="R858" s="17"/>
    </row>
    <row r="859" spans="1:18" ht="15.75" customHeight="1">
      <c r="A859" s="17"/>
      <c r="B859" s="213"/>
      <c r="C859" s="174"/>
      <c r="D859" s="199" t="s">
        <v>2036</v>
      </c>
      <c r="E859" s="482" t="s">
        <v>609</v>
      </c>
      <c r="F859" s="483"/>
      <c r="G859" s="199" t="s">
        <v>596</v>
      </c>
      <c r="H859" s="199" t="s">
        <v>2160</v>
      </c>
      <c r="I859" s="230" t="s">
        <v>2021</v>
      </c>
      <c r="J859" s="201">
        <f t="shared" si="422"/>
        <v>0.89166000000000012</v>
      </c>
      <c r="K859" s="195">
        <v>0.24979999999999999</v>
      </c>
      <c r="L859" s="201">
        <f t="shared" si="423"/>
        <v>0.22273666800000003</v>
      </c>
      <c r="M859" s="196">
        <f t="shared" si="424"/>
        <v>1.1100000000000001</v>
      </c>
      <c r="N859" s="20"/>
      <c r="O859" s="17"/>
      <c r="P859" s="17"/>
      <c r="Q859" s="17"/>
      <c r="R859" s="17"/>
    </row>
    <row r="860" spans="1:18" ht="15.75" customHeight="1">
      <c r="A860" s="17"/>
      <c r="B860" s="213"/>
      <c r="C860" s="219"/>
      <c r="D860" s="199"/>
      <c r="E860" s="482"/>
      <c r="F860" s="482"/>
      <c r="G860" s="199"/>
      <c r="H860" s="208"/>
      <c r="I860" s="201"/>
      <c r="J860" s="201"/>
      <c r="K860" s="222"/>
      <c r="L860" s="227" t="s">
        <v>594</v>
      </c>
      <c r="M860" s="210">
        <f>SUM(M855:M859)</f>
        <v>24.13</v>
      </c>
      <c r="N860" s="20"/>
      <c r="O860" s="17"/>
      <c r="P860" s="17"/>
      <c r="Q860" s="17"/>
      <c r="R860" s="17"/>
    </row>
    <row r="861" spans="1:18" ht="15.75" customHeight="1">
      <c r="A861" s="17"/>
      <c r="B861" s="213"/>
      <c r="C861" s="206" t="s">
        <v>528</v>
      </c>
      <c r="D861" s="225"/>
      <c r="E861" s="484" t="s">
        <v>1151</v>
      </c>
      <c r="F861" s="484"/>
      <c r="G861" s="484"/>
      <c r="H861" s="484"/>
      <c r="I861" s="484"/>
      <c r="J861" s="484"/>
      <c r="K861" s="484"/>
      <c r="L861" s="484"/>
      <c r="M861" s="485"/>
      <c r="N861" s="20"/>
      <c r="O861" s="17"/>
      <c r="P861" s="17"/>
      <c r="Q861" s="17"/>
      <c r="R861" s="17"/>
    </row>
    <row r="862" spans="1:18" ht="15.75" customHeight="1">
      <c r="A862" s="17"/>
      <c r="B862" s="213"/>
      <c r="C862" s="206" t="s">
        <v>529</v>
      </c>
      <c r="D862" s="225" t="s">
        <v>2162</v>
      </c>
      <c r="E862" s="484" t="s">
        <v>1152</v>
      </c>
      <c r="F862" s="484" t="s">
        <v>491</v>
      </c>
      <c r="G862" s="484" t="s">
        <v>1577</v>
      </c>
      <c r="H862" s="484"/>
      <c r="I862" s="484"/>
      <c r="J862" s="484"/>
      <c r="K862" s="484"/>
      <c r="L862" s="484"/>
      <c r="M862" s="485"/>
      <c r="N862" s="20"/>
      <c r="O862" s="17"/>
      <c r="P862" s="17"/>
      <c r="Q862" s="17"/>
      <c r="R862" s="17"/>
    </row>
    <row r="863" spans="1:18" ht="15.75" customHeight="1">
      <c r="A863" s="17"/>
      <c r="B863" s="213"/>
      <c r="C863" s="174"/>
      <c r="D863" s="199" t="s">
        <v>1899</v>
      </c>
      <c r="E863" s="482" t="s">
        <v>2163</v>
      </c>
      <c r="F863" s="483"/>
      <c r="G863" s="199" t="s">
        <v>518</v>
      </c>
      <c r="H863" s="199" t="s">
        <v>2164</v>
      </c>
      <c r="I863" s="201">
        <v>0.73</v>
      </c>
      <c r="J863" s="201">
        <f t="shared" ref="J863:J866" si="425">H863*I863</f>
        <v>116.8</v>
      </c>
      <c r="K863" s="195">
        <v>0.24979999999999999</v>
      </c>
      <c r="L863" s="201">
        <f t="shared" ref="L863:L866" si="426">J863*K863</f>
        <v>29.176639999999999</v>
      </c>
      <c r="M863" s="196">
        <f t="shared" ref="M863:M866" si="427">ROUND(J863+L863,2)</f>
        <v>145.97999999999999</v>
      </c>
      <c r="N863" s="20"/>
      <c r="O863" s="17"/>
      <c r="P863" s="17"/>
      <c r="Q863" s="17"/>
      <c r="R863" s="17"/>
    </row>
    <row r="864" spans="1:18" ht="15.75" customHeight="1">
      <c r="A864" s="17"/>
      <c r="B864" s="213"/>
      <c r="C864" s="174"/>
      <c r="D864" s="199" t="s">
        <v>2165</v>
      </c>
      <c r="E864" s="482" t="s">
        <v>2166</v>
      </c>
      <c r="F864" s="483"/>
      <c r="G864" s="199" t="s">
        <v>515</v>
      </c>
      <c r="H864" s="199" t="s">
        <v>2167</v>
      </c>
      <c r="I864" s="201">
        <v>487.94</v>
      </c>
      <c r="J864" s="201">
        <f t="shared" si="425"/>
        <v>10.734679999999999</v>
      </c>
      <c r="K864" s="195">
        <v>0.24979999999999999</v>
      </c>
      <c r="L864" s="201">
        <f t="shared" si="426"/>
        <v>2.6815230639999998</v>
      </c>
      <c r="M864" s="196">
        <f t="shared" si="427"/>
        <v>13.42</v>
      </c>
      <c r="N864" s="20"/>
      <c r="O864" s="17"/>
      <c r="P864" s="17"/>
      <c r="Q864" s="17"/>
      <c r="R864" s="17"/>
    </row>
    <row r="865" spans="1:18" ht="15.75" customHeight="1">
      <c r="A865" s="17"/>
      <c r="B865" s="213"/>
      <c r="C865" s="174"/>
      <c r="D865" s="199" t="s">
        <v>976</v>
      </c>
      <c r="E865" s="482" t="s">
        <v>605</v>
      </c>
      <c r="F865" s="483"/>
      <c r="G865" s="199" t="s">
        <v>596</v>
      </c>
      <c r="H865" s="199" t="s">
        <v>2168</v>
      </c>
      <c r="I865" s="201">
        <v>21.39</v>
      </c>
      <c r="J865" s="201">
        <f t="shared" si="425"/>
        <v>34.224000000000004</v>
      </c>
      <c r="K865" s="195">
        <v>0.24979999999999999</v>
      </c>
      <c r="L865" s="201">
        <f t="shared" si="426"/>
        <v>8.5491552000000013</v>
      </c>
      <c r="M865" s="196">
        <f t="shared" si="427"/>
        <v>42.77</v>
      </c>
      <c r="N865" s="20"/>
      <c r="O865" s="17"/>
      <c r="P865" s="17"/>
      <c r="Q865" s="17"/>
      <c r="R865" s="17"/>
    </row>
    <row r="866" spans="1:18" ht="15.75" customHeight="1">
      <c r="A866" s="17"/>
      <c r="B866" s="213"/>
      <c r="C866" s="174"/>
      <c r="D866" s="199" t="s">
        <v>606</v>
      </c>
      <c r="E866" s="482" t="s">
        <v>597</v>
      </c>
      <c r="F866" s="483"/>
      <c r="G866" s="199" t="s">
        <v>596</v>
      </c>
      <c r="H866" s="199" t="s">
        <v>1644</v>
      </c>
      <c r="I866" s="201">
        <v>17.29</v>
      </c>
      <c r="J866" s="201">
        <f t="shared" si="425"/>
        <v>29.392999999999997</v>
      </c>
      <c r="K866" s="195">
        <v>0.24979999999999999</v>
      </c>
      <c r="L866" s="201">
        <f t="shared" si="426"/>
        <v>7.3423713999999993</v>
      </c>
      <c r="M866" s="196">
        <f t="shared" si="427"/>
        <v>36.74</v>
      </c>
      <c r="N866" s="20"/>
      <c r="O866" s="17"/>
      <c r="P866" s="17"/>
      <c r="Q866" s="17"/>
      <c r="R866" s="17"/>
    </row>
    <row r="867" spans="1:18" ht="15.75" customHeight="1">
      <c r="A867" s="17"/>
      <c r="B867" s="213"/>
      <c r="C867" s="219"/>
      <c r="D867" s="199"/>
      <c r="E867" s="482"/>
      <c r="F867" s="482"/>
      <c r="G867" s="199"/>
      <c r="H867" s="208"/>
      <c r="I867" s="201"/>
      <c r="J867" s="201"/>
      <c r="K867" s="222"/>
      <c r="L867" s="227" t="s">
        <v>594</v>
      </c>
      <c r="M867" s="210">
        <f>SUM(M862:M866)</f>
        <v>238.91</v>
      </c>
      <c r="N867" s="20"/>
      <c r="O867" s="17"/>
      <c r="P867" s="17"/>
      <c r="Q867" s="17"/>
      <c r="R867" s="17"/>
    </row>
    <row r="868" spans="1:18" ht="15.75" customHeight="1">
      <c r="A868" s="17"/>
      <c r="B868" s="213"/>
      <c r="C868" s="206" t="s">
        <v>530</v>
      </c>
      <c r="D868" s="225" t="s">
        <v>2169</v>
      </c>
      <c r="E868" s="484" t="s">
        <v>1153</v>
      </c>
      <c r="F868" s="484"/>
      <c r="G868" s="484" t="s">
        <v>491</v>
      </c>
      <c r="H868" s="484" t="s">
        <v>1577</v>
      </c>
      <c r="I868" s="484"/>
      <c r="J868" s="484"/>
      <c r="K868" s="484"/>
      <c r="L868" s="484"/>
      <c r="M868" s="485"/>
      <c r="N868" s="20"/>
      <c r="O868" s="17"/>
      <c r="P868" s="17"/>
      <c r="Q868" s="17"/>
      <c r="R868" s="17"/>
    </row>
    <row r="869" spans="1:18" ht="15.75" customHeight="1">
      <c r="A869" s="17"/>
      <c r="B869" s="213"/>
      <c r="C869" s="174"/>
      <c r="D869" s="199" t="s">
        <v>1899</v>
      </c>
      <c r="E869" s="482" t="s">
        <v>2163</v>
      </c>
      <c r="F869" s="483"/>
      <c r="G869" s="199" t="s">
        <v>518</v>
      </c>
      <c r="H869" s="199" t="s">
        <v>2170</v>
      </c>
      <c r="I869" s="201">
        <v>0.73</v>
      </c>
      <c r="J869" s="201">
        <f t="shared" ref="J869:J872" si="428">H869*I869</f>
        <v>60.589999999999996</v>
      </c>
      <c r="K869" s="195">
        <v>0.24979999999999999</v>
      </c>
      <c r="L869" s="201">
        <f t="shared" ref="L869:L872" si="429">J869*K869</f>
        <v>15.135381999999998</v>
      </c>
      <c r="M869" s="196">
        <f t="shared" ref="M869:M872" si="430">ROUND(J869+L869,2)</f>
        <v>75.73</v>
      </c>
      <c r="N869" s="20"/>
      <c r="O869" s="17"/>
      <c r="P869" s="17"/>
      <c r="Q869" s="17"/>
      <c r="R869" s="17"/>
    </row>
    <row r="870" spans="1:18" ht="15.75" customHeight="1">
      <c r="A870" s="17"/>
      <c r="B870" s="213"/>
      <c r="C870" s="174"/>
      <c r="D870" s="199" t="s">
        <v>2165</v>
      </c>
      <c r="E870" s="482" t="s">
        <v>2166</v>
      </c>
      <c r="F870" s="483"/>
      <c r="G870" s="199" t="s">
        <v>515</v>
      </c>
      <c r="H870" s="199" t="s">
        <v>2171</v>
      </c>
      <c r="I870" s="201">
        <v>487.94</v>
      </c>
      <c r="J870" s="201">
        <f t="shared" si="428"/>
        <v>2.2250063999999998</v>
      </c>
      <c r="K870" s="195">
        <v>0.24979999999999999</v>
      </c>
      <c r="L870" s="201">
        <f t="shared" si="429"/>
        <v>0.55580659871999993</v>
      </c>
      <c r="M870" s="196">
        <f t="shared" si="430"/>
        <v>2.78</v>
      </c>
      <c r="N870" s="20"/>
      <c r="O870" s="17"/>
      <c r="P870" s="17"/>
      <c r="Q870" s="17"/>
      <c r="R870" s="17"/>
    </row>
    <row r="871" spans="1:18" ht="15.75" customHeight="1">
      <c r="A871" s="17"/>
      <c r="B871" s="213"/>
      <c r="C871" s="174"/>
      <c r="D871" s="199" t="s">
        <v>976</v>
      </c>
      <c r="E871" s="482" t="s">
        <v>605</v>
      </c>
      <c r="F871" s="483"/>
      <c r="G871" s="199" t="s">
        <v>596</v>
      </c>
      <c r="H871" s="199" t="s">
        <v>2172</v>
      </c>
      <c r="I871" s="201">
        <v>21.39</v>
      </c>
      <c r="J871" s="201">
        <f t="shared" si="428"/>
        <v>19.251000000000001</v>
      </c>
      <c r="K871" s="195">
        <v>0.24979999999999999</v>
      </c>
      <c r="L871" s="201">
        <f t="shared" si="429"/>
        <v>4.8088997999999998</v>
      </c>
      <c r="M871" s="196">
        <f t="shared" si="430"/>
        <v>24.06</v>
      </c>
      <c r="N871" s="20"/>
      <c r="O871" s="17"/>
      <c r="P871" s="17"/>
      <c r="Q871" s="17"/>
      <c r="R871" s="17"/>
    </row>
    <row r="872" spans="1:18" ht="15.75" customHeight="1">
      <c r="A872" s="17"/>
      <c r="B872" s="213"/>
      <c r="C872" s="174"/>
      <c r="D872" s="199" t="s">
        <v>606</v>
      </c>
      <c r="E872" s="482" t="s">
        <v>597</v>
      </c>
      <c r="F872" s="483"/>
      <c r="G872" s="199" t="s">
        <v>596</v>
      </c>
      <c r="H872" s="199" t="s">
        <v>2173</v>
      </c>
      <c r="I872" s="201">
        <v>17.29</v>
      </c>
      <c r="J872" s="201">
        <f t="shared" si="428"/>
        <v>16.155775999999999</v>
      </c>
      <c r="K872" s="195">
        <v>0.24979999999999999</v>
      </c>
      <c r="L872" s="201">
        <f t="shared" si="429"/>
        <v>4.0357128447999999</v>
      </c>
      <c r="M872" s="196">
        <f t="shared" si="430"/>
        <v>20.190000000000001</v>
      </c>
      <c r="N872" s="20"/>
      <c r="O872" s="17"/>
      <c r="P872" s="17"/>
      <c r="Q872" s="17"/>
      <c r="R872" s="17"/>
    </row>
    <row r="873" spans="1:18" ht="15.75" customHeight="1">
      <c r="A873" s="17"/>
      <c r="B873" s="213"/>
      <c r="C873" s="219"/>
      <c r="D873" s="199"/>
      <c r="E873" s="482"/>
      <c r="F873" s="482"/>
      <c r="G873" s="199"/>
      <c r="H873" s="208"/>
      <c r="I873" s="201"/>
      <c r="J873" s="201"/>
      <c r="K873" s="222"/>
      <c r="L873" s="227" t="s">
        <v>594</v>
      </c>
      <c r="M873" s="210">
        <f>SUM(M868:M872)</f>
        <v>122.76</v>
      </c>
      <c r="N873" s="20"/>
      <c r="O873" s="17"/>
      <c r="P873" s="17"/>
      <c r="Q873" s="17"/>
      <c r="R873" s="17"/>
    </row>
    <row r="874" spans="1:18" ht="15.75" customHeight="1">
      <c r="A874" s="17"/>
      <c r="B874" s="213"/>
      <c r="C874" s="206" t="s">
        <v>531</v>
      </c>
      <c r="D874" s="225" t="s">
        <v>2174</v>
      </c>
      <c r="E874" s="484" t="s">
        <v>1154</v>
      </c>
      <c r="F874" s="484"/>
      <c r="G874" s="484" t="s">
        <v>491</v>
      </c>
      <c r="H874" s="484" t="s">
        <v>1577</v>
      </c>
      <c r="I874" s="484"/>
      <c r="J874" s="484"/>
      <c r="K874" s="484"/>
      <c r="L874" s="484"/>
      <c r="M874" s="485"/>
      <c r="N874" s="20"/>
      <c r="O874" s="17"/>
      <c r="P874" s="17"/>
      <c r="Q874" s="17"/>
      <c r="R874" s="17"/>
    </row>
    <row r="875" spans="1:18" ht="15.75" customHeight="1">
      <c r="A875" s="17"/>
      <c r="B875" s="213"/>
      <c r="C875" s="174"/>
      <c r="D875" s="199" t="s">
        <v>1899</v>
      </c>
      <c r="E875" s="482" t="s">
        <v>2163</v>
      </c>
      <c r="F875" s="483"/>
      <c r="G875" s="199" t="s">
        <v>518</v>
      </c>
      <c r="H875" s="199" t="s">
        <v>2175</v>
      </c>
      <c r="I875" s="201">
        <v>0.73</v>
      </c>
      <c r="J875" s="201">
        <f t="shared" ref="J875:J878" si="431">H875*I875</f>
        <v>177.39</v>
      </c>
      <c r="K875" s="195">
        <v>0.24979999999999999</v>
      </c>
      <c r="L875" s="201">
        <f t="shared" ref="L875:L878" si="432">J875*K875</f>
        <v>44.312021999999999</v>
      </c>
      <c r="M875" s="196">
        <f t="shared" ref="M875:M878" si="433">ROUND(J875+L875,2)</f>
        <v>221.7</v>
      </c>
      <c r="N875" s="20"/>
      <c r="O875" s="17"/>
      <c r="P875" s="17"/>
      <c r="Q875" s="17"/>
      <c r="R875" s="17"/>
    </row>
    <row r="876" spans="1:18" ht="15.75" customHeight="1">
      <c r="A876" s="17"/>
      <c r="B876" s="213"/>
      <c r="C876" s="174"/>
      <c r="D876" s="199" t="s">
        <v>2165</v>
      </c>
      <c r="E876" s="482" t="s">
        <v>2166</v>
      </c>
      <c r="F876" s="483"/>
      <c r="G876" s="199" t="s">
        <v>515</v>
      </c>
      <c r="H876" s="199" t="s">
        <v>1564</v>
      </c>
      <c r="I876" s="201">
        <v>487.94</v>
      </c>
      <c r="J876" s="201">
        <f t="shared" si="431"/>
        <v>25.372879999999999</v>
      </c>
      <c r="K876" s="195">
        <v>0.24979999999999999</v>
      </c>
      <c r="L876" s="201">
        <f t="shared" si="432"/>
        <v>6.3381454239999995</v>
      </c>
      <c r="M876" s="196">
        <f t="shared" si="433"/>
        <v>31.71</v>
      </c>
      <c r="N876" s="20"/>
      <c r="O876" s="17"/>
      <c r="P876" s="17"/>
      <c r="Q876" s="17"/>
      <c r="R876" s="17"/>
    </row>
    <row r="877" spans="1:18" ht="15.75" customHeight="1">
      <c r="A877" s="17"/>
      <c r="B877" s="213"/>
      <c r="C877" s="174"/>
      <c r="D877" s="199" t="s">
        <v>976</v>
      </c>
      <c r="E877" s="482" t="s">
        <v>605</v>
      </c>
      <c r="F877" s="483"/>
      <c r="G877" s="199" t="s">
        <v>596</v>
      </c>
      <c r="H877" s="199" t="s">
        <v>1529</v>
      </c>
      <c r="I877" s="201">
        <v>21.39</v>
      </c>
      <c r="J877" s="201">
        <f t="shared" si="431"/>
        <v>64.17</v>
      </c>
      <c r="K877" s="195">
        <v>0.24979999999999999</v>
      </c>
      <c r="L877" s="201">
        <f t="shared" si="432"/>
        <v>16.029665999999999</v>
      </c>
      <c r="M877" s="196">
        <f t="shared" si="433"/>
        <v>80.2</v>
      </c>
      <c r="N877" s="20"/>
      <c r="O877" s="17"/>
      <c r="P877" s="17"/>
      <c r="Q877" s="17"/>
      <c r="R877" s="17"/>
    </row>
    <row r="878" spans="1:18" ht="15.75" customHeight="1">
      <c r="A878" s="17"/>
      <c r="B878" s="213"/>
      <c r="C878" s="174"/>
      <c r="D878" s="199" t="s">
        <v>606</v>
      </c>
      <c r="E878" s="482" t="s">
        <v>597</v>
      </c>
      <c r="F878" s="483"/>
      <c r="G878" s="199" t="s">
        <v>596</v>
      </c>
      <c r="H878" s="199" t="s">
        <v>2176</v>
      </c>
      <c r="I878" s="201">
        <v>17.29</v>
      </c>
      <c r="J878" s="201">
        <f t="shared" si="431"/>
        <v>58.094399999999993</v>
      </c>
      <c r="K878" s="195">
        <v>0.24979999999999999</v>
      </c>
      <c r="L878" s="201">
        <f t="shared" si="432"/>
        <v>14.511981119999998</v>
      </c>
      <c r="M878" s="196">
        <f t="shared" si="433"/>
        <v>72.61</v>
      </c>
      <c r="N878" s="20"/>
      <c r="O878" s="17"/>
      <c r="P878" s="17"/>
      <c r="Q878" s="17"/>
      <c r="R878" s="17"/>
    </row>
    <row r="879" spans="1:18" ht="15.75" customHeight="1">
      <c r="A879" s="17"/>
      <c r="B879" s="213"/>
      <c r="C879" s="219"/>
      <c r="D879" s="199"/>
      <c r="E879" s="482"/>
      <c r="F879" s="482"/>
      <c r="G879" s="199"/>
      <c r="H879" s="208"/>
      <c r="I879" s="201"/>
      <c r="J879" s="201"/>
      <c r="K879" s="222"/>
      <c r="L879" s="227" t="s">
        <v>594</v>
      </c>
      <c r="M879" s="210">
        <f>SUM(M874:M878)</f>
        <v>406.22</v>
      </c>
      <c r="N879" s="20"/>
      <c r="O879" s="17"/>
      <c r="P879" s="17"/>
      <c r="Q879" s="17"/>
      <c r="R879" s="17"/>
    </row>
    <row r="880" spans="1:18" ht="15.75" customHeight="1">
      <c r="A880" s="17"/>
      <c r="B880" s="213"/>
      <c r="C880" s="206" t="s">
        <v>532</v>
      </c>
      <c r="D880" s="225" t="s">
        <v>2177</v>
      </c>
      <c r="E880" s="484" t="s">
        <v>2178</v>
      </c>
      <c r="F880" s="484"/>
      <c r="G880" s="484"/>
      <c r="H880" s="484"/>
      <c r="I880" s="484"/>
      <c r="J880" s="484"/>
      <c r="K880" s="484"/>
      <c r="L880" s="484"/>
      <c r="M880" s="485"/>
      <c r="N880" s="20"/>
      <c r="O880" s="17"/>
      <c r="P880" s="17"/>
      <c r="Q880" s="17"/>
      <c r="R880" s="17"/>
    </row>
    <row r="881" spans="1:18" ht="15.75" customHeight="1">
      <c r="A881" s="17"/>
      <c r="B881" s="213"/>
      <c r="C881" s="174"/>
      <c r="D881" s="199" t="s">
        <v>2179</v>
      </c>
      <c r="E881" s="482" t="s">
        <v>622</v>
      </c>
      <c r="F881" s="483"/>
      <c r="G881" s="199" t="s">
        <v>489</v>
      </c>
      <c r="H881" s="199" t="s">
        <v>2183</v>
      </c>
      <c r="I881" s="201" t="s">
        <v>2184</v>
      </c>
      <c r="J881" s="201">
        <f t="shared" ref="J881:J886" si="434">H881*I881</f>
        <v>1.2390000000000001</v>
      </c>
      <c r="K881" s="195">
        <v>0.24979999999999999</v>
      </c>
      <c r="L881" s="201">
        <f t="shared" ref="L881:L886" si="435">J881*K881</f>
        <v>0.30950220000000001</v>
      </c>
      <c r="M881" s="196">
        <f t="shared" ref="M881:M886" si="436">ROUND(J881+L881,2)</f>
        <v>1.55</v>
      </c>
      <c r="N881" s="20"/>
      <c r="O881" s="17"/>
      <c r="P881" s="17"/>
      <c r="Q881" s="17"/>
      <c r="R881" s="17"/>
    </row>
    <row r="882" spans="1:18" ht="15.75" customHeight="1">
      <c r="A882" s="17"/>
      <c r="B882" s="213"/>
      <c r="C882" s="174"/>
      <c r="D882" s="199" t="s">
        <v>2180</v>
      </c>
      <c r="E882" s="482" t="s">
        <v>623</v>
      </c>
      <c r="F882" s="483"/>
      <c r="G882" s="199" t="s">
        <v>624</v>
      </c>
      <c r="H882" s="199" t="s">
        <v>2185</v>
      </c>
      <c r="I882" s="201" t="s">
        <v>2186</v>
      </c>
      <c r="J882" s="201">
        <f t="shared" si="434"/>
        <v>0.19370000000000001</v>
      </c>
      <c r="K882" s="195">
        <v>0.24979999999999999</v>
      </c>
      <c r="L882" s="201">
        <f t="shared" si="435"/>
        <v>4.838626E-2</v>
      </c>
      <c r="M882" s="196">
        <f t="shared" si="436"/>
        <v>0.24</v>
      </c>
      <c r="N882" s="20"/>
      <c r="O882" s="17"/>
      <c r="P882" s="17"/>
      <c r="Q882" s="17"/>
      <c r="R882" s="17"/>
    </row>
    <row r="883" spans="1:18" ht="15.75" customHeight="1">
      <c r="A883" s="17"/>
      <c r="B883" s="213"/>
      <c r="C883" s="174"/>
      <c r="D883" s="199" t="s">
        <v>2181</v>
      </c>
      <c r="E883" s="482" t="s">
        <v>2182</v>
      </c>
      <c r="F883" s="483"/>
      <c r="G883" s="199" t="s">
        <v>518</v>
      </c>
      <c r="H883" s="199" t="s">
        <v>2187</v>
      </c>
      <c r="I883" s="201" t="s">
        <v>2188</v>
      </c>
      <c r="J883" s="201">
        <f t="shared" ref="J883:J884" si="437">H883*I883</f>
        <v>29.92</v>
      </c>
      <c r="K883" s="195">
        <v>0.24979999999999999</v>
      </c>
      <c r="L883" s="201">
        <f t="shared" ref="L883:L884" si="438">J883*K883</f>
        <v>7.4740160000000007</v>
      </c>
      <c r="M883" s="196">
        <f t="shared" si="436"/>
        <v>37.39</v>
      </c>
      <c r="N883" s="20"/>
      <c r="O883" s="17"/>
      <c r="P883" s="17"/>
      <c r="Q883" s="17"/>
      <c r="R883" s="17"/>
    </row>
    <row r="884" spans="1:18" ht="15.75" customHeight="1">
      <c r="A884" s="17"/>
      <c r="B884" s="213"/>
      <c r="C884" s="174"/>
      <c r="D884" s="199" t="s">
        <v>978</v>
      </c>
      <c r="E884" s="482" t="s">
        <v>834</v>
      </c>
      <c r="F884" s="483"/>
      <c r="G884" s="199" t="s">
        <v>515</v>
      </c>
      <c r="H884" s="199" t="s">
        <v>2189</v>
      </c>
      <c r="I884" s="201" t="s">
        <v>2161</v>
      </c>
      <c r="J884" s="201">
        <f t="shared" si="437"/>
        <v>5.2354640000000003</v>
      </c>
      <c r="K884" s="195">
        <v>0.24979999999999999</v>
      </c>
      <c r="L884" s="201">
        <f t="shared" si="438"/>
        <v>1.3078189072000002</v>
      </c>
      <c r="M884" s="196">
        <f t="shared" si="436"/>
        <v>6.54</v>
      </c>
      <c r="N884" s="20"/>
      <c r="O884" s="17"/>
      <c r="P884" s="17"/>
      <c r="Q884" s="17"/>
      <c r="R884" s="17"/>
    </row>
    <row r="885" spans="1:18" ht="15.75" customHeight="1">
      <c r="A885" s="17"/>
      <c r="B885" s="213"/>
      <c r="C885" s="174"/>
      <c r="D885" s="199" t="s">
        <v>976</v>
      </c>
      <c r="E885" s="482" t="s">
        <v>605</v>
      </c>
      <c r="F885" s="483"/>
      <c r="G885" s="199" t="s">
        <v>596</v>
      </c>
      <c r="H885" s="199" t="s">
        <v>2190</v>
      </c>
      <c r="I885" s="201" t="s">
        <v>977</v>
      </c>
      <c r="J885" s="201">
        <f t="shared" si="434"/>
        <v>12.620099999999999</v>
      </c>
      <c r="K885" s="195">
        <v>0.24979999999999999</v>
      </c>
      <c r="L885" s="201">
        <f t="shared" si="435"/>
        <v>3.1525009799999997</v>
      </c>
      <c r="M885" s="196">
        <f t="shared" si="436"/>
        <v>15.77</v>
      </c>
      <c r="N885" s="20"/>
      <c r="O885" s="17"/>
      <c r="P885" s="17"/>
      <c r="Q885" s="17"/>
      <c r="R885" s="17"/>
    </row>
    <row r="886" spans="1:18" ht="15.75" customHeight="1">
      <c r="A886" s="17"/>
      <c r="B886" s="213"/>
      <c r="C886" s="174"/>
      <c r="D886" s="199" t="s">
        <v>606</v>
      </c>
      <c r="E886" s="482" t="s">
        <v>597</v>
      </c>
      <c r="F886" s="483"/>
      <c r="G886" s="199" t="s">
        <v>596</v>
      </c>
      <c r="H886" s="199" t="s">
        <v>2191</v>
      </c>
      <c r="I886" s="201" t="s">
        <v>1922</v>
      </c>
      <c r="J886" s="201">
        <f t="shared" si="434"/>
        <v>5.1005499999999993</v>
      </c>
      <c r="K886" s="195">
        <v>0.24979999999999999</v>
      </c>
      <c r="L886" s="201">
        <f t="shared" si="435"/>
        <v>1.2741173899999998</v>
      </c>
      <c r="M886" s="196">
        <f t="shared" si="436"/>
        <v>6.37</v>
      </c>
      <c r="N886" s="20"/>
      <c r="O886" s="17"/>
      <c r="P886" s="17"/>
      <c r="Q886" s="17"/>
      <c r="R886" s="17"/>
    </row>
    <row r="887" spans="1:18" ht="15.75" customHeight="1">
      <c r="A887" s="17"/>
      <c r="B887" s="213"/>
      <c r="C887" s="219"/>
      <c r="D887" s="199"/>
      <c r="E887" s="482"/>
      <c r="F887" s="482"/>
      <c r="G887" s="199"/>
      <c r="H887" s="208"/>
      <c r="I887" s="201"/>
      <c r="J887" s="201"/>
      <c r="K887" s="222"/>
      <c r="L887" s="227" t="s">
        <v>594</v>
      </c>
      <c r="M887" s="210">
        <f>SUM(M881:M886)</f>
        <v>67.86</v>
      </c>
      <c r="N887" s="20"/>
      <c r="O887" s="17"/>
      <c r="P887" s="17"/>
      <c r="Q887" s="17"/>
      <c r="R887" s="17"/>
    </row>
    <row r="888" spans="1:18" ht="15.75" customHeight="1">
      <c r="A888" s="17"/>
      <c r="B888" s="213"/>
      <c r="C888" s="206" t="s">
        <v>950</v>
      </c>
      <c r="D888" s="225" t="s">
        <v>2192</v>
      </c>
      <c r="E888" s="484" t="s">
        <v>2193</v>
      </c>
      <c r="F888" s="484"/>
      <c r="G888" s="484"/>
      <c r="H888" s="484"/>
      <c r="I888" s="484"/>
      <c r="J888" s="484"/>
      <c r="K888" s="484"/>
      <c r="L888" s="484"/>
      <c r="M888" s="485"/>
      <c r="N888" s="20"/>
      <c r="O888" s="17"/>
      <c r="P888" s="17"/>
      <c r="Q888" s="17"/>
      <c r="R888" s="17"/>
    </row>
    <row r="889" spans="1:18" ht="15.75" customHeight="1">
      <c r="A889" s="17"/>
      <c r="B889" s="213"/>
      <c r="C889" s="174"/>
      <c r="D889" s="199" t="s">
        <v>2179</v>
      </c>
      <c r="E889" s="482" t="s">
        <v>622</v>
      </c>
      <c r="F889" s="483"/>
      <c r="G889" s="199" t="s">
        <v>489</v>
      </c>
      <c r="H889" s="199" t="s">
        <v>2183</v>
      </c>
      <c r="I889" s="201" t="s">
        <v>2194</v>
      </c>
      <c r="J889" s="201">
        <f t="shared" ref="J889:J894" si="439">H889*I889</f>
        <v>1.9572000000000001</v>
      </c>
      <c r="K889" s="195">
        <v>0.24979999999999999</v>
      </c>
      <c r="L889" s="201">
        <f t="shared" ref="L889:L894" si="440">J889*K889</f>
        <v>0.48890855999999999</v>
      </c>
      <c r="M889" s="196">
        <f t="shared" ref="M889:M894" si="441">ROUND(J889+L889,2)</f>
        <v>2.4500000000000002</v>
      </c>
      <c r="N889" s="20"/>
      <c r="O889" s="17"/>
      <c r="P889" s="17"/>
      <c r="Q889" s="17"/>
      <c r="R889" s="17"/>
    </row>
    <row r="890" spans="1:18" ht="15.75" customHeight="1">
      <c r="A890" s="17"/>
      <c r="B890" s="213"/>
      <c r="C890" s="174"/>
      <c r="D890" s="199" t="s">
        <v>2180</v>
      </c>
      <c r="E890" s="482" t="s">
        <v>623</v>
      </c>
      <c r="F890" s="483"/>
      <c r="G890" s="199" t="s">
        <v>624</v>
      </c>
      <c r="H890" s="199" t="s">
        <v>1561</v>
      </c>
      <c r="I890" s="201" t="s">
        <v>2186</v>
      </c>
      <c r="J890" s="201">
        <f t="shared" si="439"/>
        <v>0.38740000000000002</v>
      </c>
      <c r="K890" s="195">
        <v>0.24979999999999999</v>
      </c>
      <c r="L890" s="201">
        <f t="shared" si="440"/>
        <v>9.6772520000000001E-2</v>
      </c>
      <c r="M890" s="196">
        <f t="shared" si="441"/>
        <v>0.48</v>
      </c>
      <c r="N890" s="20"/>
      <c r="O890" s="17"/>
      <c r="P890" s="17"/>
      <c r="Q890" s="17"/>
      <c r="R890" s="17"/>
    </row>
    <row r="891" spans="1:18" ht="15.75" customHeight="1">
      <c r="A891" s="17"/>
      <c r="B891" s="213"/>
      <c r="C891" s="174"/>
      <c r="D891" s="199" t="s">
        <v>2181</v>
      </c>
      <c r="E891" s="482" t="s">
        <v>2182</v>
      </c>
      <c r="F891" s="483"/>
      <c r="G891" s="199" t="s">
        <v>518</v>
      </c>
      <c r="H891" s="199" t="s">
        <v>2187</v>
      </c>
      <c r="I891" s="201" t="s">
        <v>2195</v>
      </c>
      <c r="J891" s="201">
        <f t="shared" si="439"/>
        <v>37.944000000000003</v>
      </c>
      <c r="K891" s="195">
        <v>0.24979999999999999</v>
      </c>
      <c r="L891" s="201">
        <f t="shared" si="440"/>
        <v>9.4784112</v>
      </c>
      <c r="M891" s="196">
        <f t="shared" si="441"/>
        <v>47.42</v>
      </c>
      <c r="N891" s="20"/>
      <c r="O891" s="17"/>
      <c r="P891" s="17"/>
      <c r="Q891" s="17"/>
      <c r="R891" s="17"/>
    </row>
    <row r="892" spans="1:18" ht="15.75" customHeight="1">
      <c r="A892" s="17"/>
      <c r="B892" s="213"/>
      <c r="C892" s="174"/>
      <c r="D892" s="199" t="s">
        <v>978</v>
      </c>
      <c r="E892" s="482" t="s">
        <v>834</v>
      </c>
      <c r="F892" s="483"/>
      <c r="G892" s="199" t="s">
        <v>515</v>
      </c>
      <c r="H892" s="199" t="s">
        <v>2196</v>
      </c>
      <c r="I892" s="201" t="s">
        <v>2161</v>
      </c>
      <c r="J892" s="201">
        <f t="shared" si="439"/>
        <v>5.9402379999999999</v>
      </c>
      <c r="K892" s="195">
        <v>0.24979999999999999</v>
      </c>
      <c r="L892" s="201">
        <f t="shared" si="440"/>
        <v>1.4838714523999998</v>
      </c>
      <c r="M892" s="196">
        <f t="shared" si="441"/>
        <v>7.42</v>
      </c>
      <c r="N892" s="20"/>
      <c r="O892" s="17"/>
      <c r="P892" s="17"/>
      <c r="Q892" s="17"/>
      <c r="R892" s="17"/>
    </row>
    <row r="893" spans="1:18" ht="15.75" customHeight="1">
      <c r="A893" s="17"/>
      <c r="B893" s="213"/>
      <c r="C893" s="174"/>
      <c r="D893" s="199" t="s">
        <v>976</v>
      </c>
      <c r="E893" s="482" t="s">
        <v>605</v>
      </c>
      <c r="F893" s="483"/>
      <c r="G893" s="199" t="s">
        <v>596</v>
      </c>
      <c r="H893" s="199" t="s">
        <v>2197</v>
      </c>
      <c r="I893" s="201" t="s">
        <v>977</v>
      </c>
      <c r="J893" s="201">
        <f t="shared" si="439"/>
        <v>18.395399999999999</v>
      </c>
      <c r="K893" s="195">
        <v>0.24979999999999999</v>
      </c>
      <c r="L893" s="201">
        <f t="shared" si="440"/>
        <v>4.5951709199999993</v>
      </c>
      <c r="M893" s="196">
        <f t="shared" si="441"/>
        <v>22.99</v>
      </c>
      <c r="N893" s="20"/>
      <c r="O893" s="17"/>
      <c r="P893" s="17"/>
      <c r="Q893" s="17"/>
      <c r="R893" s="17"/>
    </row>
    <row r="894" spans="1:18" ht="15.75" customHeight="1">
      <c r="A894" s="17"/>
      <c r="B894" s="213"/>
      <c r="C894" s="174"/>
      <c r="D894" s="199" t="s">
        <v>606</v>
      </c>
      <c r="E894" s="482" t="s">
        <v>597</v>
      </c>
      <c r="F894" s="483"/>
      <c r="G894" s="199" t="s">
        <v>596</v>
      </c>
      <c r="H894" s="199" t="s">
        <v>2198</v>
      </c>
      <c r="I894" s="201" t="s">
        <v>1922</v>
      </c>
      <c r="J894" s="201">
        <f t="shared" si="439"/>
        <v>7.4346999999999994</v>
      </c>
      <c r="K894" s="195">
        <v>0.24979999999999999</v>
      </c>
      <c r="L894" s="201">
        <f t="shared" si="440"/>
        <v>1.8571880599999999</v>
      </c>
      <c r="M894" s="196">
        <f t="shared" si="441"/>
        <v>9.2899999999999991</v>
      </c>
      <c r="N894" s="20"/>
      <c r="O894" s="17"/>
      <c r="P894" s="17"/>
      <c r="Q894" s="17"/>
      <c r="R894" s="17"/>
    </row>
    <row r="895" spans="1:18" ht="15.75" customHeight="1">
      <c r="A895" s="17"/>
      <c r="B895" s="213"/>
      <c r="C895" s="219"/>
      <c r="D895" s="199"/>
      <c r="E895" s="482"/>
      <c r="F895" s="482"/>
      <c r="G895" s="199"/>
      <c r="H895" s="208"/>
      <c r="I895" s="201"/>
      <c r="J895" s="201"/>
      <c r="K895" s="222"/>
      <c r="L895" s="227" t="s">
        <v>594</v>
      </c>
      <c r="M895" s="210">
        <f>SUM(M889:M894)</f>
        <v>90.050000000000011</v>
      </c>
      <c r="N895" s="20"/>
      <c r="O895" s="17"/>
      <c r="P895" s="17"/>
      <c r="Q895" s="17"/>
      <c r="R895" s="17"/>
    </row>
    <row r="896" spans="1:18" ht="15.75" customHeight="1">
      <c r="A896" s="17"/>
      <c r="B896" s="213"/>
      <c r="C896" s="206" t="s">
        <v>951</v>
      </c>
      <c r="D896" s="225" t="s">
        <v>2199</v>
      </c>
      <c r="E896" s="484" t="s">
        <v>2200</v>
      </c>
      <c r="F896" s="484"/>
      <c r="G896" s="484"/>
      <c r="H896" s="484"/>
      <c r="I896" s="484"/>
      <c r="J896" s="484"/>
      <c r="K896" s="484"/>
      <c r="L896" s="484"/>
      <c r="M896" s="485"/>
      <c r="N896" s="20"/>
      <c r="O896" s="17"/>
      <c r="P896" s="17"/>
      <c r="Q896" s="17"/>
      <c r="R896" s="17"/>
    </row>
    <row r="897" spans="1:18" ht="15.75" customHeight="1">
      <c r="A897" s="17"/>
      <c r="B897" s="213"/>
      <c r="C897" s="174"/>
      <c r="D897" s="199" t="s">
        <v>2179</v>
      </c>
      <c r="E897" s="482" t="s">
        <v>622</v>
      </c>
      <c r="F897" s="483"/>
      <c r="G897" s="199" t="s">
        <v>489</v>
      </c>
      <c r="H897" s="199" t="s">
        <v>2183</v>
      </c>
      <c r="I897" s="201" t="s">
        <v>2201</v>
      </c>
      <c r="J897" s="201">
        <f t="shared" ref="J897:J902" si="442">H897*I897</f>
        <v>3.2130000000000001</v>
      </c>
      <c r="K897" s="195">
        <v>0.24979999999999999</v>
      </c>
      <c r="L897" s="201">
        <f t="shared" ref="L897:L902" si="443">J897*K897</f>
        <v>0.80260739999999997</v>
      </c>
      <c r="M897" s="196">
        <f t="shared" ref="M897:M902" si="444">ROUND(J897+L897,2)</f>
        <v>4.0199999999999996</v>
      </c>
      <c r="N897" s="20"/>
      <c r="O897" s="17"/>
      <c r="P897" s="17"/>
      <c r="Q897" s="17"/>
      <c r="R897" s="17"/>
    </row>
    <row r="898" spans="1:18" ht="15.75" customHeight="1">
      <c r="A898" s="17"/>
      <c r="B898" s="213"/>
      <c r="C898" s="174"/>
      <c r="D898" s="199" t="s">
        <v>2180</v>
      </c>
      <c r="E898" s="482" t="s">
        <v>623</v>
      </c>
      <c r="F898" s="483"/>
      <c r="G898" s="199" t="s">
        <v>624</v>
      </c>
      <c r="H898" s="199" t="s">
        <v>1561</v>
      </c>
      <c r="I898" s="201" t="s">
        <v>2186</v>
      </c>
      <c r="J898" s="201">
        <f t="shared" si="442"/>
        <v>0.38740000000000002</v>
      </c>
      <c r="K898" s="195">
        <v>0.24979999999999999</v>
      </c>
      <c r="L898" s="201">
        <f t="shared" si="443"/>
        <v>9.6772520000000001E-2</v>
      </c>
      <c r="M898" s="196">
        <f t="shared" si="444"/>
        <v>0.48</v>
      </c>
      <c r="N898" s="20"/>
      <c r="O898" s="17"/>
      <c r="P898" s="17"/>
      <c r="Q898" s="17"/>
      <c r="R898" s="17"/>
    </row>
    <row r="899" spans="1:18" ht="15.75" customHeight="1">
      <c r="A899" s="17"/>
      <c r="B899" s="213"/>
      <c r="C899" s="174"/>
      <c r="D899" s="199" t="s">
        <v>2181</v>
      </c>
      <c r="E899" s="482" t="s">
        <v>2182</v>
      </c>
      <c r="F899" s="483"/>
      <c r="G899" s="199" t="s">
        <v>518</v>
      </c>
      <c r="H899" s="199" t="s">
        <v>2187</v>
      </c>
      <c r="I899" s="201" t="s">
        <v>2202</v>
      </c>
      <c r="J899" s="201">
        <f t="shared" si="442"/>
        <v>47.192</v>
      </c>
      <c r="K899" s="195">
        <v>0.24979999999999999</v>
      </c>
      <c r="L899" s="201">
        <f t="shared" si="443"/>
        <v>11.7885616</v>
      </c>
      <c r="M899" s="196">
        <f t="shared" si="444"/>
        <v>58.98</v>
      </c>
      <c r="N899" s="20"/>
      <c r="O899" s="17"/>
      <c r="P899" s="17"/>
      <c r="Q899" s="17"/>
      <c r="R899" s="17"/>
    </row>
    <row r="900" spans="1:18" ht="15.75" customHeight="1">
      <c r="A900" s="17"/>
      <c r="B900" s="213"/>
      <c r="C900" s="174"/>
      <c r="D900" s="199" t="s">
        <v>978</v>
      </c>
      <c r="E900" s="482" t="s">
        <v>834</v>
      </c>
      <c r="F900" s="483"/>
      <c r="G900" s="199" t="s">
        <v>515</v>
      </c>
      <c r="H900" s="199" t="s">
        <v>2203</v>
      </c>
      <c r="I900" s="201" t="s">
        <v>2161</v>
      </c>
      <c r="J900" s="201">
        <f t="shared" si="442"/>
        <v>6.9470580000000002</v>
      </c>
      <c r="K900" s="195">
        <v>0.24979999999999999</v>
      </c>
      <c r="L900" s="201">
        <f t="shared" si="443"/>
        <v>1.7353750884000001</v>
      </c>
      <c r="M900" s="196">
        <f t="shared" si="444"/>
        <v>8.68</v>
      </c>
      <c r="N900" s="20"/>
      <c r="O900" s="17"/>
      <c r="P900" s="17"/>
      <c r="Q900" s="17"/>
      <c r="R900" s="17"/>
    </row>
    <row r="901" spans="1:18" ht="15.75" customHeight="1">
      <c r="A901" s="17"/>
      <c r="B901" s="213"/>
      <c r="C901" s="174"/>
      <c r="D901" s="199" t="s">
        <v>976</v>
      </c>
      <c r="E901" s="482" t="s">
        <v>605</v>
      </c>
      <c r="F901" s="483"/>
      <c r="G901" s="199" t="s">
        <v>596</v>
      </c>
      <c r="H901" s="199" t="s">
        <v>2204</v>
      </c>
      <c r="I901" s="201" t="s">
        <v>977</v>
      </c>
      <c r="J901" s="201">
        <f t="shared" si="442"/>
        <v>21.176100000000002</v>
      </c>
      <c r="K901" s="195">
        <v>0.24979999999999999</v>
      </c>
      <c r="L901" s="201">
        <f t="shared" si="443"/>
        <v>5.2897897800000004</v>
      </c>
      <c r="M901" s="196">
        <f t="shared" si="444"/>
        <v>26.47</v>
      </c>
      <c r="N901" s="20"/>
      <c r="O901" s="17"/>
      <c r="P901" s="17"/>
      <c r="Q901" s="17"/>
      <c r="R901" s="17"/>
    </row>
    <row r="902" spans="1:18" ht="15.75" customHeight="1">
      <c r="A902" s="17"/>
      <c r="B902" s="213"/>
      <c r="C902" s="174"/>
      <c r="D902" s="199" t="s">
        <v>606</v>
      </c>
      <c r="E902" s="482" t="s">
        <v>597</v>
      </c>
      <c r="F902" s="483"/>
      <c r="G902" s="199" t="s">
        <v>596</v>
      </c>
      <c r="H902" s="199" t="s">
        <v>2205</v>
      </c>
      <c r="I902" s="201" t="s">
        <v>1922</v>
      </c>
      <c r="J902" s="201">
        <f t="shared" si="442"/>
        <v>8.5585500000000003</v>
      </c>
      <c r="K902" s="195">
        <v>0.24979999999999999</v>
      </c>
      <c r="L902" s="201">
        <f t="shared" si="443"/>
        <v>2.1379257900000002</v>
      </c>
      <c r="M902" s="196">
        <f t="shared" si="444"/>
        <v>10.7</v>
      </c>
      <c r="N902" s="20"/>
      <c r="O902" s="17"/>
      <c r="P902" s="17"/>
      <c r="Q902" s="17"/>
      <c r="R902" s="17"/>
    </row>
    <row r="903" spans="1:18" ht="15.75" customHeight="1">
      <c r="A903" s="17"/>
      <c r="B903" s="213"/>
      <c r="C903" s="219"/>
      <c r="D903" s="199"/>
      <c r="E903" s="482"/>
      <c r="F903" s="482"/>
      <c r="G903" s="199"/>
      <c r="H903" s="208"/>
      <c r="I903" s="201"/>
      <c r="J903" s="201"/>
      <c r="K903" s="222"/>
      <c r="L903" s="227" t="s">
        <v>594</v>
      </c>
      <c r="M903" s="210">
        <f>SUM(M897:M902)</f>
        <v>109.33</v>
      </c>
      <c r="N903" s="20"/>
      <c r="O903" s="17"/>
      <c r="P903" s="17"/>
      <c r="Q903" s="17"/>
      <c r="R903" s="17"/>
    </row>
    <row r="904" spans="1:18" ht="20.25" customHeight="1">
      <c r="A904" s="17"/>
      <c r="B904" s="213"/>
      <c r="C904" s="206" t="s">
        <v>952</v>
      </c>
      <c r="D904" s="225" t="s">
        <v>2206</v>
      </c>
      <c r="E904" s="484" t="s">
        <v>2207</v>
      </c>
      <c r="F904" s="484"/>
      <c r="G904" s="484"/>
      <c r="H904" s="484"/>
      <c r="I904" s="484"/>
      <c r="J904" s="484"/>
      <c r="K904" s="484"/>
      <c r="L904" s="484"/>
      <c r="M904" s="485"/>
      <c r="N904" s="20"/>
      <c r="O904" s="17"/>
      <c r="P904" s="17"/>
      <c r="Q904" s="17"/>
      <c r="R904" s="17"/>
    </row>
    <row r="905" spans="1:18" ht="15.75" customHeight="1">
      <c r="A905" s="17"/>
      <c r="B905" s="213"/>
      <c r="C905" s="174"/>
      <c r="D905" s="199" t="s">
        <v>2208</v>
      </c>
      <c r="E905" s="482" t="s">
        <v>2209</v>
      </c>
      <c r="F905" s="483"/>
      <c r="G905" s="199" t="s">
        <v>518</v>
      </c>
      <c r="H905" s="199" t="s">
        <v>2212</v>
      </c>
      <c r="I905" s="201" t="s">
        <v>2213</v>
      </c>
      <c r="J905" s="201">
        <f t="shared" ref="J905:J908" si="445">H905*I905</f>
        <v>129.75750000000002</v>
      </c>
      <c r="K905" s="195">
        <v>0.24979999999999999</v>
      </c>
      <c r="L905" s="201">
        <f t="shared" ref="L905:L908" si="446">J905*K905</f>
        <v>32.413423500000007</v>
      </c>
      <c r="M905" s="196">
        <f t="shared" ref="M905:M908" si="447">ROUND(J905+L905,2)</f>
        <v>162.16999999999999</v>
      </c>
      <c r="N905" s="20"/>
      <c r="O905" s="17"/>
      <c r="P905" s="17"/>
      <c r="Q905" s="17"/>
      <c r="R905" s="17"/>
    </row>
    <row r="906" spans="1:18" ht="15.75" customHeight="1">
      <c r="A906" s="17"/>
      <c r="B906" s="213"/>
      <c r="C906" s="174"/>
      <c r="D906" s="199" t="s">
        <v>976</v>
      </c>
      <c r="E906" s="482" t="s">
        <v>605</v>
      </c>
      <c r="F906" s="483"/>
      <c r="G906" s="199" t="s">
        <v>596</v>
      </c>
      <c r="H906" s="199" t="s">
        <v>2214</v>
      </c>
      <c r="I906" s="201" t="s">
        <v>977</v>
      </c>
      <c r="J906" s="201">
        <f t="shared" si="445"/>
        <v>43.956450000000004</v>
      </c>
      <c r="K906" s="195">
        <v>0.24979999999999999</v>
      </c>
      <c r="L906" s="201">
        <f t="shared" si="446"/>
        <v>10.980321210000001</v>
      </c>
      <c r="M906" s="196">
        <f t="shared" si="447"/>
        <v>54.94</v>
      </c>
      <c r="N906" s="20"/>
      <c r="O906" s="17"/>
      <c r="P906" s="17"/>
      <c r="Q906" s="17"/>
      <c r="R906" s="17"/>
    </row>
    <row r="907" spans="1:18" ht="15.75" customHeight="1">
      <c r="A907" s="17"/>
      <c r="B907" s="213"/>
      <c r="C907" s="174"/>
      <c r="D907" s="199" t="s">
        <v>606</v>
      </c>
      <c r="E907" s="482" t="s">
        <v>597</v>
      </c>
      <c r="F907" s="483"/>
      <c r="G907" s="199" t="s">
        <v>596</v>
      </c>
      <c r="H907" s="199" t="s">
        <v>2215</v>
      </c>
      <c r="I907" s="201" t="s">
        <v>1922</v>
      </c>
      <c r="J907" s="201">
        <f t="shared" si="445"/>
        <v>17.77412</v>
      </c>
      <c r="K907" s="195">
        <v>0.24979999999999999</v>
      </c>
      <c r="L907" s="201">
        <f t="shared" si="446"/>
        <v>4.4399751759999999</v>
      </c>
      <c r="M907" s="196">
        <f t="shared" si="447"/>
        <v>22.21</v>
      </c>
      <c r="N907" s="20"/>
      <c r="O907" s="17"/>
      <c r="P907" s="17"/>
      <c r="Q907" s="17"/>
      <c r="R907" s="17"/>
    </row>
    <row r="908" spans="1:18" ht="15.75" customHeight="1">
      <c r="A908" s="17"/>
      <c r="B908" s="213"/>
      <c r="C908" s="174"/>
      <c r="D908" s="199" t="s">
        <v>2210</v>
      </c>
      <c r="E908" s="482" t="s">
        <v>2211</v>
      </c>
      <c r="F908" s="483"/>
      <c r="G908" s="199" t="s">
        <v>515</v>
      </c>
      <c r="H908" s="199" t="s">
        <v>1561</v>
      </c>
      <c r="I908" s="201" t="s">
        <v>2216</v>
      </c>
      <c r="J908" s="201">
        <f t="shared" si="445"/>
        <v>5.3794000000000004</v>
      </c>
      <c r="K908" s="195">
        <v>0.24979999999999999</v>
      </c>
      <c r="L908" s="201">
        <f t="shared" si="446"/>
        <v>1.34377412</v>
      </c>
      <c r="M908" s="196">
        <f t="shared" si="447"/>
        <v>6.72</v>
      </c>
      <c r="N908" s="20"/>
      <c r="O908" s="17"/>
      <c r="P908" s="17"/>
      <c r="Q908" s="17"/>
      <c r="R908" s="17"/>
    </row>
    <row r="909" spans="1:18" ht="15.75" customHeight="1">
      <c r="A909" s="17"/>
      <c r="B909" s="213"/>
      <c r="C909" s="219"/>
      <c r="D909" s="199"/>
      <c r="E909" s="482"/>
      <c r="F909" s="482"/>
      <c r="G909" s="199"/>
      <c r="H909" s="208"/>
      <c r="I909" s="201"/>
      <c r="J909" s="201"/>
      <c r="K909" s="222"/>
      <c r="L909" s="227" t="s">
        <v>594</v>
      </c>
      <c r="M909" s="210">
        <f>SUM(M905:M908)</f>
        <v>246.04</v>
      </c>
      <c r="N909" s="20"/>
      <c r="O909" s="17"/>
      <c r="P909" s="17"/>
      <c r="Q909" s="17"/>
      <c r="R909" s="17"/>
    </row>
    <row r="910" spans="1:18" ht="15.75" customHeight="1">
      <c r="A910" s="17"/>
      <c r="B910" s="213"/>
      <c r="C910" s="206" t="s">
        <v>953</v>
      </c>
      <c r="D910" s="225" t="s">
        <v>2217</v>
      </c>
      <c r="E910" s="484" t="s">
        <v>2218</v>
      </c>
      <c r="F910" s="484"/>
      <c r="G910" s="484"/>
      <c r="H910" s="484"/>
      <c r="I910" s="484"/>
      <c r="J910" s="484"/>
      <c r="K910" s="484"/>
      <c r="L910" s="484"/>
      <c r="M910" s="485"/>
      <c r="N910" s="20"/>
      <c r="O910" s="17"/>
      <c r="P910" s="17"/>
      <c r="Q910" s="17"/>
      <c r="R910" s="17"/>
    </row>
    <row r="911" spans="1:18" ht="15.75" customHeight="1">
      <c r="A911" s="17"/>
      <c r="B911" s="213"/>
      <c r="C911" s="174"/>
      <c r="D911" s="199" t="s">
        <v>2219</v>
      </c>
      <c r="E911" s="482" t="s">
        <v>918</v>
      </c>
      <c r="F911" s="483"/>
      <c r="G911" s="199" t="s">
        <v>518</v>
      </c>
      <c r="H911" s="199" t="s">
        <v>2187</v>
      </c>
      <c r="I911" s="201" t="s">
        <v>2220</v>
      </c>
      <c r="J911" s="201">
        <f t="shared" ref="J911:J916" si="448">H911*I911</f>
        <v>38.08</v>
      </c>
      <c r="K911" s="195">
        <v>0.24979999999999999</v>
      </c>
      <c r="L911" s="201">
        <f t="shared" ref="L911:L916" si="449">J911*K911</f>
        <v>9.5123839999999991</v>
      </c>
      <c r="M911" s="196">
        <f t="shared" ref="M911:M916" si="450">ROUND(J911+L911,2)</f>
        <v>47.59</v>
      </c>
      <c r="N911" s="20"/>
      <c r="O911" s="17"/>
      <c r="P911" s="17"/>
      <c r="Q911" s="17"/>
      <c r="R911" s="17"/>
    </row>
    <row r="912" spans="1:18" ht="15.75" customHeight="1">
      <c r="A912" s="17"/>
      <c r="B912" s="213"/>
      <c r="C912" s="174"/>
      <c r="D912" s="199" t="s">
        <v>2179</v>
      </c>
      <c r="E912" s="482" t="s">
        <v>622</v>
      </c>
      <c r="F912" s="483"/>
      <c r="G912" s="199" t="s">
        <v>489</v>
      </c>
      <c r="H912" s="199" t="s">
        <v>2183</v>
      </c>
      <c r="I912" s="201" t="s">
        <v>2184</v>
      </c>
      <c r="J912" s="201">
        <f t="shared" si="448"/>
        <v>1.2390000000000001</v>
      </c>
      <c r="K912" s="195">
        <v>0.24979999999999999</v>
      </c>
      <c r="L912" s="201">
        <f t="shared" si="449"/>
        <v>0.30950220000000001</v>
      </c>
      <c r="M912" s="196">
        <f t="shared" si="450"/>
        <v>1.55</v>
      </c>
      <c r="N912" s="20"/>
      <c r="O912" s="17"/>
      <c r="P912" s="17"/>
      <c r="Q912" s="17"/>
      <c r="R912" s="17"/>
    </row>
    <row r="913" spans="1:18" ht="15.75" customHeight="1">
      <c r="A913" s="17"/>
      <c r="B913" s="213"/>
      <c r="C913" s="174"/>
      <c r="D913" s="199" t="s">
        <v>2180</v>
      </c>
      <c r="E913" s="482" t="s">
        <v>623</v>
      </c>
      <c r="F913" s="483"/>
      <c r="G913" s="199" t="s">
        <v>624</v>
      </c>
      <c r="H913" s="199" t="s">
        <v>2185</v>
      </c>
      <c r="I913" s="201" t="s">
        <v>2186</v>
      </c>
      <c r="J913" s="201">
        <f t="shared" si="448"/>
        <v>0.19370000000000001</v>
      </c>
      <c r="K913" s="195">
        <v>0.24979999999999999</v>
      </c>
      <c r="L913" s="201">
        <f t="shared" si="449"/>
        <v>4.838626E-2</v>
      </c>
      <c r="M913" s="196">
        <f t="shared" si="450"/>
        <v>0.24</v>
      </c>
      <c r="N913" s="20"/>
      <c r="O913" s="17"/>
      <c r="P913" s="17"/>
      <c r="Q913" s="17"/>
      <c r="R913" s="17"/>
    </row>
    <row r="914" spans="1:18" ht="15.75" customHeight="1">
      <c r="A914" s="17"/>
      <c r="B914" s="213"/>
      <c r="C914" s="174"/>
      <c r="D914" s="199" t="s">
        <v>978</v>
      </c>
      <c r="E914" s="482" t="s">
        <v>834</v>
      </c>
      <c r="F914" s="483"/>
      <c r="G914" s="199" t="s">
        <v>515</v>
      </c>
      <c r="H914" s="199" t="s">
        <v>2221</v>
      </c>
      <c r="I914" s="201" t="s">
        <v>2161</v>
      </c>
      <c r="J914" s="201">
        <f t="shared" ref="J914:J915" si="451">H914*I914</f>
        <v>4.3796669999999995</v>
      </c>
      <c r="K914" s="195">
        <v>0.24979999999999999</v>
      </c>
      <c r="L914" s="201">
        <f t="shared" ref="L914:L915" si="452">J914*K914</f>
        <v>1.0940408166</v>
      </c>
      <c r="M914" s="196">
        <f t="shared" si="450"/>
        <v>5.47</v>
      </c>
      <c r="N914" s="20"/>
      <c r="O914" s="17"/>
      <c r="P914" s="17"/>
      <c r="Q914" s="17"/>
      <c r="R914" s="17"/>
    </row>
    <row r="915" spans="1:18" ht="15.75" customHeight="1">
      <c r="A915" s="17"/>
      <c r="B915" s="213"/>
      <c r="C915" s="174"/>
      <c r="D915" s="199" t="s">
        <v>976</v>
      </c>
      <c r="E915" s="482" t="s">
        <v>605</v>
      </c>
      <c r="F915" s="483"/>
      <c r="G915" s="199" t="s">
        <v>596</v>
      </c>
      <c r="H915" s="199" t="s">
        <v>2222</v>
      </c>
      <c r="I915" s="201" t="s">
        <v>977</v>
      </c>
      <c r="J915" s="201">
        <f t="shared" si="451"/>
        <v>15.614700000000001</v>
      </c>
      <c r="K915" s="195">
        <v>0.24979999999999999</v>
      </c>
      <c r="L915" s="201">
        <f t="shared" si="452"/>
        <v>3.9005520600000003</v>
      </c>
      <c r="M915" s="196">
        <f t="shared" si="450"/>
        <v>19.52</v>
      </c>
      <c r="N915" s="20"/>
      <c r="O915" s="17"/>
      <c r="P915" s="17"/>
      <c r="Q915" s="17"/>
      <c r="R915" s="17"/>
    </row>
    <row r="916" spans="1:18" ht="15.75" customHeight="1">
      <c r="A916" s="17"/>
      <c r="B916" s="213"/>
      <c r="C916" s="174"/>
      <c r="D916" s="199" t="s">
        <v>606</v>
      </c>
      <c r="E916" s="482" t="s">
        <v>597</v>
      </c>
      <c r="F916" s="483"/>
      <c r="G916" s="199" t="s">
        <v>596</v>
      </c>
      <c r="H916" s="199" t="s">
        <v>2223</v>
      </c>
      <c r="I916" s="201" t="s">
        <v>1922</v>
      </c>
      <c r="J916" s="201">
        <f t="shared" si="448"/>
        <v>6.3108499999999994</v>
      </c>
      <c r="K916" s="195">
        <v>0.24979999999999999</v>
      </c>
      <c r="L916" s="201">
        <f t="shared" si="449"/>
        <v>1.5764503299999999</v>
      </c>
      <c r="M916" s="196">
        <f t="shared" si="450"/>
        <v>7.89</v>
      </c>
      <c r="N916" s="20"/>
      <c r="O916" s="17"/>
      <c r="P916" s="17"/>
      <c r="Q916" s="17"/>
      <c r="R916" s="17"/>
    </row>
    <row r="917" spans="1:18" ht="15.75" customHeight="1">
      <c r="A917" s="17"/>
      <c r="B917" s="213"/>
      <c r="C917" s="219"/>
      <c r="D917" s="199"/>
      <c r="E917" s="204"/>
      <c r="F917" s="204"/>
      <c r="G917" s="199"/>
      <c r="H917" s="208"/>
      <c r="I917" s="201"/>
      <c r="J917" s="201"/>
      <c r="K917" s="222"/>
      <c r="L917" s="227" t="s">
        <v>594</v>
      </c>
      <c r="M917" s="210">
        <f>SUM(M911:M916)</f>
        <v>82.26</v>
      </c>
      <c r="N917" s="20"/>
      <c r="O917" s="17"/>
      <c r="P917" s="17"/>
      <c r="Q917" s="17"/>
      <c r="R917" s="17"/>
    </row>
    <row r="918" spans="1:18" ht="15.75" customHeight="1">
      <c r="A918" s="17"/>
      <c r="B918" s="213"/>
      <c r="C918" s="206" t="s">
        <v>3895</v>
      </c>
      <c r="D918" s="225" t="s">
        <v>2224</v>
      </c>
      <c r="E918" s="484" t="s">
        <v>2225</v>
      </c>
      <c r="F918" s="484"/>
      <c r="G918" s="484"/>
      <c r="H918" s="484"/>
      <c r="I918" s="484"/>
      <c r="J918" s="484"/>
      <c r="K918" s="484"/>
      <c r="L918" s="484"/>
      <c r="M918" s="485"/>
      <c r="N918" s="20"/>
      <c r="O918" s="17"/>
      <c r="P918" s="17"/>
      <c r="Q918" s="17"/>
      <c r="R918" s="17"/>
    </row>
    <row r="919" spans="1:18" ht="15.75" customHeight="1">
      <c r="A919" s="17"/>
      <c r="B919" s="213"/>
      <c r="C919" s="174"/>
      <c r="D919" s="199" t="s">
        <v>2226</v>
      </c>
      <c r="E919" s="482" t="s">
        <v>2227</v>
      </c>
      <c r="F919" s="483"/>
      <c r="G919" s="199" t="s">
        <v>518</v>
      </c>
      <c r="H919" s="199" t="s">
        <v>2187</v>
      </c>
      <c r="I919" s="201" t="s">
        <v>2230</v>
      </c>
      <c r="J919" s="201">
        <f t="shared" ref="J919:J924" si="453">H919*I919</f>
        <v>47.6</v>
      </c>
      <c r="K919" s="195">
        <v>0.24979999999999999</v>
      </c>
      <c r="L919" s="201">
        <f t="shared" ref="L919:L924" si="454">J919*K919</f>
        <v>11.89048</v>
      </c>
      <c r="M919" s="196">
        <f t="shared" ref="M919:M924" si="455">ROUND(J919+L919,2)</f>
        <v>59.49</v>
      </c>
      <c r="N919" s="20"/>
      <c r="O919" s="17"/>
      <c r="P919" s="17"/>
      <c r="Q919" s="17"/>
      <c r="R919" s="17"/>
    </row>
    <row r="920" spans="1:18" ht="15.75" customHeight="1">
      <c r="A920" s="17"/>
      <c r="B920" s="213"/>
      <c r="C920" s="174"/>
      <c r="D920" s="199" t="s">
        <v>2228</v>
      </c>
      <c r="E920" s="482" t="s">
        <v>2229</v>
      </c>
      <c r="F920" s="483"/>
      <c r="G920" s="199" t="s">
        <v>489</v>
      </c>
      <c r="H920" s="199" t="s">
        <v>2183</v>
      </c>
      <c r="I920" s="201" t="s">
        <v>2194</v>
      </c>
      <c r="J920" s="201">
        <f t="shared" si="453"/>
        <v>1.9572000000000001</v>
      </c>
      <c r="K920" s="195">
        <v>0.24979999999999999</v>
      </c>
      <c r="L920" s="201">
        <f t="shared" si="454"/>
        <v>0.48890855999999999</v>
      </c>
      <c r="M920" s="196">
        <f t="shared" si="455"/>
        <v>2.4500000000000002</v>
      </c>
      <c r="N920" s="20"/>
      <c r="O920" s="17"/>
      <c r="P920" s="17"/>
      <c r="Q920" s="17"/>
      <c r="R920" s="17"/>
    </row>
    <row r="921" spans="1:18" ht="15.75" customHeight="1">
      <c r="A921" s="17"/>
      <c r="B921" s="213"/>
      <c r="C921" s="174"/>
      <c r="D921" s="199" t="s">
        <v>2180</v>
      </c>
      <c r="E921" s="482" t="s">
        <v>623</v>
      </c>
      <c r="F921" s="483"/>
      <c r="G921" s="199" t="s">
        <v>624</v>
      </c>
      <c r="H921" s="199" t="s">
        <v>1561</v>
      </c>
      <c r="I921" s="201" t="s">
        <v>2186</v>
      </c>
      <c r="J921" s="201">
        <f t="shared" si="453"/>
        <v>0.38740000000000002</v>
      </c>
      <c r="K921" s="195">
        <v>0.24979999999999999</v>
      </c>
      <c r="L921" s="201">
        <f t="shared" si="454"/>
        <v>9.6772520000000001E-2</v>
      </c>
      <c r="M921" s="196">
        <f t="shared" si="455"/>
        <v>0.48</v>
      </c>
      <c r="N921" s="20"/>
      <c r="O921" s="17"/>
      <c r="P921" s="17"/>
      <c r="Q921" s="17"/>
      <c r="R921" s="17"/>
    </row>
    <row r="922" spans="1:18" ht="15.75" customHeight="1">
      <c r="A922" s="17"/>
      <c r="B922" s="213"/>
      <c r="C922" s="174"/>
      <c r="D922" s="199" t="s">
        <v>978</v>
      </c>
      <c r="E922" s="482" t="s">
        <v>834</v>
      </c>
      <c r="F922" s="483"/>
      <c r="G922" s="199" t="s">
        <v>515</v>
      </c>
      <c r="H922" s="199" t="s">
        <v>2231</v>
      </c>
      <c r="I922" s="201" t="s">
        <v>2161</v>
      </c>
      <c r="J922" s="201">
        <f t="shared" si="453"/>
        <v>5.1347820000000004</v>
      </c>
      <c r="K922" s="195">
        <v>0.24979999999999999</v>
      </c>
      <c r="L922" s="201">
        <f t="shared" si="454"/>
        <v>1.2826685436</v>
      </c>
      <c r="M922" s="196">
        <f t="shared" si="455"/>
        <v>6.42</v>
      </c>
      <c r="N922" s="20"/>
      <c r="O922" s="17"/>
      <c r="P922" s="17"/>
      <c r="Q922" s="17"/>
      <c r="R922" s="17"/>
    </row>
    <row r="923" spans="1:18" ht="15.75" customHeight="1">
      <c r="A923" s="17"/>
      <c r="B923" s="213"/>
      <c r="C923" s="174"/>
      <c r="D923" s="199" t="s">
        <v>976</v>
      </c>
      <c r="E923" s="482" t="s">
        <v>605</v>
      </c>
      <c r="F923" s="483"/>
      <c r="G923" s="199" t="s">
        <v>596</v>
      </c>
      <c r="H923" s="199" t="s">
        <v>1527</v>
      </c>
      <c r="I923" s="201" t="s">
        <v>977</v>
      </c>
      <c r="J923" s="201">
        <f t="shared" si="453"/>
        <v>21.39</v>
      </c>
      <c r="K923" s="195">
        <v>0.24979999999999999</v>
      </c>
      <c r="L923" s="201">
        <f t="shared" si="454"/>
        <v>5.3432219999999999</v>
      </c>
      <c r="M923" s="196">
        <f t="shared" si="455"/>
        <v>26.73</v>
      </c>
      <c r="N923" s="20"/>
      <c r="O923" s="17"/>
      <c r="P923" s="17"/>
      <c r="Q923" s="17"/>
      <c r="R923" s="17"/>
    </row>
    <row r="924" spans="1:18" ht="15.75" customHeight="1">
      <c r="A924" s="17"/>
      <c r="B924" s="213"/>
      <c r="C924" s="174"/>
      <c r="D924" s="199" t="s">
        <v>606</v>
      </c>
      <c r="E924" s="482" t="s">
        <v>597</v>
      </c>
      <c r="F924" s="483"/>
      <c r="G924" s="199" t="s">
        <v>596</v>
      </c>
      <c r="H924" s="199" t="s">
        <v>1568</v>
      </c>
      <c r="I924" s="201" t="s">
        <v>1922</v>
      </c>
      <c r="J924" s="201">
        <f t="shared" si="453"/>
        <v>8.6449999999999996</v>
      </c>
      <c r="K924" s="195">
        <v>0.24979999999999999</v>
      </c>
      <c r="L924" s="201">
        <f t="shared" si="454"/>
        <v>2.1595209999999998</v>
      </c>
      <c r="M924" s="196">
        <f t="shared" si="455"/>
        <v>10.8</v>
      </c>
      <c r="N924" s="20"/>
      <c r="O924" s="17"/>
      <c r="P924" s="17"/>
      <c r="Q924" s="17"/>
      <c r="R924" s="17"/>
    </row>
    <row r="925" spans="1:18" ht="15.75" customHeight="1">
      <c r="A925" s="17"/>
      <c r="B925" s="213"/>
      <c r="C925" s="219"/>
      <c r="D925" s="199"/>
      <c r="E925" s="204"/>
      <c r="F925" s="204"/>
      <c r="G925" s="199"/>
      <c r="H925" s="208"/>
      <c r="I925" s="201"/>
      <c r="J925" s="201"/>
      <c r="K925" s="222"/>
      <c r="L925" s="227" t="s">
        <v>594</v>
      </c>
      <c r="M925" s="210">
        <f>SUM(M919:M924)</f>
        <v>106.37</v>
      </c>
      <c r="N925" s="20"/>
      <c r="O925" s="17"/>
      <c r="P925" s="17"/>
      <c r="Q925" s="17"/>
      <c r="R925" s="17"/>
    </row>
    <row r="926" spans="1:18" ht="15.75" customHeight="1">
      <c r="A926" s="17"/>
      <c r="B926" s="213"/>
      <c r="C926" s="206" t="s">
        <v>3896</v>
      </c>
      <c r="D926" s="225" t="s">
        <v>2232</v>
      </c>
      <c r="E926" s="484" t="s">
        <v>842</v>
      </c>
      <c r="F926" s="484"/>
      <c r="G926" s="484"/>
      <c r="H926" s="484"/>
      <c r="I926" s="484"/>
      <c r="J926" s="484"/>
      <c r="K926" s="484"/>
      <c r="L926" s="484"/>
      <c r="M926" s="485"/>
      <c r="N926" s="20"/>
      <c r="O926" s="17"/>
      <c r="P926" s="17"/>
      <c r="Q926" s="17"/>
      <c r="R926" s="17"/>
    </row>
    <row r="927" spans="1:18" ht="15.75" customHeight="1">
      <c r="A927" s="17"/>
      <c r="B927" s="213"/>
      <c r="C927" s="174"/>
      <c r="D927" s="199" t="s">
        <v>2233</v>
      </c>
      <c r="E927" s="482" t="s">
        <v>2234</v>
      </c>
      <c r="F927" s="483"/>
      <c r="G927" s="199" t="s">
        <v>518</v>
      </c>
      <c r="H927" s="199" t="s">
        <v>2187</v>
      </c>
      <c r="I927" s="201" t="s">
        <v>2237</v>
      </c>
      <c r="J927" s="201">
        <f t="shared" ref="J927:J932" si="456">H927*I927</f>
        <v>59.023999999999994</v>
      </c>
      <c r="K927" s="195">
        <v>0.24979999999999999</v>
      </c>
      <c r="L927" s="201">
        <f t="shared" ref="L927:L932" si="457">J927*K927</f>
        <v>14.744195199999998</v>
      </c>
      <c r="M927" s="196">
        <f t="shared" ref="M927:M932" si="458">ROUND(J927+L927,2)</f>
        <v>73.77</v>
      </c>
      <c r="N927" s="20"/>
      <c r="O927" s="17"/>
      <c r="P927" s="17"/>
      <c r="Q927" s="17"/>
      <c r="R927" s="17"/>
    </row>
    <row r="928" spans="1:18" ht="15.75" customHeight="1">
      <c r="A928" s="17"/>
      <c r="B928" s="213"/>
      <c r="C928" s="174"/>
      <c r="D928" s="199" t="s">
        <v>2235</v>
      </c>
      <c r="E928" s="482" t="s">
        <v>2236</v>
      </c>
      <c r="F928" s="483"/>
      <c r="G928" s="199" t="s">
        <v>489</v>
      </c>
      <c r="H928" s="199" t="s">
        <v>2183</v>
      </c>
      <c r="I928" s="201" t="s">
        <v>2201</v>
      </c>
      <c r="J928" s="201">
        <f t="shared" si="456"/>
        <v>3.2130000000000001</v>
      </c>
      <c r="K928" s="195">
        <v>0.24979999999999999</v>
      </c>
      <c r="L928" s="201">
        <f t="shared" si="457"/>
        <v>0.80260739999999997</v>
      </c>
      <c r="M928" s="196">
        <f t="shared" si="458"/>
        <v>4.0199999999999996</v>
      </c>
      <c r="N928" s="20"/>
      <c r="O928" s="17"/>
      <c r="P928" s="17"/>
      <c r="Q928" s="17"/>
      <c r="R928" s="17"/>
    </row>
    <row r="929" spans="1:18" ht="15.75" customHeight="1">
      <c r="A929" s="17"/>
      <c r="B929" s="213"/>
      <c r="C929" s="174"/>
      <c r="D929" s="199" t="s">
        <v>2180</v>
      </c>
      <c r="E929" s="482" t="s">
        <v>623</v>
      </c>
      <c r="F929" s="483"/>
      <c r="G929" s="199" t="s">
        <v>624</v>
      </c>
      <c r="H929" s="199" t="s">
        <v>1561</v>
      </c>
      <c r="I929" s="201" t="s">
        <v>2186</v>
      </c>
      <c r="J929" s="201">
        <f t="shared" si="456"/>
        <v>0.38740000000000002</v>
      </c>
      <c r="K929" s="195">
        <v>0.24979999999999999</v>
      </c>
      <c r="L929" s="201">
        <f t="shared" si="457"/>
        <v>9.6772520000000001E-2</v>
      </c>
      <c r="M929" s="196">
        <f t="shared" si="458"/>
        <v>0.48</v>
      </c>
      <c r="N929" s="20"/>
      <c r="O929" s="17"/>
      <c r="P929" s="17"/>
      <c r="Q929" s="17"/>
      <c r="R929" s="17"/>
    </row>
    <row r="930" spans="1:18" ht="15.75" customHeight="1">
      <c r="A930" s="17"/>
      <c r="B930" s="213"/>
      <c r="C930" s="174"/>
      <c r="D930" s="199" t="s">
        <v>978</v>
      </c>
      <c r="E930" s="482" t="s">
        <v>834</v>
      </c>
      <c r="F930" s="483"/>
      <c r="G930" s="199" t="s">
        <v>515</v>
      </c>
      <c r="H930" s="199" t="s">
        <v>1786</v>
      </c>
      <c r="I930" s="201" t="s">
        <v>2161</v>
      </c>
      <c r="J930" s="201">
        <f t="shared" si="456"/>
        <v>6.4436480000000005</v>
      </c>
      <c r="K930" s="195">
        <v>0.24979999999999999</v>
      </c>
      <c r="L930" s="201">
        <f t="shared" si="457"/>
        <v>1.6096232704000002</v>
      </c>
      <c r="M930" s="196">
        <f t="shared" si="458"/>
        <v>8.0500000000000007</v>
      </c>
      <c r="N930" s="20"/>
      <c r="O930" s="17"/>
      <c r="P930" s="17"/>
      <c r="Q930" s="17"/>
      <c r="R930" s="17"/>
    </row>
    <row r="931" spans="1:18" ht="15.75" customHeight="1">
      <c r="A931" s="17"/>
      <c r="B931" s="213"/>
      <c r="C931" s="174"/>
      <c r="D931" s="199" t="s">
        <v>976</v>
      </c>
      <c r="E931" s="482" t="s">
        <v>605</v>
      </c>
      <c r="F931" s="483"/>
      <c r="G931" s="199" t="s">
        <v>596</v>
      </c>
      <c r="H931" s="199" t="s">
        <v>2238</v>
      </c>
      <c r="I931" s="201" t="s">
        <v>977</v>
      </c>
      <c r="J931" s="201">
        <f t="shared" si="456"/>
        <v>24.1707</v>
      </c>
      <c r="K931" s="195">
        <v>0.24979999999999999</v>
      </c>
      <c r="L931" s="201">
        <f t="shared" si="457"/>
        <v>6.0378408600000002</v>
      </c>
      <c r="M931" s="196">
        <f t="shared" si="458"/>
        <v>30.21</v>
      </c>
      <c r="N931" s="20"/>
      <c r="O931" s="17"/>
      <c r="P931" s="17"/>
      <c r="Q931" s="17"/>
      <c r="R931" s="17"/>
    </row>
    <row r="932" spans="1:18" ht="15.75" customHeight="1">
      <c r="A932" s="17"/>
      <c r="B932" s="213"/>
      <c r="C932" s="174"/>
      <c r="D932" s="199" t="s">
        <v>606</v>
      </c>
      <c r="E932" s="482" t="s">
        <v>597</v>
      </c>
      <c r="F932" s="483"/>
      <c r="G932" s="199" t="s">
        <v>596</v>
      </c>
      <c r="H932" s="199" t="s">
        <v>2239</v>
      </c>
      <c r="I932" s="201" t="s">
        <v>1922</v>
      </c>
      <c r="J932" s="201">
        <f t="shared" si="456"/>
        <v>9.7688499999999987</v>
      </c>
      <c r="K932" s="195">
        <v>0.24979999999999999</v>
      </c>
      <c r="L932" s="201">
        <f t="shared" si="457"/>
        <v>2.4402587299999996</v>
      </c>
      <c r="M932" s="196">
        <f t="shared" si="458"/>
        <v>12.21</v>
      </c>
      <c r="N932" s="20"/>
      <c r="O932" s="17"/>
      <c r="P932" s="17"/>
      <c r="Q932" s="17"/>
      <c r="R932" s="17"/>
    </row>
    <row r="933" spans="1:18" ht="15.75" customHeight="1">
      <c r="A933" s="17"/>
      <c r="B933" s="213"/>
      <c r="C933" s="219"/>
      <c r="D933" s="199"/>
      <c r="E933" s="204"/>
      <c r="F933" s="204"/>
      <c r="G933" s="199"/>
      <c r="H933" s="208"/>
      <c r="I933" s="201"/>
      <c r="J933" s="201"/>
      <c r="K933" s="222"/>
      <c r="L933" s="227" t="s">
        <v>594</v>
      </c>
      <c r="M933" s="210">
        <f>SUM(M927:M932)</f>
        <v>128.74</v>
      </c>
      <c r="N933" s="20"/>
      <c r="O933" s="17"/>
      <c r="P933" s="17"/>
      <c r="Q933" s="17"/>
      <c r="R933" s="17"/>
    </row>
    <row r="934" spans="1:18" ht="15.75" customHeight="1">
      <c r="A934" s="17"/>
      <c r="B934" s="213"/>
      <c r="C934" s="206" t="s">
        <v>533</v>
      </c>
      <c r="D934" s="225"/>
      <c r="E934" s="484" t="s">
        <v>1162</v>
      </c>
      <c r="F934" s="484"/>
      <c r="G934" s="484"/>
      <c r="H934" s="484"/>
      <c r="I934" s="484"/>
      <c r="J934" s="484"/>
      <c r="K934" s="484"/>
      <c r="L934" s="484"/>
      <c r="M934" s="485"/>
      <c r="N934" s="20"/>
      <c r="O934" s="17"/>
      <c r="P934" s="17"/>
      <c r="Q934" s="17"/>
      <c r="R934" s="17"/>
    </row>
    <row r="935" spans="1:18" ht="15.75" customHeight="1">
      <c r="A935" s="17"/>
      <c r="B935" s="213"/>
      <c r="C935" s="206" t="s">
        <v>954</v>
      </c>
      <c r="D935" s="225" t="s">
        <v>2240</v>
      </c>
      <c r="E935" s="484" t="s">
        <v>2241</v>
      </c>
      <c r="F935" s="484"/>
      <c r="G935" s="484"/>
      <c r="H935" s="484"/>
      <c r="I935" s="484"/>
      <c r="J935" s="484"/>
      <c r="K935" s="484"/>
      <c r="L935" s="484"/>
      <c r="M935" s="485"/>
      <c r="N935" s="20"/>
      <c r="O935" s="17"/>
      <c r="P935" s="17"/>
      <c r="Q935" s="17"/>
      <c r="R935" s="17"/>
    </row>
    <row r="936" spans="1:18" ht="15.75" customHeight="1">
      <c r="A936" s="17"/>
      <c r="B936" s="213"/>
      <c r="C936" s="174"/>
      <c r="D936" s="199" t="s">
        <v>2095</v>
      </c>
      <c r="E936" s="482" t="s">
        <v>613</v>
      </c>
      <c r="F936" s="483"/>
      <c r="G936" s="199" t="s">
        <v>505</v>
      </c>
      <c r="H936" s="199" t="s">
        <v>1568</v>
      </c>
      <c r="I936" s="201" t="s">
        <v>2103</v>
      </c>
      <c r="J936" s="201">
        <f t="shared" ref="J936:J940" si="459">H936*I936</f>
        <v>0.42</v>
      </c>
      <c r="K936" s="195">
        <v>0.24979999999999999</v>
      </c>
      <c r="L936" s="201">
        <f t="shared" ref="L936:L940" si="460">J936*K936</f>
        <v>0.104916</v>
      </c>
      <c r="M936" s="196">
        <f t="shared" ref="M936:M940" si="461">ROUND(J936+L936,2)</f>
        <v>0.52</v>
      </c>
      <c r="N936" s="20"/>
      <c r="O936" s="17"/>
      <c r="P936" s="17"/>
      <c r="Q936" s="17"/>
      <c r="R936" s="17"/>
    </row>
    <row r="937" spans="1:18" ht="15.75" customHeight="1">
      <c r="A937" s="17"/>
      <c r="B937" s="213"/>
      <c r="C937" s="174"/>
      <c r="D937" s="199" t="s">
        <v>2242</v>
      </c>
      <c r="E937" s="482" t="s">
        <v>2243</v>
      </c>
      <c r="F937" s="483"/>
      <c r="G937" s="199" t="s">
        <v>489</v>
      </c>
      <c r="H937" s="199" t="s">
        <v>2246</v>
      </c>
      <c r="I937" s="201" t="s">
        <v>2247</v>
      </c>
      <c r="J937" s="201">
        <f t="shared" si="459"/>
        <v>2.1543000000000001</v>
      </c>
      <c r="K937" s="195">
        <v>0.24979999999999999</v>
      </c>
      <c r="L937" s="201">
        <f t="shared" si="460"/>
        <v>0.53814413999999999</v>
      </c>
      <c r="M937" s="196">
        <f t="shared" si="461"/>
        <v>2.69</v>
      </c>
      <c r="N937" s="20"/>
      <c r="O937" s="17"/>
      <c r="P937" s="17"/>
      <c r="Q937" s="17"/>
      <c r="R937" s="17"/>
    </row>
    <row r="938" spans="1:18" ht="15.75" customHeight="1">
      <c r="A938" s="17"/>
      <c r="B938" s="213"/>
      <c r="C938" s="174"/>
      <c r="D938" s="199" t="s">
        <v>2244</v>
      </c>
      <c r="E938" s="482" t="s">
        <v>2245</v>
      </c>
      <c r="F938" s="483"/>
      <c r="G938" s="199" t="s">
        <v>515</v>
      </c>
      <c r="H938" s="199" t="s">
        <v>2248</v>
      </c>
      <c r="I938" s="201" t="s">
        <v>2249</v>
      </c>
      <c r="J938" s="201">
        <f t="shared" si="459"/>
        <v>34.203020000000002</v>
      </c>
      <c r="K938" s="195">
        <v>0.24979999999999999</v>
      </c>
      <c r="L938" s="201">
        <f t="shared" si="460"/>
        <v>8.5439143959999999</v>
      </c>
      <c r="M938" s="196">
        <f t="shared" si="461"/>
        <v>42.75</v>
      </c>
      <c r="N938" s="20"/>
      <c r="O938" s="17"/>
      <c r="P938" s="17"/>
      <c r="Q938" s="17"/>
      <c r="R938" s="17"/>
    </row>
    <row r="939" spans="1:18" ht="15.75" customHeight="1">
      <c r="A939" s="17"/>
      <c r="B939" s="213"/>
      <c r="C939" s="174"/>
      <c r="D939" s="199" t="s">
        <v>976</v>
      </c>
      <c r="E939" s="482" t="s">
        <v>605</v>
      </c>
      <c r="F939" s="483"/>
      <c r="G939" s="199" t="s">
        <v>596</v>
      </c>
      <c r="H939" s="199" t="s">
        <v>2250</v>
      </c>
      <c r="I939" s="201" t="s">
        <v>977</v>
      </c>
      <c r="J939" s="201">
        <f t="shared" si="459"/>
        <v>8.94102</v>
      </c>
      <c r="K939" s="195">
        <v>0.24979999999999999</v>
      </c>
      <c r="L939" s="201">
        <f t="shared" si="460"/>
        <v>2.2334667960000001</v>
      </c>
      <c r="M939" s="196">
        <f t="shared" si="461"/>
        <v>11.17</v>
      </c>
      <c r="N939" s="20"/>
      <c r="O939" s="17"/>
      <c r="P939" s="17"/>
      <c r="Q939" s="17"/>
      <c r="R939" s="17"/>
    </row>
    <row r="940" spans="1:18" ht="15.75" customHeight="1">
      <c r="A940" s="17"/>
      <c r="B940" s="213"/>
      <c r="C940" s="174"/>
      <c r="D940" s="199" t="s">
        <v>606</v>
      </c>
      <c r="E940" s="482" t="s">
        <v>597</v>
      </c>
      <c r="F940" s="483"/>
      <c r="G940" s="199" t="s">
        <v>596</v>
      </c>
      <c r="H940" s="199" t="s">
        <v>2251</v>
      </c>
      <c r="I940" s="201" t="s">
        <v>1922</v>
      </c>
      <c r="J940" s="201">
        <f t="shared" si="459"/>
        <v>3.6136099999999995</v>
      </c>
      <c r="K940" s="195">
        <v>0.24979999999999999</v>
      </c>
      <c r="L940" s="201">
        <f t="shared" si="460"/>
        <v>0.90267977799999988</v>
      </c>
      <c r="M940" s="196">
        <f t="shared" si="461"/>
        <v>4.5199999999999996</v>
      </c>
      <c r="N940" s="20"/>
      <c r="O940" s="17"/>
      <c r="P940" s="17"/>
      <c r="Q940" s="17"/>
      <c r="R940" s="17"/>
    </row>
    <row r="941" spans="1:18" ht="15.75" customHeight="1">
      <c r="A941" s="17"/>
      <c r="B941" s="213"/>
      <c r="C941" s="219"/>
      <c r="D941" s="199"/>
      <c r="E941" s="204"/>
      <c r="F941" s="204"/>
      <c r="G941" s="199"/>
      <c r="H941" s="208"/>
      <c r="I941" s="201"/>
      <c r="J941" s="201"/>
      <c r="K941" s="222"/>
      <c r="L941" s="227" t="s">
        <v>594</v>
      </c>
      <c r="M941" s="210">
        <f>SUM(M936:M940)</f>
        <v>61.650000000000006</v>
      </c>
      <c r="N941" s="20"/>
      <c r="O941" s="17"/>
      <c r="P941" s="17"/>
      <c r="Q941" s="17"/>
      <c r="R941" s="17"/>
    </row>
    <row r="942" spans="1:18" ht="15.75" customHeight="1">
      <c r="A942" s="17"/>
      <c r="B942" s="213"/>
      <c r="C942" s="206" t="s">
        <v>534</v>
      </c>
      <c r="D942" s="225">
        <v>87249</v>
      </c>
      <c r="E942" s="484" t="s">
        <v>1164</v>
      </c>
      <c r="F942" s="484"/>
      <c r="G942" s="484"/>
      <c r="H942" s="484"/>
      <c r="I942" s="484"/>
      <c r="J942" s="484"/>
      <c r="K942" s="484"/>
      <c r="L942" s="484"/>
      <c r="M942" s="485"/>
      <c r="N942" s="20"/>
      <c r="O942" s="17"/>
      <c r="P942" s="17"/>
      <c r="Q942" s="17"/>
      <c r="R942" s="17"/>
    </row>
    <row r="943" spans="1:18" ht="15.75" customHeight="1">
      <c r="A943" s="17"/>
      <c r="B943" s="213"/>
      <c r="C943" s="174"/>
      <c r="D943" s="199" t="s">
        <v>2252</v>
      </c>
      <c r="E943" s="482" t="s">
        <v>2253</v>
      </c>
      <c r="F943" s="483"/>
      <c r="G943" s="199" t="s">
        <v>491</v>
      </c>
      <c r="H943" s="199" t="s">
        <v>2257</v>
      </c>
      <c r="I943" s="201" t="s">
        <v>2258</v>
      </c>
      <c r="J943" s="201">
        <f t="shared" ref="J943:J947" si="462">H943*I943</f>
        <v>42.862464000000003</v>
      </c>
      <c r="K943" s="195">
        <v>0.24979999999999999</v>
      </c>
      <c r="L943" s="201">
        <f t="shared" ref="L943:L947" si="463">J943*K943</f>
        <v>10.7070435072</v>
      </c>
      <c r="M943" s="196">
        <f t="shared" ref="M943:M947" si="464">ROUND(J943+L943,2)</f>
        <v>53.57</v>
      </c>
      <c r="N943" s="20"/>
      <c r="O943" s="17"/>
      <c r="P943" s="17"/>
      <c r="Q943" s="17"/>
      <c r="R943" s="17"/>
    </row>
    <row r="944" spans="1:18" ht="15.75" customHeight="1">
      <c r="A944" s="17"/>
      <c r="B944" s="213"/>
      <c r="C944" s="174"/>
      <c r="D944" s="199" t="s">
        <v>2254</v>
      </c>
      <c r="E944" s="482" t="s">
        <v>627</v>
      </c>
      <c r="F944" s="483"/>
      <c r="G944" s="199" t="s">
        <v>505</v>
      </c>
      <c r="H944" s="199" t="s">
        <v>2259</v>
      </c>
      <c r="I944" s="201" t="s">
        <v>2260</v>
      </c>
      <c r="J944" s="201">
        <f t="shared" si="462"/>
        <v>9.6804500000000004</v>
      </c>
      <c r="K944" s="195">
        <v>0.24979999999999999</v>
      </c>
      <c r="L944" s="201">
        <f t="shared" si="463"/>
        <v>2.4181764100000001</v>
      </c>
      <c r="M944" s="196">
        <f t="shared" si="464"/>
        <v>12.1</v>
      </c>
      <c r="N944" s="20"/>
      <c r="O944" s="17"/>
      <c r="P944" s="17"/>
      <c r="Q944" s="17"/>
      <c r="R944" s="17"/>
    </row>
    <row r="945" spans="1:18" ht="15.75" customHeight="1">
      <c r="A945" s="17"/>
      <c r="B945" s="213"/>
      <c r="C945" s="174"/>
      <c r="D945" s="199" t="s">
        <v>2255</v>
      </c>
      <c r="E945" s="482" t="s">
        <v>880</v>
      </c>
      <c r="F945" s="483"/>
      <c r="G945" s="199" t="s">
        <v>505</v>
      </c>
      <c r="H945" s="199" t="s">
        <v>2261</v>
      </c>
      <c r="I945" s="201" t="s">
        <v>2262</v>
      </c>
      <c r="J945" s="201">
        <f t="shared" si="462"/>
        <v>1.16936</v>
      </c>
      <c r="K945" s="195">
        <v>0.24979999999999999</v>
      </c>
      <c r="L945" s="201">
        <f t="shared" si="463"/>
        <v>0.29210612799999996</v>
      </c>
      <c r="M945" s="196">
        <f t="shared" si="464"/>
        <v>1.46</v>
      </c>
      <c r="N945" s="20"/>
      <c r="O945" s="17"/>
      <c r="P945" s="17"/>
      <c r="Q945" s="17"/>
      <c r="R945" s="17"/>
    </row>
    <row r="946" spans="1:18" ht="15.75" customHeight="1">
      <c r="A946" s="17"/>
      <c r="B946" s="213"/>
      <c r="C946" s="174"/>
      <c r="D946" s="199" t="s">
        <v>2256</v>
      </c>
      <c r="E946" s="482" t="s">
        <v>628</v>
      </c>
      <c r="F946" s="483"/>
      <c r="G946" s="199" t="s">
        <v>596</v>
      </c>
      <c r="H946" s="199" t="s">
        <v>2263</v>
      </c>
      <c r="I946" s="201" t="s">
        <v>2264</v>
      </c>
      <c r="J946" s="201">
        <f t="shared" si="462"/>
        <v>17.160192000000002</v>
      </c>
      <c r="K946" s="195">
        <v>0.24979999999999999</v>
      </c>
      <c r="L946" s="201">
        <f t="shared" si="463"/>
        <v>4.2866159616000008</v>
      </c>
      <c r="M946" s="196">
        <f t="shared" si="464"/>
        <v>21.45</v>
      </c>
      <c r="N946" s="20"/>
      <c r="O946" s="17"/>
      <c r="P946" s="17"/>
      <c r="Q946" s="17"/>
      <c r="R946" s="17"/>
    </row>
    <row r="947" spans="1:18" ht="15.75" customHeight="1">
      <c r="A947" s="17"/>
      <c r="B947" s="213"/>
      <c r="C947" s="174"/>
      <c r="D947" s="199" t="s">
        <v>606</v>
      </c>
      <c r="E947" s="482" t="s">
        <v>597</v>
      </c>
      <c r="F947" s="483"/>
      <c r="G947" s="199" t="s">
        <v>596</v>
      </c>
      <c r="H947" s="199" t="s">
        <v>2265</v>
      </c>
      <c r="I947" s="201" t="s">
        <v>1922</v>
      </c>
      <c r="J947" s="201">
        <f t="shared" si="462"/>
        <v>3.5755720000000002</v>
      </c>
      <c r="K947" s="195">
        <v>0.24979999999999999</v>
      </c>
      <c r="L947" s="201">
        <f t="shared" si="463"/>
        <v>0.8931778856</v>
      </c>
      <c r="M947" s="196">
        <f t="shared" si="464"/>
        <v>4.47</v>
      </c>
      <c r="N947" s="20"/>
      <c r="O947" s="17"/>
      <c r="P947" s="17"/>
      <c r="Q947" s="17"/>
      <c r="R947" s="17"/>
    </row>
    <row r="948" spans="1:18" ht="15.75" customHeight="1">
      <c r="A948" s="17"/>
      <c r="B948" s="213"/>
      <c r="C948" s="219"/>
      <c r="D948" s="199"/>
      <c r="E948" s="204"/>
      <c r="F948" s="204"/>
      <c r="G948" s="199"/>
      <c r="H948" s="208"/>
      <c r="I948" s="201"/>
      <c r="J948" s="201"/>
      <c r="K948" s="222"/>
      <c r="L948" s="227" t="s">
        <v>594</v>
      </c>
      <c r="M948" s="210">
        <f>SUM(M943:M947)</f>
        <v>93.05</v>
      </c>
      <c r="N948" s="20"/>
      <c r="O948" s="17"/>
      <c r="P948" s="17"/>
      <c r="Q948" s="17"/>
      <c r="R948" s="17"/>
    </row>
    <row r="949" spans="1:18" ht="15.75" customHeight="1">
      <c r="A949" s="17"/>
      <c r="B949" s="213"/>
      <c r="C949" s="206" t="s">
        <v>535</v>
      </c>
      <c r="D949" s="225">
        <v>87255</v>
      </c>
      <c r="E949" s="484" t="s">
        <v>1165</v>
      </c>
      <c r="F949" s="484"/>
      <c r="G949" s="484"/>
      <c r="H949" s="484"/>
      <c r="I949" s="484"/>
      <c r="J949" s="484"/>
      <c r="K949" s="484"/>
      <c r="L949" s="484"/>
      <c r="M949" s="485"/>
      <c r="N949" s="20"/>
      <c r="O949" s="17"/>
      <c r="P949" s="17"/>
      <c r="Q949" s="17"/>
      <c r="R949" s="17"/>
    </row>
    <row r="950" spans="1:18" ht="15.75" customHeight="1">
      <c r="A950" s="17"/>
      <c r="B950" s="213"/>
      <c r="C950" s="174"/>
      <c r="D950" s="199" t="s">
        <v>2252</v>
      </c>
      <c r="E950" s="482" t="s">
        <v>2253</v>
      </c>
      <c r="F950" s="483"/>
      <c r="G950" s="199" t="s">
        <v>491</v>
      </c>
      <c r="H950" s="199" t="s">
        <v>2266</v>
      </c>
      <c r="I950" s="201" t="s">
        <v>2267</v>
      </c>
      <c r="J950" s="201">
        <f t="shared" ref="J950:J954" si="465">H950*I950</f>
        <v>88.866934400000005</v>
      </c>
      <c r="K950" s="195">
        <v>0.24979999999999999</v>
      </c>
      <c r="L950" s="201">
        <f t="shared" ref="L950:L954" si="466">J950*K950</f>
        <v>22.198960213119999</v>
      </c>
      <c r="M950" s="196">
        <f t="shared" ref="M950:M954" si="467">ROUND(J950+L950,2)</f>
        <v>111.07</v>
      </c>
      <c r="N950" s="20"/>
      <c r="O950" s="17"/>
      <c r="P950" s="17"/>
      <c r="Q950" s="17"/>
      <c r="R950" s="17"/>
    </row>
    <row r="951" spans="1:18" ht="15.75" customHeight="1">
      <c r="A951" s="17"/>
      <c r="B951" s="213"/>
      <c r="C951" s="174"/>
      <c r="D951" s="199" t="s">
        <v>2254</v>
      </c>
      <c r="E951" s="482" t="s">
        <v>627</v>
      </c>
      <c r="F951" s="483"/>
      <c r="G951" s="199" t="s">
        <v>505</v>
      </c>
      <c r="H951" s="199" t="s">
        <v>2268</v>
      </c>
      <c r="I951" s="201" t="s">
        <v>2260</v>
      </c>
      <c r="J951" s="201">
        <f t="shared" si="465"/>
        <v>9.6778000000000013</v>
      </c>
      <c r="K951" s="195">
        <v>0.24979999999999999</v>
      </c>
      <c r="L951" s="201">
        <f t="shared" si="466"/>
        <v>2.4175144400000002</v>
      </c>
      <c r="M951" s="196">
        <f t="shared" si="467"/>
        <v>12.1</v>
      </c>
      <c r="N951" s="20"/>
      <c r="O951" s="17"/>
      <c r="P951" s="17"/>
      <c r="Q951" s="17"/>
      <c r="R951" s="17"/>
    </row>
    <row r="952" spans="1:18" ht="15.75" customHeight="1">
      <c r="A952" s="17"/>
      <c r="B952" s="213"/>
      <c r="C952" s="174"/>
      <c r="D952" s="199" t="s">
        <v>2255</v>
      </c>
      <c r="E952" s="482" t="s">
        <v>880</v>
      </c>
      <c r="F952" s="483"/>
      <c r="G952" s="199" t="s">
        <v>505</v>
      </c>
      <c r="H952" s="199" t="s">
        <v>2269</v>
      </c>
      <c r="I952" s="201" t="s">
        <v>2262</v>
      </c>
      <c r="J952" s="201">
        <f t="shared" si="465"/>
        <v>0.87701999999999991</v>
      </c>
      <c r="K952" s="195">
        <v>0.24979999999999999</v>
      </c>
      <c r="L952" s="201">
        <f t="shared" si="466"/>
        <v>0.21907959599999996</v>
      </c>
      <c r="M952" s="196">
        <f t="shared" si="467"/>
        <v>1.1000000000000001</v>
      </c>
      <c r="N952" s="20"/>
      <c r="O952" s="17"/>
      <c r="P952" s="17"/>
      <c r="Q952" s="17"/>
      <c r="R952" s="17"/>
    </row>
    <row r="953" spans="1:18" ht="15.75" customHeight="1">
      <c r="A953" s="17"/>
      <c r="B953" s="213"/>
      <c r="C953" s="174"/>
      <c r="D953" s="199" t="s">
        <v>2256</v>
      </c>
      <c r="E953" s="482" t="s">
        <v>628</v>
      </c>
      <c r="F953" s="483"/>
      <c r="G953" s="199" t="s">
        <v>596</v>
      </c>
      <c r="H953" s="199" t="s">
        <v>2270</v>
      </c>
      <c r="I953" s="201" t="s">
        <v>2264</v>
      </c>
      <c r="J953" s="201">
        <f t="shared" si="465"/>
        <v>18.779599999999999</v>
      </c>
      <c r="K953" s="195">
        <v>0.24979999999999999</v>
      </c>
      <c r="L953" s="201">
        <f t="shared" si="466"/>
        <v>4.6911440799999999</v>
      </c>
      <c r="M953" s="196">
        <f t="shared" si="467"/>
        <v>23.47</v>
      </c>
      <c r="N953" s="20"/>
      <c r="O953" s="17"/>
      <c r="P953" s="17"/>
      <c r="Q953" s="17"/>
      <c r="R953" s="17"/>
    </row>
    <row r="954" spans="1:18" ht="15.75" customHeight="1">
      <c r="A954" s="17"/>
      <c r="B954" s="213"/>
      <c r="C954" s="174"/>
      <c r="D954" s="199" t="s">
        <v>606</v>
      </c>
      <c r="E954" s="482" t="s">
        <v>597</v>
      </c>
      <c r="F954" s="483"/>
      <c r="G954" s="199" t="s">
        <v>596</v>
      </c>
      <c r="H954" s="199" t="s">
        <v>2271</v>
      </c>
      <c r="I954" s="201" t="s">
        <v>1922</v>
      </c>
      <c r="J954" s="201">
        <f t="shared" si="465"/>
        <v>3.7553879999999999</v>
      </c>
      <c r="K954" s="195">
        <v>0.24979999999999999</v>
      </c>
      <c r="L954" s="201">
        <f t="shared" si="466"/>
        <v>0.93809592239999995</v>
      </c>
      <c r="M954" s="196">
        <f t="shared" si="467"/>
        <v>4.6900000000000004</v>
      </c>
      <c r="N954" s="20"/>
      <c r="O954" s="17"/>
      <c r="P954" s="17"/>
      <c r="Q954" s="17"/>
      <c r="R954" s="17"/>
    </row>
    <row r="955" spans="1:18" ht="15.75" customHeight="1">
      <c r="A955" s="17"/>
      <c r="B955" s="213"/>
      <c r="C955" s="219"/>
      <c r="D955" s="199"/>
      <c r="E955" s="204"/>
      <c r="F955" s="204"/>
      <c r="G955" s="199"/>
      <c r="H955" s="208"/>
      <c r="I955" s="201"/>
      <c r="J955" s="201"/>
      <c r="K955" s="222"/>
      <c r="L955" s="227" t="s">
        <v>594</v>
      </c>
      <c r="M955" s="210">
        <f>SUM(M950:M954)</f>
        <v>152.42999999999998</v>
      </c>
      <c r="N955" s="20"/>
      <c r="O955" s="17"/>
      <c r="P955" s="17"/>
      <c r="Q955" s="17"/>
      <c r="R955" s="17"/>
    </row>
    <row r="956" spans="1:18" ht="15.75" customHeight="1">
      <c r="A956" s="17"/>
      <c r="B956" s="213"/>
      <c r="C956" s="206" t="s">
        <v>3897</v>
      </c>
      <c r="D956" s="225">
        <v>87258</v>
      </c>
      <c r="E956" s="484" t="s">
        <v>1166</v>
      </c>
      <c r="F956" s="484"/>
      <c r="G956" s="484"/>
      <c r="H956" s="484"/>
      <c r="I956" s="484"/>
      <c r="J956" s="484"/>
      <c r="K956" s="484"/>
      <c r="L956" s="484"/>
      <c r="M956" s="485"/>
      <c r="N956" s="20"/>
      <c r="O956" s="17"/>
      <c r="P956" s="17"/>
      <c r="Q956" s="17"/>
      <c r="R956" s="17"/>
    </row>
    <row r="957" spans="1:18" ht="15.75" customHeight="1">
      <c r="A957" s="17"/>
      <c r="B957" s="213"/>
      <c r="C957" s="174"/>
      <c r="D957" s="199" t="s">
        <v>2272</v>
      </c>
      <c r="E957" s="482" t="s">
        <v>2273</v>
      </c>
      <c r="F957" s="483"/>
      <c r="G957" s="199" t="s">
        <v>491</v>
      </c>
      <c r="H957" s="199" t="s">
        <v>2257</v>
      </c>
      <c r="I957" s="201" t="s">
        <v>2276</v>
      </c>
      <c r="J957" s="201">
        <f t="shared" ref="J957:J961" si="468">H957*I957</f>
        <v>116.44915199999998</v>
      </c>
      <c r="K957" s="195">
        <v>0.24979999999999999</v>
      </c>
      <c r="L957" s="201">
        <f t="shared" ref="L957:L961" si="469">J957*K957</f>
        <v>29.088998169599996</v>
      </c>
      <c r="M957" s="196">
        <f t="shared" ref="M957:M961" si="470">ROUND(J957+L957,2)</f>
        <v>145.54</v>
      </c>
      <c r="N957" s="20"/>
      <c r="O957" s="17"/>
      <c r="P957" s="17"/>
      <c r="Q957" s="17"/>
      <c r="R957" s="17"/>
    </row>
    <row r="958" spans="1:18" ht="15.75" customHeight="1">
      <c r="A958" s="17"/>
      <c r="B958" s="213"/>
      <c r="C958" s="174"/>
      <c r="D958" s="199" t="s">
        <v>2255</v>
      </c>
      <c r="E958" s="482" t="s">
        <v>880</v>
      </c>
      <c r="F958" s="483"/>
      <c r="G958" s="199" t="s">
        <v>505</v>
      </c>
      <c r="H958" s="199" t="s">
        <v>2261</v>
      </c>
      <c r="I958" s="201" t="s">
        <v>2262</v>
      </c>
      <c r="J958" s="201">
        <f t="shared" si="468"/>
        <v>1.16936</v>
      </c>
      <c r="K958" s="195">
        <v>0.24979999999999999</v>
      </c>
      <c r="L958" s="201">
        <f t="shared" si="469"/>
        <v>0.29210612799999996</v>
      </c>
      <c r="M958" s="196">
        <f t="shared" si="470"/>
        <v>1.46</v>
      </c>
      <c r="N958" s="20"/>
      <c r="O958" s="17"/>
      <c r="P958" s="17"/>
      <c r="Q958" s="17"/>
      <c r="R958" s="17"/>
    </row>
    <row r="959" spans="1:18" ht="15.75" customHeight="1">
      <c r="A959" s="17"/>
      <c r="B959" s="213"/>
      <c r="C959" s="174"/>
      <c r="D959" s="199" t="s">
        <v>2274</v>
      </c>
      <c r="E959" s="482" t="s">
        <v>2275</v>
      </c>
      <c r="F959" s="483"/>
      <c r="G959" s="199" t="s">
        <v>505</v>
      </c>
      <c r="H959" s="199" t="s">
        <v>2268</v>
      </c>
      <c r="I959" s="201" t="s">
        <v>2277</v>
      </c>
      <c r="J959" s="201">
        <f t="shared" si="468"/>
        <v>29.7638</v>
      </c>
      <c r="K959" s="195">
        <v>0.24979999999999999</v>
      </c>
      <c r="L959" s="201">
        <f t="shared" si="469"/>
        <v>7.4349972399999995</v>
      </c>
      <c r="M959" s="196">
        <f t="shared" si="470"/>
        <v>37.200000000000003</v>
      </c>
      <c r="N959" s="20"/>
      <c r="O959" s="17"/>
      <c r="P959" s="17"/>
      <c r="Q959" s="17"/>
      <c r="R959" s="17"/>
    </row>
    <row r="960" spans="1:18" ht="15.75" customHeight="1">
      <c r="A960" s="17"/>
      <c r="B960" s="213"/>
      <c r="C960" s="174"/>
      <c r="D960" s="199" t="s">
        <v>2256</v>
      </c>
      <c r="E960" s="482" t="s">
        <v>628</v>
      </c>
      <c r="F960" s="483"/>
      <c r="G960" s="199" t="s">
        <v>596</v>
      </c>
      <c r="H960" s="199" t="s">
        <v>2278</v>
      </c>
      <c r="I960" s="201" t="s">
        <v>2264</v>
      </c>
      <c r="J960" s="201">
        <f t="shared" si="468"/>
        <v>22.080128000000002</v>
      </c>
      <c r="K960" s="195">
        <v>0.24979999999999999</v>
      </c>
      <c r="L960" s="201">
        <f t="shared" si="469"/>
        <v>5.5156159744000002</v>
      </c>
      <c r="M960" s="196">
        <f t="shared" si="470"/>
        <v>27.6</v>
      </c>
      <c r="N960" s="20"/>
      <c r="O960" s="17"/>
      <c r="P960" s="17"/>
      <c r="Q960" s="17"/>
      <c r="R960" s="17"/>
    </row>
    <row r="961" spans="1:18" ht="15.75" customHeight="1">
      <c r="A961" s="17"/>
      <c r="B961" s="213"/>
      <c r="C961" s="174"/>
      <c r="D961" s="199" t="s">
        <v>606</v>
      </c>
      <c r="E961" s="482" t="s">
        <v>597</v>
      </c>
      <c r="F961" s="483"/>
      <c r="G961" s="199" t="s">
        <v>596</v>
      </c>
      <c r="H961" s="199" t="s">
        <v>2279</v>
      </c>
      <c r="I961" s="201" t="s">
        <v>1922</v>
      </c>
      <c r="J961" s="201">
        <f t="shared" si="468"/>
        <v>4.1236649999999999</v>
      </c>
      <c r="K961" s="195">
        <v>0.24979999999999999</v>
      </c>
      <c r="L961" s="201">
        <f t="shared" si="469"/>
        <v>1.030091517</v>
      </c>
      <c r="M961" s="196">
        <f t="shared" si="470"/>
        <v>5.15</v>
      </c>
      <c r="N961" s="20"/>
      <c r="O961" s="17"/>
      <c r="P961" s="17"/>
      <c r="Q961" s="17"/>
      <c r="R961" s="17"/>
    </row>
    <row r="962" spans="1:18" ht="15.75" customHeight="1">
      <c r="A962" s="17"/>
      <c r="B962" s="213"/>
      <c r="C962" s="219"/>
      <c r="D962" s="199"/>
      <c r="E962" s="204"/>
      <c r="F962" s="204"/>
      <c r="G962" s="199"/>
      <c r="H962" s="208"/>
      <c r="I962" s="201"/>
      <c r="J962" s="201"/>
      <c r="K962" s="222"/>
      <c r="L962" s="227" t="s">
        <v>594</v>
      </c>
      <c r="M962" s="210">
        <f>SUM(M957:M961)</f>
        <v>216.95</v>
      </c>
      <c r="N962" s="20"/>
      <c r="O962" s="17"/>
      <c r="P962" s="17"/>
      <c r="Q962" s="17"/>
      <c r="R962" s="17"/>
    </row>
    <row r="963" spans="1:18" ht="15.75" customHeight="1">
      <c r="A963" s="17"/>
      <c r="B963" s="213"/>
      <c r="C963" s="206" t="s">
        <v>3898</v>
      </c>
      <c r="D963" s="225" t="s">
        <v>2280</v>
      </c>
      <c r="E963" s="484" t="s">
        <v>2281</v>
      </c>
      <c r="F963" s="484"/>
      <c r="G963" s="484"/>
      <c r="H963" s="484"/>
      <c r="I963" s="484"/>
      <c r="J963" s="484"/>
      <c r="K963" s="484"/>
      <c r="L963" s="484"/>
      <c r="M963" s="485"/>
      <c r="N963" s="20"/>
      <c r="O963" s="17"/>
      <c r="P963" s="17"/>
      <c r="Q963" s="17"/>
      <c r="R963" s="17"/>
    </row>
    <row r="964" spans="1:18" ht="15.75" customHeight="1">
      <c r="A964" s="17"/>
      <c r="B964" s="213"/>
      <c r="C964" s="174"/>
      <c r="D964" s="199" t="s">
        <v>2282</v>
      </c>
      <c r="E964" s="482" t="s">
        <v>2283</v>
      </c>
      <c r="F964" s="483"/>
      <c r="G964" s="199" t="s">
        <v>600</v>
      </c>
      <c r="H964" s="199" t="s">
        <v>2290</v>
      </c>
      <c r="I964" s="201" t="s">
        <v>2291</v>
      </c>
      <c r="J964" s="201">
        <f t="shared" ref="J964:J969" si="471">H964*I964</f>
        <v>3.4368000000000003</v>
      </c>
      <c r="K964" s="195">
        <v>0.24979999999999999</v>
      </c>
      <c r="L964" s="201">
        <f t="shared" ref="L964:L969" si="472">J964*K964</f>
        <v>0.85851264000000005</v>
      </c>
      <c r="M964" s="196">
        <f t="shared" ref="M964:M969" si="473">ROUND(J964+L964,2)</f>
        <v>4.3</v>
      </c>
      <c r="N964" s="20"/>
      <c r="O964" s="17"/>
      <c r="P964" s="17"/>
      <c r="Q964" s="17"/>
      <c r="R964" s="17"/>
    </row>
    <row r="965" spans="1:18" ht="15.75" customHeight="1">
      <c r="A965" s="17"/>
      <c r="B965" s="213"/>
      <c r="C965" s="174"/>
      <c r="D965" s="199" t="s">
        <v>2284</v>
      </c>
      <c r="E965" s="482" t="s">
        <v>2285</v>
      </c>
      <c r="F965" s="483"/>
      <c r="G965" s="199" t="s">
        <v>600</v>
      </c>
      <c r="H965" s="199" t="s">
        <v>2292</v>
      </c>
      <c r="I965" s="201" t="s">
        <v>2293</v>
      </c>
      <c r="J965" s="201">
        <f t="shared" si="471"/>
        <v>25.995060000000002</v>
      </c>
      <c r="K965" s="195">
        <v>0.24979999999999999</v>
      </c>
      <c r="L965" s="201">
        <f t="shared" si="472"/>
        <v>6.4935659880000003</v>
      </c>
      <c r="M965" s="196">
        <f t="shared" si="473"/>
        <v>32.49</v>
      </c>
      <c r="N965" s="20"/>
      <c r="O965" s="17"/>
      <c r="P965" s="17"/>
      <c r="Q965" s="17"/>
      <c r="R965" s="17"/>
    </row>
    <row r="966" spans="1:18" ht="15.75" customHeight="1">
      <c r="A966" s="17"/>
      <c r="B966" s="213"/>
      <c r="C966" s="174"/>
      <c r="D966" s="199" t="s">
        <v>2286</v>
      </c>
      <c r="E966" s="482" t="s">
        <v>811</v>
      </c>
      <c r="F966" s="483"/>
      <c r="G966" s="199" t="s">
        <v>518</v>
      </c>
      <c r="H966" s="199" t="s">
        <v>1561</v>
      </c>
      <c r="I966" s="201" t="s">
        <v>2294</v>
      </c>
      <c r="J966" s="201">
        <f t="shared" ref="J966" si="474">H966*I966</f>
        <v>7.3300000000000004E-2</v>
      </c>
      <c r="K966" s="195">
        <v>0.24979999999999999</v>
      </c>
      <c r="L966" s="201">
        <f t="shared" ref="L966" si="475">J966*K966</f>
        <v>1.8310340000000001E-2</v>
      </c>
      <c r="M966" s="196">
        <f t="shared" si="473"/>
        <v>0.09</v>
      </c>
      <c r="N966" s="20"/>
      <c r="O966" s="17"/>
      <c r="P966" s="17"/>
      <c r="Q966" s="17"/>
      <c r="R966" s="17"/>
    </row>
    <row r="967" spans="1:18" ht="15.75" customHeight="1">
      <c r="A967" s="17"/>
      <c r="B967" s="213"/>
      <c r="C967" s="174"/>
      <c r="D967" s="199" t="s">
        <v>2287</v>
      </c>
      <c r="E967" s="482" t="s">
        <v>2288</v>
      </c>
      <c r="F967" s="483"/>
      <c r="G967" s="199" t="s">
        <v>600</v>
      </c>
      <c r="H967" s="199" t="s">
        <v>2295</v>
      </c>
      <c r="I967" s="201" t="s">
        <v>2296</v>
      </c>
      <c r="J967" s="201">
        <f t="shared" si="471"/>
        <v>24.504480000000001</v>
      </c>
      <c r="K967" s="195">
        <v>0.24979999999999999</v>
      </c>
      <c r="L967" s="201">
        <f t="shared" si="472"/>
        <v>6.1212191039999997</v>
      </c>
      <c r="M967" s="196">
        <f t="shared" si="473"/>
        <v>30.63</v>
      </c>
      <c r="N967" s="20"/>
      <c r="O967" s="17"/>
      <c r="P967" s="17"/>
      <c r="Q967" s="17"/>
      <c r="R967" s="17"/>
    </row>
    <row r="968" spans="1:18" ht="15.75" customHeight="1">
      <c r="A968" s="17"/>
      <c r="B968" s="213"/>
      <c r="C968" s="174"/>
      <c r="D968" s="199" t="s">
        <v>2289</v>
      </c>
      <c r="E968" s="482" t="s">
        <v>635</v>
      </c>
      <c r="F968" s="483"/>
      <c r="G968" s="199" t="s">
        <v>596</v>
      </c>
      <c r="H968" s="199" t="s">
        <v>2297</v>
      </c>
      <c r="I968" s="201" t="s">
        <v>2298</v>
      </c>
      <c r="J968" s="201">
        <f t="shared" si="471"/>
        <v>6.6165000000000003</v>
      </c>
      <c r="K968" s="195">
        <v>0.24979999999999999</v>
      </c>
      <c r="L968" s="201">
        <f t="shared" si="472"/>
        <v>1.6528016999999999</v>
      </c>
      <c r="M968" s="196">
        <f t="shared" si="473"/>
        <v>8.27</v>
      </c>
      <c r="N968" s="20"/>
      <c r="O968" s="17"/>
      <c r="P968" s="17"/>
      <c r="Q968" s="17"/>
      <c r="R968" s="17"/>
    </row>
    <row r="969" spans="1:18" ht="15.75" customHeight="1">
      <c r="A969" s="17"/>
      <c r="B969" s="213"/>
      <c r="C969" s="174"/>
      <c r="D969" s="199" t="s">
        <v>606</v>
      </c>
      <c r="E969" s="482" t="s">
        <v>597</v>
      </c>
      <c r="F969" s="483"/>
      <c r="G969" s="199" t="s">
        <v>596</v>
      </c>
      <c r="H969" s="199" t="s">
        <v>2299</v>
      </c>
      <c r="I969" s="201" t="s">
        <v>1922</v>
      </c>
      <c r="J969" s="201">
        <f t="shared" si="471"/>
        <v>1.9883500000000001</v>
      </c>
      <c r="K969" s="195">
        <v>0.24979999999999999</v>
      </c>
      <c r="L969" s="201">
        <f t="shared" si="472"/>
        <v>0.49668983</v>
      </c>
      <c r="M969" s="196">
        <f t="shared" si="473"/>
        <v>2.4900000000000002</v>
      </c>
      <c r="N969" s="20"/>
      <c r="O969" s="17"/>
      <c r="P969" s="17"/>
      <c r="Q969" s="17"/>
      <c r="R969" s="17"/>
    </row>
    <row r="970" spans="1:18" ht="15.75" customHeight="1">
      <c r="A970" s="17"/>
      <c r="B970" s="213"/>
      <c r="C970" s="219"/>
      <c r="D970" s="199"/>
      <c r="E970" s="204"/>
      <c r="F970" s="204"/>
      <c r="G970" s="199"/>
      <c r="H970" s="208"/>
      <c r="I970" s="201"/>
      <c r="J970" s="201"/>
      <c r="K970" s="222"/>
      <c r="L970" s="227" t="s">
        <v>594</v>
      </c>
      <c r="M970" s="210">
        <f>SUM(M964:M969)</f>
        <v>78.27</v>
      </c>
      <c r="N970" s="20"/>
      <c r="O970" s="17"/>
      <c r="P970" s="17"/>
      <c r="Q970" s="17"/>
      <c r="R970" s="17"/>
    </row>
    <row r="971" spans="1:18" ht="15.75" customHeight="1">
      <c r="A971" s="17"/>
      <c r="B971" s="213"/>
      <c r="C971" s="206" t="s">
        <v>3899</v>
      </c>
      <c r="D971" s="225">
        <v>88649</v>
      </c>
      <c r="E971" s="484" t="s">
        <v>1168</v>
      </c>
      <c r="F971" s="484"/>
      <c r="G971" s="484"/>
      <c r="H971" s="484"/>
      <c r="I971" s="484"/>
      <c r="J971" s="484"/>
      <c r="K971" s="484"/>
      <c r="L971" s="484"/>
      <c r="M971" s="485"/>
      <c r="N971" s="20"/>
      <c r="O971" s="17"/>
      <c r="P971" s="17"/>
      <c r="Q971" s="17"/>
      <c r="R971" s="17"/>
    </row>
    <row r="972" spans="1:18" ht="15.75" customHeight="1">
      <c r="A972" s="17"/>
      <c r="B972" s="213"/>
      <c r="C972" s="174"/>
      <c r="D972" s="199" t="s">
        <v>2252</v>
      </c>
      <c r="E972" s="482" t="s">
        <v>2253</v>
      </c>
      <c r="F972" s="483"/>
      <c r="G972" s="199" t="s">
        <v>491</v>
      </c>
      <c r="H972" s="199" t="s">
        <v>1667</v>
      </c>
      <c r="I972" s="201" t="s">
        <v>2258</v>
      </c>
      <c r="J972" s="201">
        <f t="shared" ref="J972:J976" si="476">H972*I972</f>
        <v>5.7735000000000003</v>
      </c>
      <c r="K972" s="195">
        <v>0.24979999999999999</v>
      </c>
      <c r="L972" s="201">
        <f t="shared" ref="L972:L976" si="477">J972*K972</f>
        <v>1.4422203</v>
      </c>
      <c r="M972" s="196">
        <f t="shared" ref="M972:M976" si="478">ROUND(J972+L972,2)</f>
        <v>7.22</v>
      </c>
      <c r="N972" s="20"/>
      <c r="O972" s="17"/>
      <c r="P972" s="17"/>
      <c r="Q972" s="17"/>
      <c r="R972" s="17"/>
    </row>
    <row r="973" spans="1:18" ht="15.75" customHeight="1">
      <c r="A973" s="17"/>
      <c r="B973" s="213"/>
      <c r="C973" s="174"/>
      <c r="D973" s="199" t="s">
        <v>2254</v>
      </c>
      <c r="E973" s="482" t="s">
        <v>627</v>
      </c>
      <c r="F973" s="483"/>
      <c r="G973" s="199" t="s">
        <v>505</v>
      </c>
      <c r="H973" s="199" t="s">
        <v>2300</v>
      </c>
      <c r="I973" s="201" t="s">
        <v>2260</v>
      </c>
      <c r="J973" s="201">
        <f t="shared" si="476"/>
        <v>0.67755200000000004</v>
      </c>
      <c r="K973" s="195">
        <v>0.24979999999999999</v>
      </c>
      <c r="L973" s="201">
        <f t="shared" si="477"/>
        <v>0.1692524896</v>
      </c>
      <c r="M973" s="196">
        <f t="shared" si="478"/>
        <v>0.85</v>
      </c>
      <c r="N973" s="20"/>
      <c r="O973" s="17"/>
      <c r="P973" s="17"/>
      <c r="Q973" s="17"/>
      <c r="R973" s="17"/>
    </row>
    <row r="974" spans="1:18" ht="15.75" customHeight="1">
      <c r="A974" s="17"/>
      <c r="B974" s="213"/>
      <c r="C974" s="174"/>
      <c r="D974" s="199" t="s">
        <v>2255</v>
      </c>
      <c r="E974" s="482" t="s">
        <v>880</v>
      </c>
      <c r="F974" s="483"/>
      <c r="G974" s="199" t="s">
        <v>505</v>
      </c>
      <c r="H974" s="199" t="s">
        <v>1688</v>
      </c>
      <c r="I974" s="201" t="s">
        <v>2262</v>
      </c>
      <c r="J974" s="201">
        <f t="shared" si="476"/>
        <v>0.55979999999999996</v>
      </c>
      <c r="K974" s="195">
        <v>0.24979999999999999</v>
      </c>
      <c r="L974" s="201">
        <f t="shared" si="477"/>
        <v>0.13983804</v>
      </c>
      <c r="M974" s="196">
        <f t="shared" si="478"/>
        <v>0.7</v>
      </c>
      <c r="N974" s="20"/>
      <c r="O974" s="17"/>
      <c r="P974" s="17"/>
      <c r="Q974" s="17"/>
      <c r="R974" s="17"/>
    </row>
    <row r="975" spans="1:18" ht="15.75" customHeight="1">
      <c r="A975" s="17"/>
      <c r="B975" s="213"/>
      <c r="C975" s="174"/>
      <c r="D975" s="199" t="s">
        <v>2256</v>
      </c>
      <c r="E975" s="482" t="s">
        <v>628</v>
      </c>
      <c r="F975" s="483"/>
      <c r="G975" s="199" t="s">
        <v>596</v>
      </c>
      <c r="H975" s="199" t="s">
        <v>2301</v>
      </c>
      <c r="I975" s="201" t="s">
        <v>2264</v>
      </c>
      <c r="J975" s="201">
        <f t="shared" si="476"/>
        <v>1.6257919999999999</v>
      </c>
      <c r="K975" s="195">
        <v>0.24979999999999999</v>
      </c>
      <c r="L975" s="201">
        <f t="shared" si="477"/>
        <v>0.40612284159999995</v>
      </c>
      <c r="M975" s="196">
        <f t="shared" si="478"/>
        <v>2.0299999999999998</v>
      </c>
      <c r="N975" s="20"/>
      <c r="O975" s="17"/>
      <c r="P975" s="17"/>
      <c r="Q975" s="17"/>
      <c r="R975" s="17"/>
    </row>
    <row r="976" spans="1:18" ht="15.75" customHeight="1">
      <c r="A976" s="17"/>
      <c r="B976" s="213"/>
      <c r="C976" s="174"/>
      <c r="D976" s="199" t="s">
        <v>606</v>
      </c>
      <c r="E976" s="482" t="s">
        <v>597</v>
      </c>
      <c r="F976" s="483"/>
      <c r="G976" s="199" t="s">
        <v>596</v>
      </c>
      <c r="H976" s="199" t="s">
        <v>2302</v>
      </c>
      <c r="I976" s="201" t="s">
        <v>1922</v>
      </c>
      <c r="J976" s="201">
        <f t="shared" si="476"/>
        <v>0.51178400000000002</v>
      </c>
      <c r="K976" s="195">
        <v>0.24979999999999999</v>
      </c>
      <c r="L976" s="201">
        <f t="shared" si="477"/>
        <v>0.1278436432</v>
      </c>
      <c r="M976" s="196">
        <f t="shared" si="478"/>
        <v>0.64</v>
      </c>
      <c r="N976" s="20"/>
      <c r="O976" s="17"/>
      <c r="P976" s="17"/>
      <c r="Q976" s="17"/>
      <c r="R976" s="17"/>
    </row>
    <row r="977" spans="1:18" ht="15.75" customHeight="1">
      <c r="A977" s="17"/>
      <c r="B977" s="213"/>
      <c r="C977" s="219"/>
      <c r="D977" s="199"/>
      <c r="E977" s="204"/>
      <c r="F977" s="204"/>
      <c r="G977" s="199"/>
      <c r="H977" s="208"/>
      <c r="I977" s="201"/>
      <c r="J977" s="201"/>
      <c r="K977" s="222"/>
      <c r="L977" s="227" t="s">
        <v>594</v>
      </c>
      <c r="M977" s="210">
        <f>SUM(M972:M976)</f>
        <v>11.44</v>
      </c>
      <c r="N977" s="20"/>
      <c r="O977" s="17"/>
      <c r="P977" s="17"/>
      <c r="Q977" s="17"/>
      <c r="R977" s="17"/>
    </row>
    <row r="978" spans="1:18" ht="15.75" customHeight="1">
      <c r="A978" s="17"/>
      <c r="B978" s="213"/>
      <c r="C978" s="206" t="s">
        <v>3900</v>
      </c>
      <c r="D978" s="225">
        <v>88650</v>
      </c>
      <c r="E978" s="484" t="s">
        <v>1169</v>
      </c>
      <c r="F978" s="484"/>
      <c r="G978" s="484"/>
      <c r="H978" s="484"/>
      <c r="I978" s="484"/>
      <c r="J978" s="484"/>
      <c r="K978" s="484"/>
      <c r="L978" s="484"/>
      <c r="M978" s="485"/>
      <c r="N978" s="20"/>
      <c r="O978" s="17"/>
      <c r="P978" s="17"/>
      <c r="Q978" s="17"/>
      <c r="R978" s="17"/>
    </row>
    <row r="979" spans="1:18" ht="15.75" customHeight="1">
      <c r="A979" s="17"/>
      <c r="B979" s="213"/>
      <c r="C979" s="174"/>
      <c r="D979" s="199" t="s">
        <v>2303</v>
      </c>
      <c r="E979" s="482" t="s">
        <v>884</v>
      </c>
      <c r="F979" s="483"/>
      <c r="G979" s="199" t="s">
        <v>491</v>
      </c>
      <c r="H979" s="199" t="s">
        <v>2304</v>
      </c>
      <c r="I979" s="201" t="s">
        <v>2267</v>
      </c>
      <c r="J979" s="201">
        <f t="shared" ref="J979:J983" si="479">H979*I979</f>
        <v>14.71125</v>
      </c>
      <c r="K979" s="195">
        <v>0.24979999999999999</v>
      </c>
      <c r="L979" s="201">
        <f t="shared" ref="L979:L983" si="480">J979*K979</f>
        <v>3.6748702499999997</v>
      </c>
      <c r="M979" s="196">
        <f t="shared" ref="M979:M983" si="481">ROUND(J979+L979,2)</f>
        <v>18.39</v>
      </c>
      <c r="N979" s="20"/>
      <c r="O979" s="17"/>
      <c r="P979" s="17"/>
      <c r="Q979" s="17"/>
      <c r="R979" s="17"/>
    </row>
    <row r="980" spans="1:18" ht="15.75" customHeight="1">
      <c r="A980" s="17"/>
      <c r="B980" s="213"/>
      <c r="C980" s="174"/>
      <c r="D980" s="199" t="s">
        <v>2254</v>
      </c>
      <c r="E980" s="482" t="s">
        <v>627</v>
      </c>
      <c r="F980" s="483"/>
      <c r="G980" s="199" t="s">
        <v>505</v>
      </c>
      <c r="H980" s="199" t="s">
        <v>2300</v>
      </c>
      <c r="I980" s="201" t="s">
        <v>2260</v>
      </c>
      <c r="J980" s="201">
        <f t="shared" si="479"/>
        <v>0.67755200000000004</v>
      </c>
      <c r="K980" s="195">
        <v>0.24979999999999999</v>
      </c>
      <c r="L980" s="201">
        <f t="shared" si="480"/>
        <v>0.1692524896</v>
      </c>
      <c r="M980" s="196">
        <f t="shared" si="481"/>
        <v>0.85</v>
      </c>
      <c r="N980" s="20"/>
      <c r="O980" s="17"/>
      <c r="P980" s="17"/>
      <c r="Q980" s="17"/>
      <c r="R980" s="17"/>
    </row>
    <row r="981" spans="1:18" ht="15.75" customHeight="1">
      <c r="A981" s="17"/>
      <c r="B981" s="213"/>
      <c r="C981" s="174"/>
      <c r="D981" s="199" t="s">
        <v>2255</v>
      </c>
      <c r="E981" s="482" t="s">
        <v>880</v>
      </c>
      <c r="F981" s="483"/>
      <c r="G981" s="199" t="s">
        <v>505</v>
      </c>
      <c r="H981" s="199" t="s">
        <v>2305</v>
      </c>
      <c r="I981" s="201" t="s">
        <v>2262</v>
      </c>
      <c r="J981" s="201">
        <f t="shared" si="479"/>
        <v>0.55357999999999996</v>
      </c>
      <c r="K981" s="195">
        <v>0.24979999999999999</v>
      </c>
      <c r="L981" s="201">
        <f t="shared" si="480"/>
        <v>0.13828428399999998</v>
      </c>
      <c r="M981" s="196">
        <f t="shared" si="481"/>
        <v>0.69</v>
      </c>
      <c r="N981" s="20"/>
      <c r="O981" s="17"/>
      <c r="P981" s="17"/>
      <c r="Q981" s="17"/>
      <c r="R981" s="17"/>
    </row>
    <row r="982" spans="1:18" ht="15.75" customHeight="1">
      <c r="A982" s="17"/>
      <c r="B982" s="213"/>
      <c r="C982" s="174"/>
      <c r="D982" s="199" t="s">
        <v>2256</v>
      </c>
      <c r="E982" s="482" t="s">
        <v>628</v>
      </c>
      <c r="F982" s="483"/>
      <c r="G982" s="199" t="s">
        <v>596</v>
      </c>
      <c r="H982" s="199" t="s">
        <v>2306</v>
      </c>
      <c r="I982" s="201" t="s">
        <v>2264</v>
      </c>
      <c r="J982" s="201">
        <f t="shared" si="479"/>
        <v>1.853488</v>
      </c>
      <c r="K982" s="195">
        <v>0.24979999999999999</v>
      </c>
      <c r="L982" s="201">
        <f t="shared" si="480"/>
        <v>0.46300130239999998</v>
      </c>
      <c r="M982" s="196">
        <f t="shared" si="481"/>
        <v>2.3199999999999998</v>
      </c>
      <c r="N982" s="20"/>
      <c r="O982" s="17"/>
      <c r="P982" s="17"/>
      <c r="Q982" s="17"/>
      <c r="R982" s="17"/>
    </row>
    <row r="983" spans="1:18" ht="15.75" customHeight="1">
      <c r="A983" s="17"/>
      <c r="B983" s="213"/>
      <c r="C983" s="174"/>
      <c r="D983" s="199" t="s">
        <v>606</v>
      </c>
      <c r="E983" s="482" t="s">
        <v>597</v>
      </c>
      <c r="F983" s="483"/>
      <c r="G983" s="199" t="s">
        <v>596</v>
      </c>
      <c r="H983" s="199" t="s">
        <v>1947</v>
      </c>
      <c r="I983" s="201" t="s">
        <v>1922</v>
      </c>
      <c r="J983" s="201">
        <f t="shared" si="479"/>
        <v>0.56365399999999988</v>
      </c>
      <c r="K983" s="195">
        <v>0.24979999999999999</v>
      </c>
      <c r="L983" s="201">
        <f t="shared" si="480"/>
        <v>0.14080076919999995</v>
      </c>
      <c r="M983" s="196">
        <f t="shared" si="481"/>
        <v>0.7</v>
      </c>
      <c r="N983" s="20"/>
      <c r="O983" s="17"/>
      <c r="P983" s="17"/>
      <c r="Q983" s="17"/>
      <c r="R983" s="17"/>
    </row>
    <row r="984" spans="1:18" ht="15.75" customHeight="1">
      <c r="A984" s="17"/>
      <c r="B984" s="213"/>
      <c r="C984" s="219"/>
      <c r="D984" s="199"/>
      <c r="E984" s="204"/>
      <c r="F984" s="204"/>
      <c r="G984" s="199"/>
      <c r="H984" s="208"/>
      <c r="I984" s="201"/>
      <c r="J984" s="201"/>
      <c r="K984" s="222"/>
      <c r="L984" s="227" t="s">
        <v>594</v>
      </c>
      <c r="M984" s="210">
        <f>SUM(M979:M983)</f>
        <v>22.950000000000003</v>
      </c>
      <c r="N984" s="20"/>
      <c r="O984" s="17"/>
      <c r="P984" s="17"/>
      <c r="Q984" s="17"/>
      <c r="R984" s="17"/>
    </row>
    <row r="985" spans="1:18" ht="15.75" customHeight="1">
      <c r="A985" s="17"/>
      <c r="B985" s="213"/>
      <c r="C985" s="206" t="s">
        <v>3901</v>
      </c>
      <c r="D985" s="225" t="s">
        <v>2307</v>
      </c>
      <c r="E985" s="484" t="s">
        <v>2308</v>
      </c>
      <c r="F985" s="484"/>
      <c r="G985" s="484"/>
      <c r="H985" s="484"/>
      <c r="I985" s="228"/>
      <c r="J985" s="228"/>
      <c r="K985" s="228"/>
      <c r="L985" s="228"/>
      <c r="M985" s="229"/>
      <c r="N985" s="20"/>
      <c r="O985" s="17"/>
      <c r="P985" s="17"/>
      <c r="Q985" s="17"/>
      <c r="R985" s="17"/>
    </row>
    <row r="986" spans="1:18" ht="15.75" customHeight="1">
      <c r="A986" s="17"/>
      <c r="B986" s="213"/>
      <c r="C986" s="174"/>
      <c r="D986" s="199" t="s">
        <v>2309</v>
      </c>
      <c r="E986" s="482" t="s">
        <v>2310</v>
      </c>
      <c r="F986" s="483"/>
      <c r="G986" s="199" t="s">
        <v>505</v>
      </c>
      <c r="H986" s="199" t="s">
        <v>2311</v>
      </c>
      <c r="I986" s="201" t="s">
        <v>2312</v>
      </c>
      <c r="J986" s="201">
        <f t="shared" ref="J986:J989" si="482">H986*I986</f>
        <v>1.9753999999999998</v>
      </c>
      <c r="K986" s="195">
        <v>0.24979999999999999</v>
      </c>
      <c r="L986" s="201">
        <f t="shared" ref="L986:L989" si="483">J986*K986</f>
        <v>0.49345491999999996</v>
      </c>
      <c r="M986" s="196">
        <f t="shared" ref="M986:M989" si="484">ROUND(J986+L986,2)</f>
        <v>2.4700000000000002</v>
      </c>
      <c r="N986" s="20"/>
      <c r="O986" s="17"/>
      <c r="P986" s="17"/>
      <c r="Q986" s="17"/>
      <c r="R986" s="17"/>
    </row>
    <row r="987" spans="1:18" ht="15.75" customHeight="1">
      <c r="A987" s="17"/>
      <c r="B987" s="213"/>
      <c r="C987" s="174"/>
      <c r="D987" s="199" t="s">
        <v>2244</v>
      </c>
      <c r="E987" s="482" t="s">
        <v>2245</v>
      </c>
      <c r="F987" s="483"/>
      <c r="G987" s="199" t="s">
        <v>515</v>
      </c>
      <c r="H987" s="199" t="s">
        <v>2313</v>
      </c>
      <c r="I987" s="201" t="s">
        <v>2249</v>
      </c>
      <c r="J987" s="201">
        <f t="shared" si="482"/>
        <v>1.097078</v>
      </c>
      <c r="K987" s="195">
        <v>0.24979999999999999</v>
      </c>
      <c r="L987" s="201">
        <f t="shared" si="483"/>
        <v>0.2740500844</v>
      </c>
      <c r="M987" s="196">
        <f t="shared" si="484"/>
        <v>1.37</v>
      </c>
      <c r="N987" s="20"/>
      <c r="O987" s="17"/>
      <c r="P987" s="17"/>
      <c r="Q987" s="17"/>
      <c r="R987" s="17"/>
    </row>
    <row r="988" spans="1:18" ht="15.75" customHeight="1">
      <c r="A988" s="17"/>
      <c r="B988" s="213"/>
      <c r="C988" s="174"/>
      <c r="D988" s="199" t="s">
        <v>976</v>
      </c>
      <c r="E988" s="482" t="s">
        <v>605</v>
      </c>
      <c r="F988" s="483"/>
      <c r="G988" s="199" t="s">
        <v>596</v>
      </c>
      <c r="H988" s="199" t="s">
        <v>2314</v>
      </c>
      <c r="I988" s="201" t="s">
        <v>977</v>
      </c>
      <c r="J988" s="201">
        <f t="shared" si="482"/>
        <v>12.476787000000002</v>
      </c>
      <c r="K988" s="195">
        <v>0.24979999999999999</v>
      </c>
      <c r="L988" s="201">
        <f t="shared" si="483"/>
        <v>3.1167013926000005</v>
      </c>
      <c r="M988" s="196">
        <f t="shared" si="484"/>
        <v>15.59</v>
      </c>
      <c r="N988" s="20"/>
      <c r="O988" s="17"/>
      <c r="P988" s="17"/>
      <c r="Q988" s="17"/>
      <c r="R988" s="17"/>
    </row>
    <row r="989" spans="1:18" ht="15.75" customHeight="1">
      <c r="A989" s="17"/>
      <c r="B989" s="213"/>
      <c r="C989" s="174"/>
      <c r="D989" s="199" t="s">
        <v>606</v>
      </c>
      <c r="E989" s="482" t="s">
        <v>597</v>
      </c>
      <c r="F989" s="483"/>
      <c r="G989" s="199" t="s">
        <v>596</v>
      </c>
      <c r="H989" s="199" t="s">
        <v>2315</v>
      </c>
      <c r="I989" s="201" t="s">
        <v>1922</v>
      </c>
      <c r="J989" s="201">
        <f t="shared" si="482"/>
        <v>4.2014699999999996</v>
      </c>
      <c r="K989" s="195">
        <v>0.24979999999999999</v>
      </c>
      <c r="L989" s="201">
        <f t="shared" si="483"/>
        <v>1.0495272059999998</v>
      </c>
      <c r="M989" s="196">
        <f t="shared" si="484"/>
        <v>5.25</v>
      </c>
      <c r="N989" s="20"/>
      <c r="O989" s="17"/>
      <c r="P989" s="17"/>
      <c r="Q989" s="17"/>
      <c r="R989" s="17"/>
    </row>
    <row r="990" spans="1:18" ht="15.75" customHeight="1">
      <c r="A990" s="17"/>
      <c r="B990" s="213"/>
      <c r="C990" s="219"/>
      <c r="D990" s="199"/>
      <c r="E990" s="204"/>
      <c r="F990" s="204"/>
      <c r="G990" s="199"/>
      <c r="H990" s="208"/>
      <c r="I990" s="201"/>
      <c r="J990" s="201"/>
      <c r="K990" s="222"/>
      <c r="L990" s="227" t="s">
        <v>594</v>
      </c>
      <c r="M990" s="210">
        <f>SUM(M986:M989)</f>
        <v>24.68</v>
      </c>
      <c r="N990" s="20"/>
      <c r="O990" s="17"/>
      <c r="P990" s="17"/>
      <c r="Q990" s="17"/>
      <c r="R990" s="17"/>
    </row>
    <row r="991" spans="1:18" ht="15.75" customHeight="1">
      <c r="A991" s="17"/>
      <c r="B991" s="213"/>
      <c r="C991" s="206" t="s">
        <v>3902</v>
      </c>
      <c r="D991" s="225" t="s">
        <v>2316</v>
      </c>
      <c r="E991" s="484" t="s">
        <v>1171</v>
      </c>
      <c r="F991" s="484"/>
      <c r="G991" s="484"/>
      <c r="H991" s="484"/>
      <c r="I991" s="484"/>
      <c r="J991" s="484"/>
      <c r="K991" s="484"/>
      <c r="L991" s="484"/>
      <c r="M991" s="485"/>
      <c r="N991" s="20"/>
      <c r="O991" s="17"/>
      <c r="P991" s="17"/>
      <c r="Q991" s="17"/>
      <c r="R991" s="17"/>
    </row>
    <row r="992" spans="1:18" ht="15.75" customHeight="1">
      <c r="A992" s="17"/>
      <c r="B992" s="213"/>
      <c r="C992" s="174"/>
      <c r="D992" s="199" t="s">
        <v>2317</v>
      </c>
      <c r="E992" s="482" t="s">
        <v>2318</v>
      </c>
      <c r="F992" s="483"/>
      <c r="G992" s="199" t="s">
        <v>491</v>
      </c>
      <c r="H992" s="199" t="s">
        <v>2319</v>
      </c>
      <c r="I992" s="201">
        <v>33.33</v>
      </c>
      <c r="J992" s="201">
        <f t="shared" ref="J992:J996" si="485">H992*I992</f>
        <v>34.996499999999997</v>
      </c>
      <c r="K992" s="195">
        <v>0.24979999999999999</v>
      </c>
      <c r="L992" s="201">
        <f t="shared" ref="L992:L996" si="486">J992*K992</f>
        <v>8.742125699999999</v>
      </c>
      <c r="M992" s="196">
        <f t="shared" ref="M992:M996" si="487">ROUND(J992+L992,2)</f>
        <v>43.74</v>
      </c>
      <c r="N992" s="20"/>
      <c r="O992" s="17"/>
      <c r="P992" s="17"/>
      <c r="Q992" s="17"/>
      <c r="R992" s="17"/>
    </row>
    <row r="993" spans="1:18" ht="15.75" customHeight="1">
      <c r="A993" s="17"/>
      <c r="B993" s="213"/>
      <c r="C993" s="174"/>
      <c r="D993" s="199" t="s">
        <v>2036</v>
      </c>
      <c r="E993" s="482" t="s">
        <v>609</v>
      </c>
      <c r="F993" s="483"/>
      <c r="G993" s="199" t="s">
        <v>596</v>
      </c>
      <c r="H993" s="199" t="s">
        <v>2147</v>
      </c>
      <c r="I993" s="201">
        <v>21.23</v>
      </c>
      <c r="J993" s="201">
        <f t="shared" si="485"/>
        <v>0.42460000000000003</v>
      </c>
      <c r="K993" s="195">
        <v>0.24979999999999999</v>
      </c>
      <c r="L993" s="201">
        <f t="shared" si="486"/>
        <v>0.10606508000000001</v>
      </c>
      <c r="M993" s="196">
        <f t="shared" si="487"/>
        <v>0.53</v>
      </c>
      <c r="N993" s="20"/>
      <c r="O993" s="17"/>
      <c r="P993" s="17"/>
      <c r="Q993" s="17"/>
      <c r="R993" s="17"/>
    </row>
    <row r="994" spans="1:18" ht="15.75" customHeight="1">
      <c r="A994" s="17"/>
      <c r="B994" s="213"/>
      <c r="C994" s="174"/>
      <c r="D994" s="199" t="s">
        <v>976</v>
      </c>
      <c r="E994" s="482" t="s">
        <v>605</v>
      </c>
      <c r="F994" s="483"/>
      <c r="G994" s="199" t="s">
        <v>596</v>
      </c>
      <c r="H994" s="199" t="s">
        <v>1964</v>
      </c>
      <c r="I994" s="201">
        <v>21.39</v>
      </c>
      <c r="J994" s="201">
        <f t="shared" si="485"/>
        <v>5.5613999999999999</v>
      </c>
      <c r="K994" s="195">
        <v>0.24979999999999999</v>
      </c>
      <c r="L994" s="201">
        <f t="shared" si="486"/>
        <v>1.3892377199999999</v>
      </c>
      <c r="M994" s="196">
        <f t="shared" si="487"/>
        <v>6.95</v>
      </c>
      <c r="N994" s="20"/>
      <c r="O994" s="17"/>
      <c r="P994" s="17"/>
      <c r="Q994" s="17"/>
      <c r="R994" s="17"/>
    </row>
    <row r="995" spans="1:18" ht="15.75" customHeight="1">
      <c r="A995" s="17"/>
      <c r="B995" s="213"/>
      <c r="C995" s="174"/>
      <c r="D995" s="199" t="s">
        <v>606</v>
      </c>
      <c r="E995" s="482" t="s">
        <v>597</v>
      </c>
      <c r="F995" s="483"/>
      <c r="G995" s="199" t="s">
        <v>596</v>
      </c>
      <c r="H995" s="199" t="s">
        <v>2320</v>
      </c>
      <c r="I995" s="201">
        <v>17.29</v>
      </c>
      <c r="J995" s="201">
        <f t="shared" si="485"/>
        <v>33.5426</v>
      </c>
      <c r="K995" s="195">
        <v>0.24979999999999999</v>
      </c>
      <c r="L995" s="201">
        <f t="shared" si="486"/>
        <v>8.3789414799999999</v>
      </c>
      <c r="M995" s="196">
        <f t="shared" si="487"/>
        <v>41.92</v>
      </c>
      <c r="N995" s="20"/>
      <c r="O995" s="17"/>
      <c r="P995" s="17"/>
      <c r="Q995" s="17"/>
      <c r="R995" s="17"/>
    </row>
    <row r="996" spans="1:18" ht="15.75" customHeight="1">
      <c r="A996" s="17"/>
      <c r="B996" s="213"/>
      <c r="C996" s="174"/>
      <c r="D996" s="199" t="s">
        <v>1902</v>
      </c>
      <c r="E996" s="482" t="s">
        <v>621</v>
      </c>
      <c r="F996" s="483"/>
      <c r="G996" s="199" t="s">
        <v>515</v>
      </c>
      <c r="H996" s="199" t="s">
        <v>2321</v>
      </c>
      <c r="I996" s="201">
        <v>430.32</v>
      </c>
      <c r="J996" s="201">
        <f t="shared" si="485"/>
        <v>30.122400000000003</v>
      </c>
      <c r="K996" s="195">
        <v>0.24979999999999999</v>
      </c>
      <c r="L996" s="201">
        <f t="shared" si="486"/>
        <v>7.5245755200000009</v>
      </c>
      <c r="M996" s="196">
        <f t="shared" si="487"/>
        <v>37.65</v>
      </c>
      <c r="N996" s="20"/>
      <c r="O996" s="17"/>
      <c r="P996" s="17"/>
      <c r="Q996" s="17"/>
      <c r="R996" s="17"/>
    </row>
    <row r="997" spans="1:18" ht="15.75" customHeight="1">
      <c r="A997" s="17"/>
      <c r="B997" s="213"/>
      <c r="C997" s="219"/>
      <c r="D997" s="199"/>
      <c r="E997" s="204"/>
      <c r="F997" s="204"/>
      <c r="G997" s="199"/>
      <c r="H997" s="208"/>
      <c r="I997" s="201"/>
      <c r="J997" s="201"/>
      <c r="K997" s="222"/>
      <c r="L997" s="227" t="s">
        <v>594</v>
      </c>
      <c r="M997" s="210">
        <f>SUM(M992:M996)</f>
        <v>130.79000000000002</v>
      </c>
      <c r="N997" s="20"/>
      <c r="O997" s="17"/>
      <c r="P997" s="17"/>
      <c r="Q997" s="17"/>
      <c r="R997" s="17"/>
    </row>
    <row r="998" spans="1:18" ht="15.75" customHeight="1">
      <c r="A998" s="17"/>
      <c r="B998" s="213"/>
      <c r="C998" s="206" t="s">
        <v>3903</v>
      </c>
      <c r="D998" s="225">
        <v>87702</v>
      </c>
      <c r="E998" s="484" t="s">
        <v>1172</v>
      </c>
      <c r="F998" s="484"/>
      <c r="G998" s="484"/>
      <c r="H998" s="484"/>
      <c r="I998" s="484"/>
      <c r="J998" s="484"/>
      <c r="K998" s="484"/>
      <c r="L998" s="484"/>
      <c r="M998" s="485"/>
      <c r="N998" s="20"/>
      <c r="O998" s="17"/>
      <c r="P998" s="17"/>
      <c r="Q998" s="17"/>
      <c r="R998" s="17"/>
    </row>
    <row r="999" spans="1:18" ht="15.75" customHeight="1">
      <c r="A999" s="17"/>
      <c r="B999" s="213"/>
      <c r="C999" s="174"/>
      <c r="D999" s="199" t="s">
        <v>2322</v>
      </c>
      <c r="E999" s="482" t="s">
        <v>808</v>
      </c>
      <c r="F999" s="483"/>
      <c r="G999" s="199" t="s">
        <v>515</v>
      </c>
      <c r="H999" s="199" t="s">
        <v>2323</v>
      </c>
      <c r="I999" s="201" t="s">
        <v>2324</v>
      </c>
      <c r="J999" s="201">
        <f t="shared" ref="J999:J1001" si="488">H999*I999</f>
        <v>43.633932000000001</v>
      </c>
      <c r="K999" s="195">
        <v>0.24979999999999999</v>
      </c>
      <c r="L999" s="201">
        <f t="shared" ref="L999:L1001" si="489">J999*K999</f>
        <v>10.8997562136</v>
      </c>
      <c r="M999" s="196">
        <f t="shared" ref="M999:M1001" si="490">ROUND(J999+L999,2)</f>
        <v>54.53</v>
      </c>
      <c r="N999" s="20"/>
      <c r="O999" s="17"/>
      <c r="P999" s="17"/>
      <c r="Q999" s="17"/>
      <c r="R999" s="17"/>
    </row>
    <row r="1000" spans="1:18" ht="15.75" customHeight="1">
      <c r="A1000" s="17"/>
      <c r="B1000" s="213"/>
      <c r="C1000" s="174"/>
      <c r="D1000" s="199" t="s">
        <v>976</v>
      </c>
      <c r="E1000" s="482" t="s">
        <v>605</v>
      </c>
      <c r="F1000" s="483"/>
      <c r="G1000" s="199" t="s">
        <v>596</v>
      </c>
      <c r="H1000" s="199" t="s">
        <v>2325</v>
      </c>
      <c r="I1000" s="201" t="s">
        <v>977</v>
      </c>
      <c r="J1000" s="201">
        <f t="shared" si="488"/>
        <v>6.3956099999999996</v>
      </c>
      <c r="K1000" s="195">
        <v>0.24979999999999999</v>
      </c>
      <c r="L1000" s="201">
        <f t="shared" si="489"/>
        <v>1.5976233779999998</v>
      </c>
      <c r="M1000" s="196">
        <f t="shared" si="490"/>
        <v>7.99</v>
      </c>
      <c r="N1000" s="20"/>
      <c r="O1000" s="17"/>
      <c r="P1000" s="17"/>
      <c r="Q1000" s="17"/>
      <c r="R1000" s="17"/>
    </row>
    <row r="1001" spans="1:18" ht="15.75" customHeight="1">
      <c r="A1001" s="17"/>
      <c r="B1001" s="213"/>
      <c r="C1001" s="174"/>
      <c r="D1001" s="199" t="s">
        <v>606</v>
      </c>
      <c r="E1001" s="482" t="s">
        <v>597</v>
      </c>
      <c r="F1001" s="483"/>
      <c r="G1001" s="199" t="s">
        <v>596</v>
      </c>
      <c r="H1001" s="199" t="s">
        <v>2326</v>
      </c>
      <c r="I1001" s="201" t="s">
        <v>1922</v>
      </c>
      <c r="J1001" s="201">
        <f t="shared" si="488"/>
        <v>2.5762099999999997</v>
      </c>
      <c r="K1001" s="195">
        <v>0.24979999999999999</v>
      </c>
      <c r="L1001" s="201">
        <f t="shared" si="489"/>
        <v>0.64353725799999995</v>
      </c>
      <c r="M1001" s="196">
        <f t="shared" si="490"/>
        <v>3.22</v>
      </c>
      <c r="N1001" s="20"/>
      <c r="O1001" s="17"/>
      <c r="P1001" s="17"/>
      <c r="Q1001" s="17"/>
      <c r="R1001" s="17"/>
    </row>
    <row r="1002" spans="1:18" ht="15.75" customHeight="1">
      <c r="A1002" s="17"/>
      <c r="B1002" s="213"/>
      <c r="C1002" s="219"/>
      <c r="D1002" s="199"/>
      <c r="E1002" s="204"/>
      <c r="F1002" s="204"/>
      <c r="G1002" s="199"/>
      <c r="H1002" s="208"/>
      <c r="I1002" s="201"/>
      <c r="J1002" s="201"/>
      <c r="K1002" s="222"/>
      <c r="L1002" s="227" t="s">
        <v>594</v>
      </c>
      <c r="M1002" s="210">
        <f>SUM(M999:M1001)</f>
        <v>65.740000000000009</v>
      </c>
      <c r="N1002" s="20"/>
      <c r="O1002" s="17"/>
      <c r="P1002" s="17"/>
      <c r="Q1002" s="17"/>
      <c r="R1002" s="17"/>
    </row>
    <row r="1003" spans="1:18" ht="15.75" customHeight="1">
      <c r="A1003" s="17"/>
      <c r="B1003" s="213"/>
      <c r="C1003" s="206" t="s">
        <v>3904</v>
      </c>
      <c r="D1003" s="225">
        <v>87767</v>
      </c>
      <c r="E1003" s="484" t="s">
        <v>1173</v>
      </c>
      <c r="F1003" s="484"/>
      <c r="G1003" s="484"/>
      <c r="H1003" s="484"/>
      <c r="I1003" s="484"/>
      <c r="J1003" s="484"/>
      <c r="K1003" s="484"/>
      <c r="L1003" s="484"/>
      <c r="M1003" s="485"/>
      <c r="N1003" s="20"/>
      <c r="O1003" s="17"/>
      <c r="P1003" s="17"/>
      <c r="Q1003" s="17"/>
      <c r="R1003" s="17"/>
    </row>
    <row r="1004" spans="1:18" ht="15.75" customHeight="1">
      <c r="A1004" s="17"/>
      <c r="B1004" s="213"/>
      <c r="C1004" s="174"/>
      <c r="D1004" s="199" t="s">
        <v>2095</v>
      </c>
      <c r="E1004" s="482" t="s">
        <v>613</v>
      </c>
      <c r="F1004" s="483"/>
      <c r="G1004" s="199" t="s">
        <v>505</v>
      </c>
      <c r="H1004" s="199" t="s">
        <v>1568</v>
      </c>
      <c r="I1004" s="201" t="s">
        <v>2103</v>
      </c>
      <c r="J1004" s="201">
        <f t="shared" ref="J1004:J1006" si="491">H1004*I1004</f>
        <v>0.42</v>
      </c>
      <c r="K1004" s="195">
        <v>0.24979999999999999</v>
      </c>
      <c r="L1004" s="201">
        <f t="shared" ref="L1004:L1006" si="492">J1004*K1004</f>
        <v>0.104916</v>
      </c>
      <c r="M1004" s="196">
        <f t="shared" ref="M1004:M1007" si="493">ROUND(J1004+L1004,2)</f>
        <v>0.52</v>
      </c>
      <c r="N1004" s="20"/>
      <c r="O1004" s="17"/>
      <c r="P1004" s="17"/>
      <c r="Q1004" s="17"/>
      <c r="R1004" s="17"/>
    </row>
    <row r="1005" spans="1:18" ht="15.75" customHeight="1">
      <c r="A1005" s="17"/>
      <c r="B1005" s="213"/>
      <c r="C1005" s="174"/>
      <c r="D1005" s="199" t="s">
        <v>2322</v>
      </c>
      <c r="E1005" s="482" t="s">
        <v>808</v>
      </c>
      <c r="F1005" s="483"/>
      <c r="G1005" s="199" t="s">
        <v>515</v>
      </c>
      <c r="H1005" s="199" t="s">
        <v>2248</v>
      </c>
      <c r="I1005" s="201" t="s">
        <v>2324</v>
      </c>
      <c r="J1005" s="201">
        <f t="shared" si="491"/>
        <v>34.986359999999998</v>
      </c>
      <c r="K1005" s="195">
        <v>0.24979999999999999</v>
      </c>
      <c r="L1005" s="201">
        <f t="shared" si="492"/>
        <v>8.7395927279999999</v>
      </c>
      <c r="M1005" s="196">
        <f t="shared" si="493"/>
        <v>43.73</v>
      </c>
      <c r="N1005" s="20"/>
      <c r="O1005" s="17"/>
      <c r="P1005" s="17"/>
      <c r="Q1005" s="17"/>
      <c r="R1005" s="17"/>
    </row>
    <row r="1006" spans="1:18" ht="15.75" customHeight="1">
      <c r="A1006" s="17"/>
      <c r="B1006" s="213"/>
      <c r="C1006" s="174"/>
      <c r="D1006" s="199" t="s">
        <v>976</v>
      </c>
      <c r="E1006" s="482" t="s">
        <v>605</v>
      </c>
      <c r="F1006" s="483"/>
      <c r="G1006" s="199" t="s">
        <v>596</v>
      </c>
      <c r="H1006" s="199" t="s">
        <v>2327</v>
      </c>
      <c r="I1006" s="201" t="s">
        <v>977</v>
      </c>
      <c r="J1006" s="201">
        <f t="shared" si="491"/>
        <v>13.17624</v>
      </c>
      <c r="K1006" s="195">
        <v>0.24979999999999999</v>
      </c>
      <c r="L1006" s="201">
        <f t="shared" si="492"/>
        <v>3.2914247519999997</v>
      </c>
      <c r="M1006" s="196">
        <f t="shared" si="493"/>
        <v>16.47</v>
      </c>
      <c r="N1006" s="20"/>
      <c r="O1006" s="17"/>
      <c r="P1006" s="17"/>
      <c r="Q1006" s="17"/>
      <c r="R1006" s="17"/>
    </row>
    <row r="1007" spans="1:18" ht="15.75" customHeight="1">
      <c r="A1007" s="17"/>
      <c r="B1007" s="213"/>
      <c r="C1007" s="219"/>
      <c r="D1007" s="199" t="s">
        <v>606</v>
      </c>
      <c r="E1007" s="482" t="s">
        <v>597</v>
      </c>
      <c r="F1007" s="483"/>
      <c r="G1007" s="199" t="s">
        <v>596</v>
      </c>
      <c r="H1007" s="199" t="s">
        <v>2328</v>
      </c>
      <c r="I1007" s="201" t="s">
        <v>1922</v>
      </c>
      <c r="J1007" s="201">
        <f t="shared" ref="J1007" si="494">H1007*I1007</f>
        <v>5.3253199999999996</v>
      </c>
      <c r="K1007" s="195">
        <v>0.24979999999999999</v>
      </c>
      <c r="L1007" s="201">
        <f t="shared" ref="L1007" si="495">J1007*K1007</f>
        <v>1.3302649359999998</v>
      </c>
      <c r="M1007" s="196">
        <f t="shared" si="493"/>
        <v>6.66</v>
      </c>
      <c r="N1007" s="20"/>
      <c r="O1007" s="17"/>
      <c r="P1007" s="17"/>
      <c r="Q1007" s="17"/>
      <c r="R1007" s="17"/>
    </row>
    <row r="1008" spans="1:18" ht="15.75" customHeight="1">
      <c r="A1008" s="17"/>
      <c r="B1008" s="213"/>
      <c r="C1008" s="219"/>
      <c r="D1008" s="199"/>
      <c r="E1008" s="220"/>
      <c r="F1008" s="221"/>
      <c r="G1008" s="199"/>
      <c r="H1008" s="216"/>
      <c r="I1008" s="201"/>
      <c r="J1008" s="201"/>
      <c r="K1008" s="222"/>
      <c r="L1008" s="227" t="s">
        <v>594</v>
      </c>
      <c r="M1008" s="210">
        <f>SUM(M1004:M1007)</f>
        <v>67.38</v>
      </c>
      <c r="N1008" s="20"/>
      <c r="O1008" s="17"/>
      <c r="P1008" s="17"/>
      <c r="Q1008" s="17"/>
      <c r="R1008" s="17"/>
    </row>
    <row r="1009" spans="1:18" ht="15.75" customHeight="1">
      <c r="A1009" s="17"/>
      <c r="B1009" s="213"/>
      <c r="C1009" s="206" t="s">
        <v>3905</v>
      </c>
      <c r="D1009" s="225">
        <v>88478</v>
      </c>
      <c r="E1009" s="484" t="s">
        <v>1174</v>
      </c>
      <c r="F1009" s="484"/>
      <c r="G1009" s="484"/>
      <c r="H1009" s="484"/>
      <c r="I1009" s="484"/>
      <c r="J1009" s="484"/>
      <c r="K1009" s="484"/>
      <c r="L1009" s="484"/>
      <c r="M1009" s="485"/>
      <c r="N1009" s="20"/>
      <c r="O1009" s="17"/>
      <c r="P1009" s="17"/>
      <c r="Q1009" s="17"/>
      <c r="R1009" s="17"/>
    </row>
    <row r="1010" spans="1:18" ht="15.75" customHeight="1">
      <c r="A1010" s="17"/>
      <c r="B1010" s="213"/>
      <c r="C1010" s="174"/>
      <c r="D1010" s="199" t="s">
        <v>2329</v>
      </c>
      <c r="E1010" s="482" t="s">
        <v>629</v>
      </c>
      <c r="F1010" s="483"/>
      <c r="G1010" s="199" t="s">
        <v>600</v>
      </c>
      <c r="H1010" s="199" t="s">
        <v>2332</v>
      </c>
      <c r="I1010" s="201" t="s">
        <v>2333</v>
      </c>
      <c r="J1010" s="201">
        <f t="shared" ref="J1010:J1013" si="496">H1010*I1010</f>
        <v>3.4628999999999994</v>
      </c>
      <c r="K1010" s="195">
        <v>0.24979999999999999</v>
      </c>
      <c r="L1010" s="201">
        <f t="shared" ref="L1010:L1013" si="497">J1010*K1010</f>
        <v>0.8650324199999998</v>
      </c>
      <c r="M1010" s="196">
        <f t="shared" ref="M1010:M1013" si="498">ROUND(J1010+L1010,2)</f>
        <v>4.33</v>
      </c>
      <c r="N1010" s="20"/>
      <c r="O1010" s="17"/>
      <c r="P1010" s="17"/>
      <c r="Q1010" s="17"/>
      <c r="R1010" s="17"/>
    </row>
    <row r="1011" spans="1:18" ht="15.75" customHeight="1">
      <c r="A1011" s="17"/>
      <c r="B1011" s="213"/>
      <c r="C1011" s="174"/>
      <c r="D1011" s="199" t="s">
        <v>2330</v>
      </c>
      <c r="E1011" s="482" t="s">
        <v>2331</v>
      </c>
      <c r="F1011" s="483"/>
      <c r="G1011" s="199" t="s">
        <v>515</v>
      </c>
      <c r="H1011" s="199" t="s">
        <v>2248</v>
      </c>
      <c r="I1011" s="201" t="s">
        <v>2334</v>
      </c>
      <c r="J1011" s="201">
        <f t="shared" si="496"/>
        <v>27.180520000000001</v>
      </c>
      <c r="K1011" s="195">
        <v>0.24979999999999999</v>
      </c>
      <c r="L1011" s="201">
        <f t="shared" si="497"/>
        <v>6.7896938960000002</v>
      </c>
      <c r="M1011" s="196">
        <f t="shared" si="498"/>
        <v>33.97</v>
      </c>
      <c r="N1011" s="20"/>
      <c r="O1011" s="17"/>
      <c r="P1011" s="17"/>
      <c r="Q1011" s="17"/>
      <c r="R1011" s="17"/>
    </row>
    <row r="1012" spans="1:18" ht="15.75" customHeight="1">
      <c r="A1012" s="17"/>
      <c r="B1012" s="213"/>
      <c r="C1012" s="174"/>
      <c r="D1012" s="199" t="s">
        <v>976</v>
      </c>
      <c r="E1012" s="482" t="s">
        <v>605</v>
      </c>
      <c r="F1012" s="483"/>
      <c r="G1012" s="199" t="s">
        <v>596</v>
      </c>
      <c r="H1012" s="199" t="s">
        <v>2335</v>
      </c>
      <c r="I1012" s="201" t="s">
        <v>977</v>
      </c>
      <c r="J1012" s="201">
        <f t="shared" si="496"/>
        <v>2.9518200000000001</v>
      </c>
      <c r="K1012" s="195">
        <v>0.24979999999999999</v>
      </c>
      <c r="L1012" s="201">
        <f t="shared" si="497"/>
        <v>0.73736463600000002</v>
      </c>
      <c r="M1012" s="196">
        <f t="shared" si="498"/>
        <v>3.69</v>
      </c>
      <c r="N1012" s="20"/>
      <c r="O1012" s="17"/>
      <c r="P1012" s="17"/>
      <c r="Q1012" s="17"/>
      <c r="R1012" s="17"/>
    </row>
    <row r="1013" spans="1:18" ht="15.75" customHeight="1">
      <c r="A1013" s="17"/>
      <c r="B1013" s="213"/>
      <c r="C1013" s="219"/>
      <c r="D1013" s="199" t="s">
        <v>606</v>
      </c>
      <c r="E1013" s="482" t="s">
        <v>597</v>
      </c>
      <c r="F1013" s="483"/>
      <c r="G1013" s="199" t="s">
        <v>596</v>
      </c>
      <c r="H1013" s="199" t="s">
        <v>2336</v>
      </c>
      <c r="I1013" s="201" t="s">
        <v>1922</v>
      </c>
      <c r="J1013" s="201">
        <f t="shared" si="496"/>
        <v>1.1930100000000001</v>
      </c>
      <c r="K1013" s="195">
        <v>0.24979999999999999</v>
      </c>
      <c r="L1013" s="201">
        <f t="shared" si="497"/>
        <v>0.298013898</v>
      </c>
      <c r="M1013" s="196">
        <f t="shared" si="498"/>
        <v>1.49</v>
      </c>
      <c r="N1013" s="20"/>
      <c r="O1013" s="17"/>
      <c r="P1013" s="17"/>
      <c r="Q1013" s="17"/>
      <c r="R1013" s="17"/>
    </row>
    <row r="1014" spans="1:18" ht="15.75" customHeight="1">
      <c r="A1014" s="17"/>
      <c r="B1014" s="213"/>
      <c r="C1014" s="219"/>
      <c r="D1014" s="199"/>
      <c r="E1014" s="220"/>
      <c r="F1014" s="221"/>
      <c r="G1014" s="199"/>
      <c r="H1014" s="216"/>
      <c r="I1014" s="201"/>
      <c r="J1014" s="201"/>
      <c r="K1014" s="222"/>
      <c r="L1014" s="227" t="s">
        <v>594</v>
      </c>
      <c r="M1014" s="210">
        <f>SUM(M1010:M1013)</f>
        <v>43.48</v>
      </c>
      <c r="N1014" s="20"/>
      <c r="O1014" s="17"/>
      <c r="P1014" s="17"/>
      <c r="Q1014" s="17"/>
      <c r="R1014" s="17"/>
    </row>
    <row r="1015" spans="1:18" ht="15.75" customHeight="1">
      <c r="A1015" s="17"/>
      <c r="B1015" s="213"/>
      <c r="C1015" s="206" t="s">
        <v>3906</v>
      </c>
      <c r="D1015" s="225">
        <v>87891</v>
      </c>
      <c r="E1015" s="484" t="s">
        <v>1175</v>
      </c>
      <c r="F1015" s="484"/>
      <c r="G1015" s="484"/>
      <c r="H1015" s="484"/>
      <c r="I1015" s="484"/>
      <c r="J1015" s="484"/>
      <c r="K1015" s="484"/>
      <c r="L1015" s="484"/>
      <c r="M1015" s="485"/>
      <c r="N1015" s="20"/>
      <c r="O1015" s="17"/>
      <c r="P1015" s="17"/>
      <c r="Q1015" s="17"/>
      <c r="R1015" s="17"/>
    </row>
    <row r="1016" spans="1:18" ht="15.75" customHeight="1">
      <c r="A1016" s="17"/>
      <c r="B1016" s="213"/>
      <c r="C1016" s="174"/>
      <c r="D1016" s="199" t="s">
        <v>2337</v>
      </c>
      <c r="E1016" s="482" t="s">
        <v>2338</v>
      </c>
      <c r="F1016" s="483"/>
      <c r="G1016" s="199" t="s">
        <v>515</v>
      </c>
      <c r="H1016" s="199" t="s">
        <v>1503</v>
      </c>
      <c r="I1016" s="201" t="s">
        <v>2339</v>
      </c>
      <c r="J1016" s="201">
        <f t="shared" ref="J1016:J1018" si="499">H1016*I1016</f>
        <v>10.823145</v>
      </c>
      <c r="K1016" s="195">
        <v>0.24979999999999999</v>
      </c>
      <c r="L1016" s="201">
        <f t="shared" ref="L1016:L1018" si="500">J1016*K1016</f>
        <v>2.7036216209999999</v>
      </c>
      <c r="M1016" s="196">
        <f t="shared" ref="M1016:M1018" si="501">ROUND(J1016+L1016,2)</f>
        <v>13.53</v>
      </c>
      <c r="N1016" s="20"/>
      <c r="O1016" s="17"/>
      <c r="P1016" s="17"/>
      <c r="Q1016" s="17"/>
      <c r="R1016" s="17"/>
    </row>
    <row r="1017" spans="1:18" ht="15.75" customHeight="1">
      <c r="A1017" s="17"/>
      <c r="B1017" s="213"/>
      <c r="C1017" s="174"/>
      <c r="D1017" s="199" t="s">
        <v>976</v>
      </c>
      <c r="E1017" s="482" t="s">
        <v>605</v>
      </c>
      <c r="F1017" s="483"/>
      <c r="G1017" s="199" t="s">
        <v>596</v>
      </c>
      <c r="H1017" s="199" t="s">
        <v>2340</v>
      </c>
      <c r="I1017" s="201" t="s">
        <v>977</v>
      </c>
      <c r="J1017" s="201">
        <f t="shared" si="499"/>
        <v>1.8566520000000002</v>
      </c>
      <c r="K1017" s="195">
        <v>0.24979999999999999</v>
      </c>
      <c r="L1017" s="201">
        <f t="shared" si="500"/>
        <v>0.46379166960000001</v>
      </c>
      <c r="M1017" s="196">
        <f t="shared" si="501"/>
        <v>2.3199999999999998</v>
      </c>
      <c r="N1017" s="20"/>
      <c r="O1017" s="17"/>
      <c r="P1017" s="17"/>
      <c r="Q1017" s="17"/>
      <c r="R1017" s="17"/>
    </row>
    <row r="1018" spans="1:18" ht="15.75" customHeight="1">
      <c r="A1018" s="17"/>
      <c r="B1018" s="213"/>
      <c r="C1018" s="174"/>
      <c r="D1018" s="199" t="s">
        <v>606</v>
      </c>
      <c r="E1018" s="482" t="s">
        <v>597</v>
      </c>
      <c r="F1018" s="483"/>
      <c r="G1018" s="199" t="s">
        <v>596</v>
      </c>
      <c r="H1018" s="199" t="s">
        <v>2341</v>
      </c>
      <c r="I1018" s="201" t="s">
        <v>1922</v>
      </c>
      <c r="J1018" s="201">
        <f t="shared" si="499"/>
        <v>0.49968099999999993</v>
      </c>
      <c r="K1018" s="195">
        <v>0.24979999999999999</v>
      </c>
      <c r="L1018" s="201">
        <f t="shared" si="500"/>
        <v>0.12482031379999999</v>
      </c>
      <c r="M1018" s="196">
        <f t="shared" si="501"/>
        <v>0.62</v>
      </c>
      <c r="N1018" s="20"/>
      <c r="O1018" s="17"/>
      <c r="P1018" s="17"/>
      <c r="Q1018" s="17"/>
      <c r="R1018" s="17"/>
    </row>
    <row r="1019" spans="1:18" ht="15.75" customHeight="1">
      <c r="A1019" s="17"/>
      <c r="B1019" s="213"/>
      <c r="C1019" s="219"/>
      <c r="D1019" s="199"/>
      <c r="E1019" s="220"/>
      <c r="F1019" s="221"/>
      <c r="G1019" s="199"/>
      <c r="H1019" s="216"/>
      <c r="I1019" s="201"/>
      <c r="J1019" s="201"/>
      <c r="K1019" s="222"/>
      <c r="L1019" s="227" t="s">
        <v>594</v>
      </c>
      <c r="M1019" s="210">
        <f>SUM(M1016:M1018)</f>
        <v>16.47</v>
      </c>
      <c r="N1019" s="20"/>
      <c r="O1019" s="17"/>
      <c r="P1019" s="17"/>
      <c r="Q1019" s="17"/>
      <c r="R1019" s="17"/>
    </row>
    <row r="1020" spans="1:18" ht="15.75" customHeight="1">
      <c r="A1020" s="17"/>
      <c r="B1020" s="213"/>
      <c r="C1020" s="206" t="s">
        <v>3907</v>
      </c>
      <c r="D1020" s="225">
        <v>87790</v>
      </c>
      <c r="E1020" s="484" t="s">
        <v>1176</v>
      </c>
      <c r="F1020" s="484"/>
      <c r="G1020" s="484"/>
      <c r="H1020" s="484"/>
      <c r="I1020" s="484"/>
      <c r="J1020" s="484"/>
      <c r="K1020" s="484"/>
      <c r="L1020" s="484"/>
      <c r="M1020" s="485"/>
      <c r="N1020" s="20"/>
      <c r="O1020" s="17"/>
      <c r="P1020" s="17"/>
      <c r="Q1020" s="17"/>
      <c r="R1020" s="17"/>
    </row>
    <row r="1021" spans="1:18" ht="15.75" customHeight="1">
      <c r="A1021" s="17"/>
      <c r="B1021" s="213"/>
      <c r="C1021" s="174"/>
      <c r="D1021" s="199" t="s">
        <v>2342</v>
      </c>
      <c r="E1021" s="482" t="s">
        <v>2343</v>
      </c>
      <c r="F1021" s="483"/>
      <c r="G1021" s="199" t="s">
        <v>491</v>
      </c>
      <c r="H1021" s="199" t="s">
        <v>2346</v>
      </c>
      <c r="I1021" s="201" t="s">
        <v>2347</v>
      </c>
      <c r="J1021" s="201">
        <f t="shared" ref="J1021:J1024" si="502">H1021*I1021</f>
        <v>2.9966919999999999</v>
      </c>
      <c r="K1021" s="195">
        <v>0.24979999999999999</v>
      </c>
      <c r="L1021" s="201">
        <f t="shared" ref="L1021:L1024" si="503">J1021*K1021</f>
        <v>0.74857366159999994</v>
      </c>
      <c r="M1021" s="196">
        <f t="shared" ref="M1021:M1024" si="504">ROUND(J1021+L1021,2)</f>
        <v>3.75</v>
      </c>
      <c r="N1021" s="20"/>
      <c r="O1021" s="17"/>
      <c r="P1021" s="17"/>
      <c r="Q1021" s="17"/>
      <c r="R1021" s="17"/>
    </row>
    <row r="1022" spans="1:18" ht="15.75" customHeight="1">
      <c r="A1022" s="17"/>
      <c r="B1022" s="213"/>
      <c r="C1022" s="174"/>
      <c r="D1022" s="199" t="s">
        <v>2344</v>
      </c>
      <c r="E1022" s="482" t="s">
        <v>2345</v>
      </c>
      <c r="F1022" s="483"/>
      <c r="G1022" s="199" t="s">
        <v>515</v>
      </c>
      <c r="H1022" s="199" t="s">
        <v>2030</v>
      </c>
      <c r="I1022" s="201" t="s">
        <v>2348</v>
      </c>
      <c r="J1022" s="201">
        <f t="shared" si="502"/>
        <v>35.190589000000003</v>
      </c>
      <c r="K1022" s="195">
        <v>0.24979999999999999</v>
      </c>
      <c r="L1022" s="201">
        <f t="shared" si="503"/>
        <v>8.7906091322000002</v>
      </c>
      <c r="M1022" s="196">
        <f t="shared" si="504"/>
        <v>43.98</v>
      </c>
      <c r="N1022" s="20"/>
      <c r="O1022" s="17"/>
      <c r="P1022" s="17"/>
      <c r="Q1022" s="17"/>
      <c r="R1022" s="17"/>
    </row>
    <row r="1023" spans="1:18" ht="15.75" customHeight="1">
      <c r="A1023" s="17"/>
      <c r="B1023" s="213"/>
      <c r="C1023" s="174"/>
      <c r="D1023" s="199" t="s">
        <v>976</v>
      </c>
      <c r="E1023" s="482" t="s">
        <v>605</v>
      </c>
      <c r="F1023" s="483"/>
      <c r="G1023" s="199" t="s">
        <v>596</v>
      </c>
      <c r="H1023" s="199" t="s">
        <v>2349</v>
      </c>
      <c r="I1023" s="201" t="s">
        <v>977</v>
      </c>
      <c r="J1023" s="201">
        <f t="shared" si="502"/>
        <v>23.20815</v>
      </c>
      <c r="K1023" s="195">
        <v>0.24979999999999999</v>
      </c>
      <c r="L1023" s="201">
        <f t="shared" si="503"/>
        <v>5.7973958699999999</v>
      </c>
      <c r="M1023" s="196">
        <f t="shared" si="504"/>
        <v>29.01</v>
      </c>
      <c r="N1023" s="20"/>
      <c r="O1023" s="17"/>
      <c r="P1023" s="17"/>
      <c r="Q1023" s="17"/>
      <c r="R1023" s="17"/>
    </row>
    <row r="1024" spans="1:18" ht="15.75" customHeight="1">
      <c r="A1024" s="17"/>
      <c r="B1024" s="213"/>
      <c r="C1024" s="219"/>
      <c r="D1024" s="199" t="s">
        <v>606</v>
      </c>
      <c r="E1024" s="482" t="s">
        <v>597</v>
      </c>
      <c r="F1024" s="483"/>
      <c r="G1024" s="199" t="s">
        <v>596</v>
      </c>
      <c r="H1024" s="199" t="s">
        <v>2349</v>
      </c>
      <c r="I1024" s="201" t="s">
        <v>1922</v>
      </c>
      <c r="J1024" s="201">
        <f t="shared" si="502"/>
        <v>18.759649999999997</v>
      </c>
      <c r="K1024" s="195">
        <v>0.24979999999999999</v>
      </c>
      <c r="L1024" s="201">
        <f t="shared" si="503"/>
        <v>4.6861605699999993</v>
      </c>
      <c r="M1024" s="196">
        <f t="shared" si="504"/>
        <v>23.45</v>
      </c>
      <c r="N1024" s="20"/>
      <c r="O1024" s="17"/>
      <c r="P1024" s="17"/>
      <c r="Q1024" s="17"/>
      <c r="R1024" s="17"/>
    </row>
    <row r="1025" spans="1:18" ht="15.75" customHeight="1">
      <c r="A1025" s="17"/>
      <c r="B1025" s="213"/>
      <c r="C1025" s="219"/>
      <c r="D1025" s="199"/>
      <c r="E1025" s="220"/>
      <c r="F1025" s="221"/>
      <c r="G1025" s="199"/>
      <c r="H1025" s="216"/>
      <c r="I1025" s="201"/>
      <c r="J1025" s="201"/>
      <c r="K1025" s="222"/>
      <c r="L1025" s="227" t="s">
        <v>594</v>
      </c>
      <c r="M1025" s="210">
        <f>SUM(M1021:M1024)</f>
        <v>100.19</v>
      </c>
      <c r="N1025" s="20"/>
      <c r="O1025" s="17"/>
      <c r="P1025" s="17"/>
      <c r="Q1025" s="17"/>
      <c r="R1025" s="17"/>
    </row>
    <row r="1026" spans="1:18" ht="15.75" customHeight="1">
      <c r="A1026" s="17"/>
      <c r="B1026" s="213"/>
      <c r="C1026" s="206" t="s">
        <v>3908</v>
      </c>
      <c r="D1026" s="225" t="s">
        <v>2350</v>
      </c>
      <c r="E1026" s="484" t="s">
        <v>1177</v>
      </c>
      <c r="F1026" s="484" t="s">
        <v>491</v>
      </c>
      <c r="G1026" s="484" t="s">
        <v>1577</v>
      </c>
      <c r="H1026" s="484"/>
      <c r="I1026" s="484"/>
      <c r="J1026" s="484"/>
      <c r="K1026" s="484"/>
      <c r="L1026" s="484"/>
      <c r="M1026" s="485"/>
      <c r="N1026" s="20"/>
      <c r="O1026" s="17"/>
      <c r="P1026" s="17"/>
      <c r="Q1026" s="17"/>
      <c r="R1026" s="17"/>
    </row>
    <row r="1027" spans="1:18" ht="15.75" customHeight="1">
      <c r="A1027" s="17"/>
      <c r="B1027" s="213"/>
      <c r="C1027" s="174"/>
      <c r="D1027" s="199" t="s">
        <v>2095</v>
      </c>
      <c r="E1027" s="482" t="s">
        <v>613</v>
      </c>
      <c r="F1027" s="483"/>
      <c r="G1027" s="199" t="s">
        <v>505</v>
      </c>
      <c r="H1027" s="199" t="s">
        <v>1639</v>
      </c>
      <c r="I1027" s="201">
        <v>0.84</v>
      </c>
      <c r="J1027" s="201">
        <f t="shared" ref="J1027:J1028" si="505">H1027*I1027</f>
        <v>1.0920000000000001</v>
      </c>
      <c r="K1027" s="195">
        <v>0.24979999999999999</v>
      </c>
      <c r="L1027" s="201">
        <f t="shared" ref="L1027:L1028" si="506">J1027*K1027</f>
        <v>0.27278160000000001</v>
      </c>
      <c r="M1027" s="196">
        <f t="shared" ref="M1027:M1028" si="507">ROUND(J1027+L1027,2)</f>
        <v>1.36</v>
      </c>
      <c r="N1027" s="20"/>
      <c r="O1027" s="17"/>
      <c r="P1027" s="17"/>
      <c r="Q1027" s="17"/>
      <c r="R1027" s="17"/>
    </row>
    <row r="1028" spans="1:18" ht="15.75" customHeight="1">
      <c r="A1028" s="17"/>
      <c r="B1028" s="213"/>
      <c r="C1028" s="174"/>
      <c r="D1028" s="199" t="s">
        <v>606</v>
      </c>
      <c r="E1028" s="482" t="s">
        <v>597</v>
      </c>
      <c r="F1028" s="483"/>
      <c r="G1028" s="199" t="s">
        <v>596</v>
      </c>
      <c r="H1028" s="199" t="s">
        <v>1561</v>
      </c>
      <c r="I1028" s="201">
        <v>17.29</v>
      </c>
      <c r="J1028" s="201">
        <f t="shared" si="505"/>
        <v>0.1729</v>
      </c>
      <c r="K1028" s="195">
        <v>0.24979999999999999</v>
      </c>
      <c r="L1028" s="201">
        <f t="shared" si="506"/>
        <v>4.319042E-2</v>
      </c>
      <c r="M1028" s="196">
        <f t="shared" si="507"/>
        <v>0.22</v>
      </c>
      <c r="N1028" s="20"/>
      <c r="O1028" s="17"/>
      <c r="P1028" s="17"/>
      <c r="Q1028" s="17"/>
      <c r="R1028" s="17"/>
    </row>
    <row r="1029" spans="1:18" ht="15.75" customHeight="1">
      <c r="A1029" s="17"/>
      <c r="B1029" s="213"/>
      <c r="C1029" s="219"/>
      <c r="D1029" s="199"/>
      <c r="E1029" s="220"/>
      <c r="F1029" s="221"/>
      <c r="G1029" s="199"/>
      <c r="H1029" s="216"/>
      <c r="I1029" s="201"/>
      <c r="J1029" s="201"/>
      <c r="K1029" s="222"/>
      <c r="L1029" s="227" t="s">
        <v>594</v>
      </c>
      <c r="M1029" s="210">
        <f>SUM(M1027:M1028)</f>
        <v>1.58</v>
      </c>
      <c r="N1029" s="20"/>
      <c r="O1029" s="17"/>
      <c r="P1029" s="17"/>
      <c r="Q1029" s="17"/>
      <c r="R1029" s="17"/>
    </row>
    <row r="1030" spans="1:18" ht="15.75" customHeight="1">
      <c r="A1030" s="17"/>
      <c r="B1030" s="213"/>
      <c r="C1030" s="206" t="s">
        <v>3909</v>
      </c>
      <c r="D1030" s="225" t="s">
        <v>2351</v>
      </c>
      <c r="E1030" s="484" t="s">
        <v>1178</v>
      </c>
      <c r="F1030" s="484" t="s">
        <v>491</v>
      </c>
      <c r="G1030" s="484" t="s">
        <v>1577</v>
      </c>
      <c r="H1030" s="484"/>
      <c r="I1030" s="484"/>
      <c r="J1030" s="484"/>
      <c r="K1030" s="484"/>
      <c r="L1030" s="484"/>
      <c r="M1030" s="485"/>
      <c r="N1030" s="20"/>
      <c r="O1030" s="17"/>
      <c r="P1030" s="17"/>
      <c r="Q1030" s="17"/>
      <c r="R1030" s="17"/>
    </row>
    <row r="1031" spans="1:18" ht="15.75" customHeight="1">
      <c r="A1031" s="17"/>
      <c r="B1031" s="213"/>
      <c r="C1031" s="174"/>
      <c r="D1031" s="199" t="s">
        <v>606</v>
      </c>
      <c r="E1031" s="482" t="s">
        <v>597</v>
      </c>
      <c r="F1031" s="483" t="s">
        <v>596</v>
      </c>
      <c r="G1031" s="199" t="s">
        <v>596</v>
      </c>
      <c r="H1031" s="199" t="s">
        <v>1636</v>
      </c>
      <c r="I1031" s="201">
        <v>17.29</v>
      </c>
      <c r="J1031" s="201">
        <f t="shared" ref="J1031" si="508">H1031*I1031</f>
        <v>6.9160000000000004</v>
      </c>
      <c r="K1031" s="195">
        <v>0.24979999999999999</v>
      </c>
      <c r="L1031" s="201">
        <f t="shared" ref="L1031" si="509">J1031*K1031</f>
        <v>1.7276168000000001</v>
      </c>
      <c r="M1031" s="196">
        <f t="shared" ref="M1031" si="510">ROUND(J1031+L1031,2)</f>
        <v>8.64</v>
      </c>
      <c r="N1031" s="20"/>
      <c r="O1031" s="17"/>
      <c r="P1031" s="17"/>
      <c r="Q1031" s="17"/>
      <c r="R1031" s="17"/>
    </row>
    <row r="1032" spans="1:18" ht="15.75" customHeight="1">
      <c r="A1032" s="17"/>
      <c r="B1032" s="213"/>
      <c r="C1032" s="219"/>
      <c r="D1032" s="199"/>
      <c r="E1032" s="220"/>
      <c r="F1032" s="221"/>
      <c r="G1032" s="199"/>
      <c r="H1032" s="216"/>
      <c r="I1032" s="201"/>
      <c r="J1032" s="201"/>
      <c r="K1032" s="222"/>
      <c r="L1032" s="227" t="s">
        <v>594</v>
      </c>
      <c r="M1032" s="210">
        <f>SUM(M1030:M1031)</f>
        <v>8.64</v>
      </c>
      <c r="N1032" s="20"/>
      <c r="O1032" s="17"/>
      <c r="P1032" s="17"/>
      <c r="Q1032" s="17"/>
      <c r="R1032" s="17"/>
    </row>
    <row r="1033" spans="1:18" ht="15.75" customHeight="1">
      <c r="A1033" s="17"/>
      <c r="B1033" s="213"/>
      <c r="C1033" s="206" t="s">
        <v>3910</v>
      </c>
      <c r="D1033" s="225" t="s">
        <v>2352</v>
      </c>
      <c r="E1033" s="484" t="s">
        <v>2353</v>
      </c>
      <c r="F1033" s="484"/>
      <c r="G1033" s="484"/>
      <c r="H1033" s="484"/>
      <c r="I1033" s="484"/>
      <c r="J1033" s="484"/>
      <c r="K1033" s="484"/>
      <c r="L1033" s="484"/>
      <c r="M1033" s="485"/>
      <c r="N1033" s="20"/>
      <c r="O1033" s="17"/>
      <c r="P1033" s="17"/>
      <c r="Q1033" s="17"/>
      <c r="R1033" s="17"/>
    </row>
    <row r="1034" spans="1:18" ht="15.75" customHeight="1">
      <c r="A1034" s="17"/>
      <c r="B1034" s="213"/>
      <c r="C1034" s="174"/>
      <c r="D1034" s="199" t="s">
        <v>2252</v>
      </c>
      <c r="E1034" s="482" t="s">
        <v>2253</v>
      </c>
      <c r="F1034" s="483"/>
      <c r="G1034" s="199" t="s">
        <v>491</v>
      </c>
      <c r="H1034" s="199" t="s">
        <v>2354</v>
      </c>
      <c r="I1034" s="201" t="s">
        <v>2258</v>
      </c>
      <c r="J1034" s="201">
        <f t="shared" ref="J1034:J1038" si="511">H1034*I1034</f>
        <v>41.607689999999998</v>
      </c>
      <c r="K1034" s="195">
        <v>0.24979999999999999</v>
      </c>
      <c r="L1034" s="201">
        <f t="shared" ref="L1034:L1038" si="512">J1034*K1034</f>
        <v>10.393600961999999</v>
      </c>
      <c r="M1034" s="196">
        <f t="shared" ref="M1034:M1038" si="513">ROUND(J1034+L1034,2)</f>
        <v>52</v>
      </c>
      <c r="N1034" s="20"/>
      <c r="O1034" s="17"/>
      <c r="P1034" s="17"/>
      <c r="Q1034" s="17"/>
      <c r="R1034" s="17"/>
    </row>
    <row r="1035" spans="1:18" ht="15.75" customHeight="1">
      <c r="A1035" s="17"/>
      <c r="B1035" s="213"/>
      <c r="C1035" s="174"/>
      <c r="D1035" s="199" t="s">
        <v>2254</v>
      </c>
      <c r="E1035" s="482" t="s">
        <v>627</v>
      </c>
      <c r="F1035" s="483"/>
      <c r="G1035" s="199" t="s">
        <v>505</v>
      </c>
      <c r="H1035" s="199" t="s">
        <v>2259</v>
      </c>
      <c r="I1035" s="201" t="s">
        <v>2260</v>
      </c>
      <c r="J1035" s="201">
        <f t="shared" si="511"/>
        <v>9.6804500000000004</v>
      </c>
      <c r="K1035" s="195">
        <v>0.24979999999999999</v>
      </c>
      <c r="L1035" s="201">
        <f t="shared" si="512"/>
        <v>2.4181764100000001</v>
      </c>
      <c r="M1035" s="196">
        <f t="shared" si="513"/>
        <v>12.1</v>
      </c>
      <c r="N1035" s="20"/>
      <c r="O1035" s="17"/>
      <c r="P1035" s="17"/>
      <c r="Q1035" s="17"/>
      <c r="R1035" s="17"/>
    </row>
    <row r="1036" spans="1:18" ht="15.75" customHeight="1">
      <c r="A1036" s="17"/>
      <c r="B1036" s="213"/>
      <c r="C1036" s="174"/>
      <c r="D1036" s="199" t="s">
        <v>2255</v>
      </c>
      <c r="E1036" s="482" t="s">
        <v>880</v>
      </c>
      <c r="F1036" s="483"/>
      <c r="G1036" s="199" t="s">
        <v>505</v>
      </c>
      <c r="H1036" s="199" t="s">
        <v>2355</v>
      </c>
      <c r="I1036" s="201" t="s">
        <v>2262</v>
      </c>
      <c r="J1036" s="201">
        <f t="shared" ref="J1036" si="514">H1036*I1036</f>
        <v>1.4990199999999998</v>
      </c>
      <c r="K1036" s="195">
        <v>0.24979999999999999</v>
      </c>
      <c r="L1036" s="201">
        <f t="shared" ref="L1036" si="515">J1036*K1036</f>
        <v>0.37445519599999993</v>
      </c>
      <c r="M1036" s="196">
        <f t="shared" si="513"/>
        <v>1.87</v>
      </c>
      <c r="N1036" s="20"/>
      <c r="O1036" s="17"/>
      <c r="P1036" s="17"/>
      <c r="Q1036" s="17"/>
      <c r="R1036" s="17"/>
    </row>
    <row r="1037" spans="1:18" ht="15.75" customHeight="1">
      <c r="A1037" s="17"/>
      <c r="B1037" s="213"/>
      <c r="C1037" s="174"/>
      <c r="D1037" s="199" t="s">
        <v>2256</v>
      </c>
      <c r="E1037" s="482" t="s">
        <v>628</v>
      </c>
      <c r="F1037" s="483"/>
      <c r="G1037" s="199" t="s">
        <v>596</v>
      </c>
      <c r="H1037" s="199" t="s">
        <v>2356</v>
      </c>
      <c r="I1037" s="201" t="s">
        <v>2264</v>
      </c>
      <c r="J1037" s="201">
        <f t="shared" si="511"/>
        <v>14.464016000000001</v>
      </c>
      <c r="K1037" s="195">
        <v>0.24979999999999999</v>
      </c>
      <c r="L1037" s="201">
        <f t="shared" si="512"/>
        <v>3.6131111968000003</v>
      </c>
      <c r="M1037" s="196">
        <f t="shared" si="513"/>
        <v>18.079999999999998</v>
      </c>
      <c r="N1037" s="20"/>
      <c r="O1037" s="17"/>
      <c r="P1037" s="17"/>
      <c r="Q1037" s="17"/>
      <c r="R1037" s="17"/>
    </row>
    <row r="1038" spans="1:18" ht="15.75" customHeight="1">
      <c r="A1038" s="17"/>
      <c r="B1038" s="213"/>
      <c r="C1038" s="219"/>
      <c r="D1038" s="199" t="s">
        <v>606</v>
      </c>
      <c r="E1038" s="482" t="s">
        <v>597</v>
      </c>
      <c r="F1038" s="483"/>
      <c r="G1038" s="199" t="s">
        <v>596</v>
      </c>
      <c r="H1038" s="199" t="s">
        <v>2357</v>
      </c>
      <c r="I1038" s="201" t="s">
        <v>1922</v>
      </c>
      <c r="J1038" s="201">
        <f t="shared" si="511"/>
        <v>3.2729969999999997</v>
      </c>
      <c r="K1038" s="195">
        <v>0.24979999999999999</v>
      </c>
      <c r="L1038" s="201">
        <f t="shared" si="512"/>
        <v>0.81759465059999992</v>
      </c>
      <c r="M1038" s="196">
        <f t="shared" si="513"/>
        <v>4.09</v>
      </c>
      <c r="N1038" s="20"/>
      <c r="O1038" s="17"/>
      <c r="P1038" s="17"/>
      <c r="Q1038" s="17"/>
      <c r="R1038" s="17"/>
    </row>
    <row r="1039" spans="1:18" ht="15.75" customHeight="1">
      <c r="A1039" s="17"/>
      <c r="B1039" s="213"/>
      <c r="C1039" s="219"/>
      <c r="D1039" s="199"/>
      <c r="E1039" s="220"/>
      <c r="F1039" s="221"/>
      <c r="G1039" s="199"/>
      <c r="H1039" s="216"/>
      <c r="I1039" s="201"/>
      <c r="J1039" s="201"/>
      <c r="K1039" s="222"/>
      <c r="L1039" s="227" t="s">
        <v>594</v>
      </c>
      <c r="M1039" s="210">
        <f>SUM(M1034:M1038)</f>
        <v>88.14</v>
      </c>
      <c r="N1039" s="20"/>
      <c r="O1039" s="17"/>
      <c r="P1039" s="17"/>
      <c r="Q1039" s="17"/>
      <c r="R1039" s="17"/>
    </row>
    <row r="1040" spans="1:18" ht="15.75" customHeight="1">
      <c r="A1040" s="17"/>
      <c r="B1040" s="213"/>
      <c r="C1040" s="206" t="s">
        <v>3911</v>
      </c>
      <c r="D1040" s="225">
        <v>96113</v>
      </c>
      <c r="E1040" s="484" t="s">
        <v>1180</v>
      </c>
      <c r="F1040" s="484"/>
      <c r="G1040" s="484"/>
      <c r="H1040" s="484"/>
      <c r="I1040" s="484"/>
      <c r="J1040" s="484"/>
      <c r="K1040" s="484"/>
      <c r="L1040" s="484"/>
      <c r="M1040" s="485"/>
      <c r="N1040" s="20"/>
      <c r="O1040" s="17"/>
      <c r="P1040" s="17"/>
      <c r="Q1040" s="17"/>
      <c r="R1040" s="17"/>
    </row>
    <row r="1041" spans="1:18" ht="15.75" customHeight="1">
      <c r="A1041" s="17"/>
      <c r="B1041" s="213"/>
      <c r="C1041" s="174"/>
      <c r="D1041" s="199" t="s">
        <v>2358</v>
      </c>
      <c r="E1041" s="482" t="s">
        <v>893</v>
      </c>
      <c r="F1041" s="483"/>
      <c r="G1041" s="199" t="s">
        <v>505</v>
      </c>
      <c r="H1041" s="199" t="s">
        <v>1659</v>
      </c>
      <c r="I1041" s="201" t="s">
        <v>2364</v>
      </c>
      <c r="J1041" s="201">
        <f t="shared" ref="J1041:J1047" si="516">H1041*I1041</f>
        <v>0.64524999999999999</v>
      </c>
      <c r="K1041" s="195">
        <v>0.24979999999999999</v>
      </c>
      <c r="L1041" s="201">
        <f t="shared" ref="L1041:L1047" si="517">J1041*K1041</f>
        <v>0.16118345000000001</v>
      </c>
      <c r="M1041" s="196">
        <f t="shared" ref="M1041:M1047" si="518">ROUND(J1041+L1041,2)</f>
        <v>0.81</v>
      </c>
      <c r="N1041" s="20"/>
      <c r="O1041" s="17"/>
      <c r="P1041" s="17"/>
      <c r="Q1041" s="17"/>
      <c r="R1041" s="17"/>
    </row>
    <row r="1042" spans="1:18" ht="15.75" customHeight="1">
      <c r="A1042" s="17"/>
      <c r="B1042" s="213"/>
      <c r="C1042" s="174"/>
      <c r="D1042" s="199" t="s">
        <v>2359</v>
      </c>
      <c r="E1042" s="482" t="s">
        <v>894</v>
      </c>
      <c r="F1042" s="483"/>
      <c r="G1042" s="199" t="s">
        <v>505</v>
      </c>
      <c r="H1042" s="199" t="s">
        <v>2365</v>
      </c>
      <c r="I1042" s="201" t="s">
        <v>2366</v>
      </c>
      <c r="J1042" s="201">
        <f t="shared" si="516"/>
        <v>0.88679599999999992</v>
      </c>
      <c r="K1042" s="195">
        <v>0.24979999999999999</v>
      </c>
      <c r="L1042" s="201">
        <f t="shared" si="517"/>
        <v>0.22152164079999997</v>
      </c>
      <c r="M1042" s="196">
        <f t="shared" si="518"/>
        <v>1.1100000000000001</v>
      </c>
      <c r="N1042" s="20"/>
      <c r="O1042" s="17"/>
      <c r="P1042" s="17"/>
      <c r="Q1042" s="17"/>
      <c r="R1042" s="17"/>
    </row>
    <row r="1043" spans="1:18" ht="15.75" customHeight="1">
      <c r="A1043" s="17"/>
      <c r="B1043" s="213"/>
      <c r="C1043" s="174"/>
      <c r="D1043" s="199" t="s">
        <v>2360</v>
      </c>
      <c r="E1043" s="482" t="s">
        <v>895</v>
      </c>
      <c r="F1043" s="483"/>
      <c r="G1043" s="199" t="s">
        <v>491</v>
      </c>
      <c r="H1043" s="199" t="s">
        <v>2367</v>
      </c>
      <c r="I1043" s="201" t="s">
        <v>2368</v>
      </c>
      <c r="J1043" s="201">
        <f t="shared" si="516"/>
        <v>13.414260000000001</v>
      </c>
      <c r="K1043" s="195">
        <v>0.24979999999999999</v>
      </c>
      <c r="L1043" s="201">
        <f t="shared" si="517"/>
        <v>3.3508821480000002</v>
      </c>
      <c r="M1043" s="196">
        <f t="shared" si="518"/>
        <v>16.77</v>
      </c>
      <c r="N1043" s="20"/>
      <c r="O1043" s="17"/>
      <c r="P1043" s="17"/>
      <c r="Q1043" s="17"/>
      <c r="R1043" s="17"/>
    </row>
    <row r="1044" spans="1:18" ht="15.75" customHeight="1">
      <c r="A1044" s="17"/>
      <c r="B1044" s="213"/>
      <c r="C1044" s="174"/>
      <c r="D1044" s="199" t="s">
        <v>2361</v>
      </c>
      <c r="E1044" s="482" t="s">
        <v>896</v>
      </c>
      <c r="F1044" s="483"/>
      <c r="G1044" s="199" t="s">
        <v>505</v>
      </c>
      <c r="H1044" s="199" t="s">
        <v>2369</v>
      </c>
      <c r="I1044" s="201" t="s">
        <v>2370</v>
      </c>
      <c r="J1044" s="201">
        <f t="shared" ref="J1044:J1045" si="519">H1044*I1044</f>
        <v>0.20435999999999999</v>
      </c>
      <c r="K1044" s="195">
        <v>0.24979999999999999</v>
      </c>
      <c r="L1044" s="201">
        <f t="shared" ref="L1044:L1045" si="520">J1044*K1044</f>
        <v>5.1049127999999992E-2</v>
      </c>
      <c r="M1044" s="196">
        <f t="shared" si="518"/>
        <v>0.26</v>
      </c>
      <c r="N1044" s="20"/>
      <c r="O1044" s="17"/>
      <c r="P1044" s="17"/>
      <c r="Q1044" s="17"/>
      <c r="R1044" s="17"/>
    </row>
    <row r="1045" spans="1:18" ht="15.75" customHeight="1">
      <c r="A1045" s="17"/>
      <c r="B1045" s="213"/>
      <c r="C1045" s="174"/>
      <c r="D1045" s="199" t="s">
        <v>2362</v>
      </c>
      <c r="E1045" s="482" t="s">
        <v>889</v>
      </c>
      <c r="F1045" s="483"/>
      <c r="G1045" s="199" t="s">
        <v>624</v>
      </c>
      <c r="H1045" s="199" t="s">
        <v>2371</v>
      </c>
      <c r="I1045" s="201" t="s">
        <v>2372</v>
      </c>
      <c r="J1045" s="201">
        <f t="shared" si="519"/>
        <v>0.89812800000000004</v>
      </c>
      <c r="K1045" s="195">
        <v>0.24979999999999999</v>
      </c>
      <c r="L1045" s="201">
        <f t="shared" si="520"/>
        <v>0.2243523744</v>
      </c>
      <c r="M1045" s="196">
        <f t="shared" si="518"/>
        <v>1.1200000000000001</v>
      </c>
      <c r="N1045" s="20"/>
      <c r="O1045" s="17"/>
      <c r="P1045" s="17"/>
      <c r="Q1045" s="17"/>
      <c r="R1045" s="17"/>
    </row>
    <row r="1046" spans="1:18" ht="15.75" customHeight="1">
      <c r="A1046" s="17"/>
      <c r="B1046" s="213"/>
      <c r="C1046" s="174"/>
      <c r="D1046" s="199" t="s">
        <v>2363</v>
      </c>
      <c r="E1046" s="482" t="s">
        <v>897</v>
      </c>
      <c r="F1046" s="483"/>
      <c r="G1046" s="199" t="s">
        <v>596</v>
      </c>
      <c r="H1046" s="199" t="s">
        <v>2373</v>
      </c>
      <c r="I1046" s="201" t="s">
        <v>2021</v>
      </c>
      <c r="J1046" s="201">
        <f t="shared" si="516"/>
        <v>13.402498999999999</v>
      </c>
      <c r="K1046" s="195">
        <v>0.24979999999999999</v>
      </c>
      <c r="L1046" s="201">
        <f t="shared" si="517"/>
        <v>3.3479442501999994</v>
      </c>
      <c r="M1046" s="196">
        <f t="shared" si="518"/>
        <v>16.75</v>
      </c>
      <c r="N1046" s="20"/>
      <c r="O1046" s="17"/>
      <c r="P1046" s="17"/>
      <c r="Q1046" s="17"/>
      <c r="R1046" s="17"/>
    </row>
    <row r="1047" spans="1:18" ht="15.75" customHeight="1">
      <c r="A1047" s="17"/>
      <c r="B1047" s="213"/>
      <c r="C1047" s="219"/>
      <c r="D1047" s="199" t="s">
        <v>606</v>
      </c>
      <c r="E1047" s="482" t="s">
        <v>597</v>
      </c>
      <c r="F1047" s="483"/>
      <c r="G1047" s="199" t="s">
        <v>596</v>
      </c>
      <c r="H1047" s="199" t="s">
        <v>2374</v>
      </c>
      <c r="I1047" s="201" t="s">
        <v>1922</v>
      </c>
      <c r="J1047" s="201">
        <f t="shared" si="516"/>
        <v>5.4567239999999995</v>
      </c>
      <c r="K1047" s="195">
        <v>0.24979999999999999</v>
      </c>
      <c r="L1047" s="201">
        <f t="shared" si="517"/>
        <v>1.3630896551999998</v>
      </c>
      <c r="M1047" s="196">
        <f t="shared" si="518"/>
        <v>6.82</v>
      </c>
      <c r="N1047" s="20"/>
      <c r="O1047" s="17"/>
      <c r="P1047" s="17"/>
      <c r="Q1047" s="17"/>
      <c r="R1047" s="17"/>
    </row>
    <row r="1048" spans="1:18" ht="15.75" customHeight="1">
      <c r="A1048" s="17"/>
      <c r="B1048" s="213"/>
      <c r="C1048" s="219"/>
      <c r="D1048" s="199"/>
      <c r="E1048" s="220"/>
      <c r="F1048" s="221"/>
      <c r="G1048" s="199"/>
      <c r="H1048" s="216"/>
      <c r="I1048" s="201"/>
      <c r="J1048" s="201"/>
      <c r="K1048" s="222"/>
      <c r="L1048" s="227" t="s">
        <v>594</v>
      </c>
      <c r="M1048" s="210">
        <f>SUM(M1041:M1047)</f>
        <v>43.640000000000008</v>
      </c>
      <c r="N1048" s="20"/>
      <c r="O1048" s="17"/>
      <c r="P1048" s="17"/>
      <c r="Q1048" s="17"/>
      <c r="R1048" s="17"/>
    </row>
    <row r="1049" spans="1:18" ht="15.75" customHeight="1">
      <c r="A1049" s="17"/>
      <c r="B1049" s="213"/>
      <c r="C1049" s="206" t="s">
        <v>3912</v>
      </c>
      <c r="D1049" s="225" t="s">
        <v>2375</v>
      </c>
      <c r="E1049" s="484" t="s">
        <v>1181</v>
      </c>
      <c r="F1049" s="484" t="s">
        <v>491</v>
      </c>
      <c r="G1049" s="484" t="s">
        <v>1577</v>
      </c>
      <c r="H1049" s="484"/>
      <c r="I1049" s="484"/>
      <c r="J1049" s="484"/>
      <c r="K1049" s="484"/>
      <c r="L1049" s="484"/>
      <c r="M1049" s="485"/>
      <c r="N1049" s="20"/>
      <c r="O1049" s="17"/>
      <c r="P1049" s="17"/>
      <c r="Q1049" s="17"/>
      <c r="R1049" s="17"/>
    </row>
    <row r="1050" spans="1:18" ht="15.75" customHeight="1">
      <c r="A1050" s="17"/>
      <c r="B1050" s="213"/>
      <c r="C1050" s="174"/>
      <c r="D1050" s="199" t="s">
        <v>1631</v>
      </c>
      <c r="E1050" s="482" t="s">
        <v>1632</v>
      </c>
      <c r="F1050" s="483"/>
      <c r="G1050" s="199" t="s">
        <v>596</v>
      </c>
      <c r="H1050" s="199" t="s">
        <v>1633</v>
      </c>
      <c r="I1050" s="201">
        <v>20.89</v>
      </c>
      <c r="J1050" s="201">
        <f t="shared" ref="J1050:J1051" si="521">H1050*I1050</f>
        <v>6.2670000000000003</v>
      </c>
      <c r="K1050" s="195">
        <v>0.24979999999999999</v>
      </c>
      <c r="L1050" s="201">
        <f t="shared" ref="L1050:L1051" si="522">J1050*K1050</f>
        <v>1.5654966000000001</v>
      </c>
      <c r="M1050" s="196">
        <f t="shared" ref="M1050:M1051" si="523">ROUND(J1050+L1050,2)</f>
        <v>7.83</v>
      </c>
      <c r="N1050" s="20"/>
      <c r="O1050" s="17"/>
      <c r="P1050" s="17"/>
      <c r="Q1050" s="17"/>
      <c r="R1050" s="17"/>
    </row>
    <row r="1051" spans="1:18" ht="15.75" customHeight="1">
      <c r="A1051" s="17"/>
      <c r="B1051" s="213"/>
      <c r="C1051" s="174"/>
      <c r="D1051" s="199" t="s">
        <v>606</v>
      </c>
      <c r="E1051" s="482" t="s">
        <v>597</v>
      </c>
      <c r="F1051" s="483"/>
      <c r="G1051" s="199" t="s">
        <v>596</v>
      </c>
      <c r="H1051" s="199" t="s">
        <v>1633</v>
      </c>
      <c r="I1051" s="201">
        <v>17.29</v>
      </c>
      <c r="J1051" s="201">
        <f t="shared" si="521"/>
        <v>5.1869999999999994</v>
      </c>
      <c r="K1051" s="195">
        <v>0.24979999999999999</v>
      </c>
      <c r="L1051" s="201">
        <f t="shared" si="522"/>
        <v>1.2957125999999999</v>
      </c>
      <c r="M1051" s="196">
        <f t="shared" si="523"/>
        <v>6.48</v>
      </c>
      <c r="N1051" s="20"/>
      <c r="O1051" s="17"/>
      <c r="P1051" s="17"/>
      <c r="Q1051" s="17"/>
      <c r="R1051" s="17"/>
    </row>
    <row r="1052" spans="1:18" ht="15.75" customHeight="1">
      <c r="A1052" s="17"/>
      <c r="B1052" s="213"/>
      <c r="C1052" s="219"/>
      <c r="D1052" s="199"/>
      <c r="E1052" s="220"/>
      <c r="F1052" s="221"/>
      <c r="G1052" s="199"/>
      <c r="H1052" s="216"/>
      <c r="I1052" s="201"/>
      <c r="J1052" s="201"/>
      <c r="K1052" s="222"/>
      <c r="L1052" s="227" t="s">
        <v>594</v>
      </c>
      <c r="M1052" s="210">
        <f>SUM(M1050:M1051)</f>
        <v>14.31</v>
      </c>
      <c r="N1052" s="20"/>
      <c r="O1052" s="17"/>
      <c r="P1052" s="17"/>
      <c r="Q1052" s="17"/>
      <c r="R1052" s="17"/>
    </row>
    <row r="1053" spans="1:18" ht="15.75" customHeight="1">
      <c r="A1053" s="17"/>
      <c r="B1053" s="213"/>
      <c r="C1053" s="206" t="s">
        <v>3913</v>
      </c>
      <c r="D1053" s="225">
        <v>96121</v>
      </c>
      <c r="E1053" s="484" t="s">
        <v>1182</v>
      </c>
      <c r="F1053" s="484"/>
      <c r="G1053" s="484"/>
      <c r="H1053" s="484"/>
      <c r="I1053" s="484"/>
      <c r="J1053" s="484"/>
      <c r="K1053" s="484"/>
      <c r="L1053" s="484"/>
      <c r="M1053" s="485"/>
      <c r="N1053" s="20"/>
      <c r="O1053" s="17"/>
      <c r="P1053" s="17"/>
      <c r="Q1053" s="17"/>
      <c r="R1053" s="17"/>
    </row>
    <row r="1054" spans="1:18" ht="15.75" customHeight="1">
      <c r="A1054" s="17"/>
      <c r="B1054" s="213"/>
      <c r="C1054" s="174"/>
      <c r="D1054" s="199" t="s">
        <v>2376</v>
      </c>
      <c r="E1054" s="482" t="s">
        <v>2377</v>
      </c>
      <c r="F1054" s="483"/>
      <c r="G1054" s="199" t="s">
        <v>489</v>
      </c>
      <c r="H1054" s="199" t="s">
        <v>2381</v>
      </c>
      <c r="I1054" s="201" t="s">
        <v>1612</v>
      </c>
      <c r="J1054" s="201">
        <f t="shared" ref="J1054:J1057" si="524">H1054*I1054</f>
        <v>5.0307440000000003</v>
      </c>
      <c r="K1054" s="195">
        <v>0.24979999999999999</v>
      </c>
      <c r="L1054" s="201">
        <f t="shared" ref="L1054:L1057" si="525">J1054*K1054</f>
        <v>1.2566798512000001</v>
      </c>
      <c r="M1054" s="196">
        <f t="shared" ref="M1054:M1057" si="526">ROUND(J1054+L1054,2)</f>
        <v>6.29</v>
      </c>
      <c r="N1054" s="20"/>
      <c r="O1054" s="17"/>
      <c r="P1054" s="17"/>
      <c r="Q1054" s="17"/>
      <c r="R1054" s="17"/>
    </row>
    <row r="1055" spans="1:18" ht="15.75" customHeight="1">
      <c r="A1055" s="17"/>
      <c r="B1055" s="213"/>
      <c r="C1055" s="174"/>
      <c r="D1055" s="199" t="s">
        <v>2378</v>
      </c>
      <c r="E1055" s="482" t="s">
        <v>888</v>
      </c>
      <c r="F1055" s="483"/>
      <c r="G1055" s="199" t="s">
        <v>518</v>
      </c>
      <c r="H1055" s="199" t="s">
        <v>2314</v>
      </c>
      <c r="I1055" s="201" t="s">
        <v>2382</v>
      </c>
      <c r="J1055" s="201">
        <f t="shared" si="524"/>
        <v>0.15165800000000002</v>
      </c>
      <c r="K1055" s="195">
        <v>0.24979999999999999</v>
      </c>
      <c r="L1055" s="201">
        <f t="shared" si="525"/>
        <v>3.7884168400000001E-2</v>
      </c>
      <c r="M1055" s="196">
        <f t="shared" si="526"/>
        <v>0.19</v>
      </c>
      <c r="N1055" s="20"/>
      <c r="O1055" s="17"/>
      <c r="P1055" s="17"/>
      <c r="Q1055" s="17"/>
      <c r="R1055" s="17"/>
    </row>
    <row r="1056" spans="1:18" ht="15.75" customHeight="1">
      <c r="A1056" s="17"/>
      <c r="B1056" s="213"/>
      <c r="C1056" s="174"/>
      <c r="D1056" s="199" t="s">
        <v>2379</v>
      </c>
      <c r="E1056" s="482" t="s">
        <v>890</v>
      </c>
      <c r="F1056" s="483"/>
      <c r="G1056" s="199" t="s">
        <v>624</v>
      </c>
      <c r="H1056" s="199" t="s">
        <v>2383</v>
      </c>
      <c r="I1056" s="201" t="s">
        <v>2384</v>
      </c>
      <c r="J1056" s="201">
        <f t="shared" si="524"/>
        <v>3.7442509999999998</v>
      </c>
      <c r="K1056" s="195">
        <v>0.24979999999999999</v>
      </c>
      <c r="L1056" s="201">
        <f t="shared" si="525"/>
        <v>0.9353138997999999</v>
      </c>
      <c r="M1056" s="196">
        <f t="shared" si="526"/>
        <v>4.68</v>
      </c>
      <c r="N1056" s="20"/>
      <c r="O1056" s="17"/>
      <c r="P1056" s="17"/>
      <c r="Q1056" s="17"/>
      <c r="R1056" s="17"/>
    </row>
    <row r="1057" spans="1:18" ht="15.75" customHeight="1">
      <c r="A1057" s="17"/>
      <c r="B1057" s="213"/>
      <c r="C1057" s="174"/>
      <c r="D1057" s="199" t="s">
        <v>2380</v>
      </c>
      <c r="E1057" s="482" t="s">
        <v>892</v>
      </c>
      <c r="F1057" s="483"/>
      <c r="G1057" s="199" t="s">
        <v>596</v>
      </c>
      <c r="H1057" s="199" t="s">
        <v>2385</v>
      </c>
      <c r="I1057" s="201" t="s">
        <v>2386</v>
      </c>
      <c r="J1057" s="201">
        <f t="shared" si="524"/>
        <v>2.6497400000000004</v>
      </c>
      <c r="K1057" s="195">
        <v>0.24979999999999999</v>
      </c>
      <c r="L1057" s="201">
        <f t="shared" si="525"/>
        <v>0.66190505200000005</v>
      </c>
      <c r="M1057" s="196">
        <f t="shared" si="526"/>
        <v>3.31</v>
      </c>
      <c r="N1057" s="20"/>
      <c r="O1057" s="17"/>
      <c r="P1057" s="17"/>
      <c r="Q1057" s="17"/>
      <c r="R1057" s="17"/>
    </row>
    <row r="1058" spans="1:18" ht="15.75" customHeight="1">
      <c r="A1058" s="17"/>
      <c r="B1058" s="213"/>
      <c r="C1058" s="219"/>
      <c r="D1058" s="199"/>
      <c r="E1058" s="220"/>
      <c r="F1058" s="221"/>
      <c r="G1058" s="199"/>
      <c r="H1058" s="216"/>
      <c r="I1058" s="201"/>
      <c r="J1058" s="201"/>
      <c r="K1058" s="222"/>
      <c r="L1058" s="227" t="s">
        <v>594</v>
      </c>
      <c r="M1058" s="210">
        <f>SUM(M1054:M1057)</f>
        <v>14.47</v>
      </c>
      <c r="N1058" s="20"/>
      <c r="O1058" s="17"/>
      <c r="P1058" s="17"/>
      <c r="Q1058" s="17"/>
      <c r="R1058" s="17"/>
    </row>
    <row r="1059" spans="1:18" ht="15.75" customHeight="1">
      <c r="A1059" s="17"/>
      <c r="B1059" s="213"/>
      <c r="C1059" s="206" t="s">
        <v>3914</v>
      </c>
      <c r="D1059" s="225">
        <v>96486</v>
      </c>
      <c r="E1059" s="484" t="s">
        <v>1183</v>
      </c>
      <c r="F1059" s="484"/>
      <c r="G1059" s="484"/>
      <c r="H1059" s="484"/>
      <c r="I1059" s="484"/>
      <c r="J1059" s="484"/>
      <c r="K1059" s="484"/>
      <c r="L1059" s="484"/>
      <c r="M1059" s="485"/>
      <c r="N1059" s="20"/>
      <c r="O1059" s="17"/>
      <c r="P1059" s="17"/>
      <c r="Q1059" s="17"/>
      <c r="R1059" s="17"/>
    </row>
    <row r="1060" spans="1:18" ht="15.75" customHeight="1">
      <c r="A1060" s="17"/>
      <c r="B1060" s="213"/>
      <c r="C1060" s="174"/>
      <c r="D1060" s="199" t="s">
        <v>2387</v>
      </c>
      <c r="E1060" s="482" t="s">
        <v>885</v>
      </c>
      <c r="F1060" s="483"/>
      <c r="G1060" s="199" t="s">
        <v>491</v>
      </c>
      <c r="H1060" s="199" t="s">
        <v>2391</v>
      </c>
      <c r="I1060" s="201" t="s">
        <v>2392</v>
      </c>
      <c r="J1060" s="201">
        <f t="shared" ref="J1060:J1067" si="527">H1060*I1060</f>
        <v>39.803147999999993</v>
      </c>
      <c r="K1060" s="195">
        <v>0.24979999999999999</v>
      </c>
      <c r="L1060" s="201">
        <f t="shared" ref="L1060:L1067" si="528">J1060*K1060</f>
        <v>9.9428263703999988</v>
      </c>
      <c r="M1060" s="196">
        <f t="shared" ref="M1060:M1067" si="529">ROUND(J1060+L1060,2)</f>
        <v>49.75</v>
      </c>
      <c r="N1060" s="20"/>
      <c r="O1060" s="17"/>
      <c r="P1060" s="17"/>
      <c r="Q1060" s="17"/>
      <c r="R1060" s="17"/>
    </row>
    <row r="1061" spans="1:18" ht="15.75" customHeight="1">
      <c r="A1061" s="17"/>
      <c r="B1061" s="213"/>
      <c r="C1061" s="174"/>
      <c r="D1061" s="199" t="s">
        <v>2388</v>
      </c>
      <c r="E1061" s="482" t="s">
        <v>886</v>
      </c>
      <c r="F1061" s="483"/>
      <c r="G1061" s="199" t="s">
        <v>489</v>
      </c>
      <c r="H1061" s="199" t="s">
        <v>2393</v>
      </c>
      <c r="I1061" s="201" t="s">
        <v>2394</v>
      </c>
      <c r="J1061" s="201">
        <f t="shared" si="527"/>
        <v>29.374737</v>
      </c>
      <c r="K1061" s="195">
        <v>0.24979999999999999</v>
      </c>
      <c r="L1061" s="201">
        <f t="shared" si="528"/>
        <v>7.3378093025999993</v>
      </c>
      <c r="M1061" s="196">
        <f t="shared" si="529"/>
        <v>36.71</v>
      </c>
      <c r="N1061" s="20"/>
      <c r="O1061" s="17"/>
      <c r="P1061" s="17"/>
      <c r="Q1061" s="17"/>
      <c r="R1061" s="17"/>
    </row>
    <row r="1062" spans="1:18" ht="15.75" customHeight="1">
      <c r="A1062" s="17"/>
      <c r="B1062" s="213"/>
      <c r="C1062" s="174"/>
      <c r="D1062" s="199" t="s">
        <v>2389</v>
      </c>
      <c r="E1062" s="482" t="s">
        <v>887</v>
      </c>
      <c r="F1062" s="483"/>
      <c r="G1062" s="199" t="s">
        <v>518</v>
      </c>
      <c r="H1062" s="199" t="s">
        <v>2395</v>
      </c>
      <c r="I1062" s="201" t="s">
        <v>2396</v>
      </c>
      <c r="J1062" s="201">
        <f t="shared" ref="J1062:J1065" si="530">H1062*I1062</f>
        <v>3.8070550000000001</v>
      </c>
      <c r="K1062" s="195">
        <v>0.24979999999999999</v>
      </c>
      <c r="L1062" s="201">
        <f t="shared" ref="L1062:L1065" si="531">J1062*K1062</f>
        <v>0.95100233899999997</v>
      </c>
      <c r="M1062" s="196">
        <f t="shared" si="529"/>
        <v>4.76</v>
      </c>
      <c r="N1062" s="20"/>
      <c r="O1062" s="17"/>
      <c r="P1062" s="17"/>
      <c r="Q1062" s="17"/>
      <c r="R1062" s="17"/>
    </row>
    <row r="1063" spans="1:18" ht="15.75" customHeight="1">
      <c r="A1063" s="17"/>
      <c r="B1063" s="213"/>
      <c r="C1063" s="174"/>
      <c r="D1063" s="199" t="s">
        <v>2378</v>
      </c>
      <c r="E1063" s="482" t="s">
        <v>888</v>
      </c>
      <c r="F1063" s="483"/>
      <c r="G1063" s="199" t="s">
        <v>518</v>
      </c>
      <c r="H1063" s="199" t="s">
        <v>2397</v>
      </c>
      <c r="I1063" s="201" t="s">
        <v>2382</v>
      </c>
      <c r="J1063" s="201">
        <f t="shared" si="530"/>
        <v>0.569712</v>
      </c>
      <c r="K1063" s="195">
        <v>0.24979999999999999</v>
      </c>
      <c r="L1063" s="201">
        <f t="shared" si="531"/>
        <v>0.14231405759999999</v>
      </c>
      <c r="M1063" s="196">
        <f t="shared" si="529"/>
        <v>0.71</v>
      </c>
      <c r="N1063" s="20"/>
      <c r="O1063" s="17"/>
      <c r="P1063" s="17"/>
      <c r="Q1063" s="17"/>
      <c r="R1063" s="17"/>
    </row>
    <row r="1064" spans="1:18" ht="15.75" customHeight="1">
      <c r="A1064" s="17"/>
      <c r="B1064" s="213"/>
      <c r="C1064" s="174"/>
      <c r="D1064" s="199" t="s">
        <v>2362</v>
      </c>
      <c r="E1064" s="482" t="s">
        <v>889</v>
      </c>
      <c r="F1064" s="483"/>
      <c r="G1064" s="199" t="s">
        <v>624</v>
      </c>
      <c r="H1064" s="199" t="s">
        <v>2398</v>
      </c>
      <c r="I1064" s="201" t="s">
        <v>2372</v>
      </c>
      <c r="J1064" s="201">
        <f t="shared" si="530"/>
        <v>0.38491199999999998</v>
      </c>
      <c r="K1064" s="195">
        <v>0.24979999999999999</v>
      </c>
      <c r="L1064" s="201">
        <f t="shared" si="531"/>
        <v>9.6151017599999986E-2</v>
      </c>
      <c r="M1064" s="196">
        <f t="shared" si="529"/>
        <v>0.48</v>
      </c>
      <c r="N1064" s="20"/>
      <c r="O1064" s="17"/>
      <c r="P1064" s="17"/>
      <c r="Q1064" s="17"/>
      <c r="R1064" s="17"/>
    </row>
    <row r="1065" spans="1:18" ht="15.75" customHeight="1">
      <c r="A1065" s="17"/>
      <c r="B1065" s="213"/>
      <c r="C1065" s="174"/>
      <c r="D1065" s="199" t="s">
        <v>2379</v>
      </c>
      <c r="E1065" s="482" t="s">
        <v>890</v>
      </c>
      <c r="F1065" s="483"/>
      <c r="G1065" s="199" t="s">
        <v>624</v>
      </c>
      <c r="H1065" s="199" t="s">
        <v>2399</v>
      </c>
      <c r="I1065" s="201" t="s">
        <v>2384</v>
      </c>
      <c r="J1065" s="201">
        <f t="shared" si="530"/>
        <v>1.6646670000000001</v>
      </c>
      <c r="K1065" s="195">
        <v>0.24979999999999999</v>
      </c>
      <c r="L1065" s="201">
        <f t="shared" si="531"/>
        <v>0.41583381660000002</v>
      </c>
      <c r="M1065" s="196">
        <f t="shared" si="529"/>
        <v>2.08</v>
      </c>
      <c r="N1065" s="20"/>
      <c r="O1065" s="17"/>
      <c r="P1065" s="17"/>
      <c r="Q1065" s="17"/>
      <c r="R1065" s="17"/>
    </row>
    <row r="1066" spans="1:18" ht="15.75" customHeight="1">
      <c r="A1066" s="17"/>
      <c r="B1066" s="213"/>
      <c r="C1066" s="174"/>
      <c r="D1066" s="199" t="s">
        <v>2390</v>
      </c>
      <c r="E1066" s="482" t="s">
        <v>891</v>
      </c>
      <c r="F1066" s="483"/>
      <c r="G1066" s="199" t="s">
        <v>505</v>
      </c>
      <c r="H1066" s="199" t="s">
        <v>2400</v>
      </c>
      <c r="I1066" s="201" t="s">
        <v>2401</v>
      </c>
      <c r="J1066" s="201">
        <f t="shared" si="527"/>
        <v>0.89545199999999991</v>
      </c>
      <c r="K1066" s="195">
        <v>0.24979999999999999</v>
      </c>
      <c r="L1066" s="201">
        <f t="shared" si="528"/>
        <v>0.22368390959999998</v>
      </c>
      <c r="M1066" s="196">
        <f t="shared" si="529"/>
        <v>1.1200000000000001</v>
      </c>
      <c r="N1066" s="20"/>
      <c r="O1066" s="17"/>
      <c r="P1066" s="17"/>
      <c r="Q1066" s="17"/>
      <c r="R1066" s="17"/>
    </row>
    <row r="1067" spans="1:18" ht="15.75" customHeight="1">
      <c r="A1067" s="17"/>
      <c r="B1067" s="213"/>
      <c r="C1067" s="174"/>
      <c r="D1067" s="199" t="s">
        <v>2380</v>
      </c>
      <c r="E1067" s="482" t="s">
        <v>892</v>
      </c>
      <c r="F1067" s="483"/>
      <c r="G1067" s="199" t="s">
        <v>596</v>
      </c>
      <c r="H1067" s="199" t="s">
        <v>2402</v>
      </c>
      <c r="I1067" s="201" t="s">
        <v>2386</v>
      </c>
      <c r="J1067" s="201">
        <f t="shared" si="527"/>
        <v>9.01417</v>
      </c>
      <c r="K1067" s="195">
        <v>0.24979999999999999</v>
      </c>
      <c r="L1067" s="201">
        <f t="shared" si="528"/>
        <v>2.2517396659999998</v>
      </c>
      <c r="M1067" s="196">
        <f t="shared" si="529"/>
        <v>11.27</v>
      </c>
      <c r="N1067" s="20"/>
      <c r="O1067" s="17"/>
      <c r="P1067" s="17"/>
      <c r="Q1067" s="17"/>
      <c r="R1067" s="17"/>
    </row>
    <row r="1068" spans="1:18" ht="15.75" customHeight="1">
      <c r="A1068" s="17"/>
      <c r="B1068" s="213"/>
      <c r="C1068" s="219"/>
      <c r="D1068" s="199"/>
      <c r="E1068" s="220"/>
      <c r="F1068" s="221"/>
      <c r="G1068" s="199"/>
      <c r="H1068" s="216"/>
      <c r="I1068" s="201"/>
      <c r="J1068" s="201"/>
      <c r="K1068" s="222"/>
      <c r="L1068" s="227" t="s">
        <v>594</v>
      </c>
      <c r="M1068" s="210">
        <f>SUM(M1060:M1067)</f>
        <v>106.88000000000001</v>
      </c>
      <c r="N1068" s="20"/>
      <c r="O1068" s="17"/>
      <c r="P1068" s="17"/>
      <c r="Q1068" s="17"/>
      <c r="R1068" s="17"/>
    </row>
    <row r="1069" spans="1:18" ht="15.75" customHeight="1">
      <c r="A1069" s="17"/>
      <c r="B1069" s="213"/>
      <c r="C1069" s="206" t="s">
        <v>3915</v>
      </c>
      <c r="D1069" s="225">
        <v>101965</v>
      </c>
      <c r="E1069" s="484" t="s">
        <v>1184</v>
      </c>
      <c r="F1069" s="484"/>
      <c r="G1069" s="484"/>
      <c r="H1069" s="484"/>
      <c r="I1069" s="484"/>
      <c r="J1069" s="484"/>
      <c r="K1069" s="484"/>
      <c r="L1069" s="484"/>
      <c r="M1069" s="485"/>
      <c r="N1069" s="20"/>
      <c r="O1069" s="17"/>
      <c r="P1069" s="17"/>
      <c r="Q1069" s="17"/>
      <c r="R1069" s="17"/>
    </row>
    <row r="1070" spans="1:18" ht="15.75" customHeight="1">
      <c r="A1070" s="17"/>
      <c r="B1070" s="213"/>
      <c r="C1070" s="174"/>
      <c r="D1070" s="199" t="s">
        <v>2403</v>
      </c>
      <c r="E1070" s="482" t="s">
        <v>2404</v>
      </c>
      <c r="F1070" s="483"/>
      <c r="G1070" s="199" t="s">
        <v>489</v>
      </c>
      <c r="H1070" s="199" t="s">
        <v>2410</v>
      </c>
      <c r="I1070" s="201" t="s">
        <v>2411</v>
      </c>
      <c r="J1070" s="201">
        <f t="shared" ref="J1070:J1075" si="532">H1070*I1070</f>
        <v>147.35759999999999</v>
      </c>
      <c r="K1070" s="195">
        <v>0.24979999999999999</v>
      </c>
      <c r="L1070" s="201">
        <f t="shared" ref="L1070:L1075" si="533">J1070*K1070</f>
        <v>36.809928479999996</v>
      </c>
      <c r="M1070" s="196">
        <f t="shared" ref="M1070:M1075" si="534">ROUND(J1070+L1070,2)</f>
        <v>184.17</v>
      </c>
      <c r="N1070" s="20"/>
      <c r="O1070" s="17"/>
      <c r="P1070" s="17"/>
      <c r="Q1070" s="17"/>
      <c r="R1070" s="17"/>
    </row>
    <row r="1071" spans="1:18" ht="15.75" customHeight="1">
      <c r="A1071" s="17"/>
      <c r="B1071" s="213"/>
      <c r="C1071" s="174"/>
      <c r="D1071" s="199" t="s">
        <v>2405</v>
      </c>
      <c r="E1071" s="482" t="s">
        <v>2406</v>
      </c>
      <c r="F1071" s="483"/>
      <c r="G1071" s="199" t="s">
        <v>515</v>
      </c>
      <c r="H1071" s="199" t="s">
        <v>1743</v>
      </c>
      <c r="I1071" s="201" t="s">
        <v>2412</v>
      </c>
      <c r="J1071" s="201">
        <f t="shared" si="532"/>
        <v>2.41248</v>
      </c>
      <c r="K1071" s="195">
        <v>0.24979999999999999</v>
      </c>
      <c r="L1071" s="201">
        <f t="shared" si="533"/>
        <v>0.60263750399999994</v>
      </c>
      <c r="M1071" s="196">
        <f t="shared" si="534"/>
        <v>3.02</v>
      </c>
      <c r="N1071" s="20"/>
      <c r="O1071" s="17"/>
      <c r="P1071" s="17"/>
      <c r="Q1071" s="17"/>
      <c r="R1071" s="17"/>
    </row>
    <row r="1072" spans="1:18" ht="15.75" customHeight="1">
      <c r="A1072" s="17"/>
      <c r="B1072" s="213"/>
      <c r="C1072" s="174"/>
      <c r="D1072" s="199" t="s">
        <v>2407</v>
      </c>
      <c r="E1072" s="482" t="s">
        <v>630</v>
      </c>
      <c r="F1072" s="483"/>
      <c r="G1072" s="199" t="s">
        <v>596</v>
      </c>
      <c r="H1072" s="199" t="s">
        <v>2413</v>
      </c>
      <c r="I1072" s="201" t="s">
        <v>2264</v>
      </c>
      <c r="J1072" s="201">
        <f t="shared" si="532"/>
        <v>8.9163200000000007</v>
      </c>
      <c r="K1072" s="195">
        <v>0.24979999999999999</v>
      </c>
      <c r="L1072" s="201">
        <f t="shared" si="533"/>
        <v>2.227296736</v>
      </c>
      <c r="M1072" s="196">
        <f t="shared" si="534"/>
        <v>11.14</v>
      </c>
      <c r="N1072" s="20"/>
      <c r="O1072" s="17"/>
      <c r="P1072" s="17"/>
      <c r="Q1072" s="17"/>
      <c r="R1072" s="17"/>
    </row>
    <row r="1073" spans="1:18" ht="15.75" customHeight="1">
      <c r="A1073" s="17"/>
      <c r="B1073" s="213"/>
      <c r="C1073" s="174"/>
      <c r="D1073" s="199" t="s">
        <v>606</v>
      </c>
      <c r="E1073" s="482" t="s">
        <v>597</v>
      </c>
      <c r="F1073" s="483"/>
      <c r="G1073" s="199" t="s">
        <v>596</v>
      </c>
      <c r="H1073" s="199" t="s">
        <v>2251</v>
      </c>
      <c r="I1073" s="201" t="s">
        <v>1922</v>
      </c>
      <c r="J1073" s="201">
        <f t="shared" si="532"/>
        <v>3.6136099999999995</v>
      </c>
      <c r="K1073" s="195">
        <v>0.24979999999999999</v>
      </c>
      <c r="L1073" s="201">
        <f t="shared" si="533"/>
        <v>0.90267977799999988</v>
      </c>
      <c r="M1073" s="196">
        <f t="shared" si="534"/>
        <v>4.5199999999999996</v>
      </c>
      <c r="N1073" s="20"/>
      <c r="O1073" s="17"/>
      <c r="P1073" s="17"/>
      <c r="Q1073" s="17"/>
      <c r="R1073" s="17"/>
    </row>
    <row r="1074" spans="1:18" ht="15.75" customHeight="1">
      <c r="A1074" s="17"/>
      <c r="B1074" s="213"/>
      <c r="C1074" s="174"/>
      <c r="D1074" s="199" t="s">
        <v>2408</v>
      </c>
      <c r="E1074" s="482" t="s">
        <v>602</v>
      </c>
      <c r="F1074" s="483"/>
      <c r="G1074" s="199" t="s">
        <v>502</v>
      </c>
      <c r="H1074" s="199" t="s">
        <v>2414</v>
      </c>
      <c r="I1074" s="201" t="s">
        <v>1500</v>
      </c>
      <c r="J1074" s="201">
        <f t="shared" si="532"/>
        <v>0.40236000000000005</v>
      </c>
      <c r="K1074" s="195">
        <v>0.24979999999999999</v>
      </c>
      <c r="L1074" s="201">
        <f t="shared" si="533"/>
        <v>0.10050952800000001</v>
      </c>
      <c r="M1074" s="196">
        <f t="shared" si="534"/>
        <v>0.5</v>
      </c>
      <c r="N1074" s="20"/>
      <c r="O1074" s="17"/>
      <c r="P1074" s="17"/>
      <c r="Q1074" s="17"/>
      <c r="R1074" s="17"/>
    </row>
    <row r="1075" spans="1:18" ht="15.75" customHeight="1">
      <c r="A1075" s="17"/>
      <c r="B1075" s="213"/>
      <c r="C1075" s="174"/>
      <c r="D1075" s="199" t="s">
        <v>2409</v>
      </c>
      <c r="E1075" s="482" t="s">
        <v>603</v>
      </c>
      <c r="F1075" s="483"/>
      <c r="G1075" s="199" t="s">
        <v>604</v>
      </c>
      <c r="H1075" s="199" t="s">
        <v>2415</v>
      </c>
      <c r="I1075" s="201" t="s">
        <v>1502</v>
      </c>
      <c r="J1075" s="201">
        <f t="shared" si="532"/>
        <v>7.1958399999999996</v>
      </c>
      <c r="K1075" s="195">
        <v>0.24979999999999999</v>
      </c>
      <c r="L1075" s="201">
        <f t="shared" si="533"/>
        <v>1.7975208319999998</v>
      </c>
      <c r="M1075" s="196">
        <f t="shared" si="534"/>
        <v>8.99</v>
      </c>
      <c r="N1075" s="20"/>
      <c r="O1075" s="17"/>
      <c r="P1075" s="17"/>
      <c r="Q1075" s="17"/>
      <c r="R1075" s="17"/>
    </row>
    <row r="1076" spans="1:18" ht="15.75" customHeight="1">
      <c r="A1076" s="17"/>
      <c r="B1076" s="213"/>
      <c r="C1076" s="219"/>
      <c r="D1076" s="199"/>
      <c r="E1076" s="220"/>
      <c r="F1076" s="221"/>
      <c r="G1076" s="199"/>
      <c r="H1076" s="216"/>
      <c r="I1076" s="201"/>
      <c r="J1076" s="201"/>
      <c r="K1076" s="222"/>
      <c r="L1076" s="227" t="s">
        <v>594</v>
      </c>
      <c r="M1076" s="210">
        <f>SUM(M1070:M1075)</f>
        <v>212.34</v>
      </c>
      <c r="N1076" s="20"/>
      <c r="O1076" s="17"/>
      <c r="P1076" s="17"/>
      <c r="Q1076" s="17"/>
      <c r="R1076" s="17"/>
    </row>
    <row r="1077" spans="1:18" ht="15.75" customHeight="1">
      <c r="A1077" s="17"/>
      <c r="B1077" s="213"/>
      <c r="C1077" s="206" t="s">
        <v>3916</v>
      </c>
      <c r="D1077" s="225" t="s">
        <v>2416</v>
      </c>
      <c r="E1077" s="484" t="s">
        <v>1185</v>
      </c>
      <c r="F1077" s="484" t="s">
        <v>489</v>
      </c>
      <c r="G1077" s="484" t="s">
        <v>1577</v>
      </c>
      <c r="H1077" s="484"/>
      <c r="I1077" s="484"/>
      <c r="J1077" s="484"/>
      <c r="K1077" s="484"/>
      <c r="L1077" s="484"/>
      <c r="M1077" s="485"/>
      <c r="N1077" s="20"/>
      <c r="O1077" s="17"/>
      <c r="P1077" s="17"/>
      <c r="Q1077" s="17"/>
      <c r="R1077" s="17"/>
    </row>
    <row r="1078" spans="1:18" ht="15.75" customHeight="1">
      <c r="A1078" s="17"/>
      <c r="B1078" s="213"/>
      <c r="C1078" s="174"/>
      <c r="D1078" s="199" t="s">
        <v>2254</v>
      </c>
      <c r="E1078" s="482" t="s">
        <v>627</v>
      </c>
      <c r="F1078" s="483"/>
      <c r="G1078" s="199" t="s">
        <v>505</v>
      </c>
      <c r="H1078" s="199" t="s">
        <v>2417</v>
      </c>
      <c r="I1078" s="201">
        <v>1.06</v>
      </c>
      <c r="J1078" s="201">
        <f t="shared" ref="J1078:J1080" si="535">H1078*I1078</f>
        <v>8.9040000000000008E-2</v>
      </c>
      <c r="K1078" s="195">
        <v>0.24979999999999999</v>
      </c>
      <c r="L1078" s="201">
        <f t="shared" ref="L1078:L1080" si="536">J1078*K1078</f>
        <v>2.2242192000000001E-2</v>
      </c>
      <c r="M1078" s="196">
        <f t="shared" ref="M1078:M1080" si="537">ROUND(J1078+L1078,2)</f>
        <v>0.11</v>
      </c>
      <c r="N1078" s="20"/>
      <c r="O1078" s="17"/>
      <c r="P1078" s="17"/>
      <c r="Q1078" s="17"/>
      <c r="R1078" s="17"/>
    </row>
    <row r="1079" spans="1:18" ht="15.75" customHeight="1">
      <c r="A1079" s="17"/>
      <c r="B1079" s="213"/>
      <c r="C1079" s="174"/>
      <c r="D1079" s="199" t="s">
        <v>976</v>
      </c>
      <c r="E1079" s="482" t="s">
        <v>605</v>
      </c>
      <c r="F1079" s="483"/>
      <c r="G1079" s="199" t="s">
        <v>596</v>
      </c>
      <c r="H1079" s="199" t="s">
        <v>2418</v>
      </c>
      <c r="I1079" s="201">
        <v>21.39</v>
      </c>
      <c r="J1079" s="201">
        <f t="shared" si="535"/>
        <v>2.7806999999999999</v>
      </c>
      <c r="K1079" s="195">
        <v>0.24979999999999999</v>
      </c>
      <c r="L1079" s="201">
        <f t="shared" si="536"/>
        <v>0.69461885999999995</v>
      </c>
      <c r="M1079" s="196">
        <f t="shared" si="537"/>
        <v>3.48</v>
      </c>
      <c r="N1079" s="20"/>
      <c r="O1079" s="17"/>
      <c r="P1079" s="17"/>
      <c r="Q1079" s="17"/>
      <c r="R1079" s="17"/>
    </row>
    <row r="1080" spans="1:18" ht="15.75" customHeight="1">
      <c r="A1080" s="17"/>
      <c r="B1080" s="213"/>
      <c r="C1080" s="174"/>
      <c r="D1080" s="199" t="s">
        <v>606</v>
      </c>
      <c r="E1080" s="482" t="s">
        <v>597</v>
      </c>
      <c r="F1080" s="483"/>
      <c r="G1080" s="199" t="s">
        <v>596</v>
      </c>
      <c r="H1080" s="199" t="s">
        <v>1685</v>
      </c>
      <c r="I1080" s="201">
        <v>17.29</v>
      </c>
      <c r="J1080" s="201">
        <f t="shared" si="535"/>
        <v>1.7290000000000001</v>
      </c>
      <c r="K1080" s="195">
        <v>0.24979999999999999</v>
      </c>
      <c r="L1080" s="201">
        <f t="shared" si="536"/>
        <v>0.43190420000000002</v>
      </c>
      <c r="M1080" s="196">
        <f t="shared" si="537"/>
        <v>2.16</v>
      </c>
      <c r="N1080" s="20"/>
      <c r="O1080" s="17"/>
      <c r="P1080" s="17"/>
      <c r="Q1080" s="17"/>
      <c r="R1080" s="17"/>
    </row>
    <row r="1081" spans="1:18" ht="15.75" customHeight="1">
      <c r="A1081" s="17"/>
      <c r="B1081" s="213"/>
      <c r="C1081" s="219"/>
      <c r="D1081" s="199"/>
      <c r="E1081" s="220"/>
      <c r="F1081" s="221"/>
      <c r="G1081" s="199"/>
      <c r="H1081" s="216"/>
      <c r="I1081" s="201"/>
      <c r="J1081" s="201"/>
      <c r="K1081" s="222"/>
      <c r="L1081" s="227" t="s">
        <v>594</v>
      </c>
      <c r="M1081" s="210">
        <f>SUM(M1078:M1080)</f>
        <v>5.75</v>
      </c>
      <c r="N1081" s="20"/>
      <c r="O1081" s="17"/>
      <c r="P1081" s="17"/>
      <c r="Q1081" s="17"/>
      <c r="R1081" s="17"/>
    </row>
    <row r="1082" spans="1:18" ht="15.75" customHeight="1">
      <c r="A1082" s="17"/>
      <c r="B1082" s="213"/>
      <c r="C1082" s="206" t="s">
        <v>3917</v>
      </c>
      <c r="D1082" s="225">
        <v>90443</v>
      </c>
      <c r="E1082" s="484" t="s">
        <v>1186</v>
      </c>
      <c r="F1082" s="484"/>
      <c r="G1082" s="484"/>
      <c r="H1082" s="484"/>
      <c r="I1082" s="484"/>
      <c r="J1082" s="484"/>
      <c r="K1082" s="484"/>
      <c r="L1082" s="484"/>
      <c r="M1082" s="485"/>
      <c r="N1082" s="20"/>
      <c r="O1082" s="17"/>
      <c r="P1082" s="17"/>
      <c r="Q1082" s="17"/>
      <c r="R1082" s="17"/>
    </row>
    <row r="1083" spans="1:18" ht="15.75" customHeight="1">
      <c r="A1083" s="17"/>
      <c r="B1083" s="213"/>
      <c r="C1083" s="174"/>
      <c r="D1083" s="199" t="s">
        <v>1661</v>
      </c>
      <c r="E1083" s="482" t="s">
        <v>1662</v>
      </c>
      <c r="F1083" s="483"/>
      <c r="G1083" s="199" t="s">
        <v>596</v>
      </c>
      <c r="H1083" s="199" t="s">
        <v>2321</v>
      </c>
      <c r="I1083" s="201" t="s">
        <v>1715</v>
      </c>
      <c r="J1083" s="201">
        <f t="shared" ref="J1083:J1084" si="538">H1083*I1083</f>
        <v>1.1928000000000001</v>
      </c>
      <c r="K1083" s="195">
        <v>0.24979999999999999</v>
      </c>
      <c r="L1083" s="201">
        <f t="shared" ref="L1083:L1084" si="539">J1083*K1083</f>
        <v>0.29796144000000002</v>
      </c>
      <c r="M1083" s="196">
        <f t="shared" ref="M1083:M1084" si="540">ROUND(J1083+L1083,2)</f>
        <v>1.49</v>
      </c>
      <c r="N1083" s="20"/>
      <c r="O1083" s="17"/>
      <c r="P1083" s="17"/>
      <c r="Q1083" s="17"/>
      <c r="R1083" s="17"/>
    </row>
    <row r="1084" spans="1:18" ht="15.75" customHeight="1">
      <c r="A1084" s="17"/>
      <c r="B1084" s="213"/>
      <c r="C1084" s="174"/>
      <c r="D1084" s="199" t="s">
        <v>1649</v>
      </c>
      <c r="E1084" s="482" t="s">
        <v>1650</v>
      </c>
      <c r="F1084" s="483"/>
      <c r="G1084" s="199" t="s">
        <v>596</v>
      </c>
      <c r="H1084" s="199" t="s">
        <v>2419</v>
      </c>
      <c r="I1084" s="201" t="s">
        <v>1716</v>
      </c>
      <c r="J1084" s="201">
        <f t="shared" si="538"/>
        <v>9.5277799999999999</v>
      </c>
      <c r="K1084" s="195">
        <v>0.24979999999999999</v>
      </c>
      <c r="L1084" s="201">
        <f t="shared" si="539"/>
        <v>2.3800394439999999</v>
      </c>
      <c r="M1084" s="196">
        <f t="shared" si="540"/>
        <v>11.91</v>
      </c>
      <c r="N1084" s="20"/>
      <c r="O1084" s="17"/>
      <c r="P1084" s="17"/>
      <c r="Q1084" s="17"/>
      <c r="R1084" s="17"/>
    </row>
    <row r="1085" spans="1:18" ht="15.75" customHeight="1">
      <c r="A1085" s="17"/>
      <c r="B1085" s="213"/>
      <c r="C1085" s="219"/>
      <c r="D1085" s="199"/>
      <c r="E1085" s="220"/>
      <c r="F1085" s="221"/>
      <c r="G1085" s="199"/>
      <c r="H1085" s="216"/>
      <c r="I1085" s="201"/>
      <c r="J1085" s="201"/>
      <c r="K1085" s="222"/>
      <c r="L1085" s="227" t="s">
        <v>594</v>
      </c>
      <c r="M1085" s="210">
        <f>SUM(M1083:M1084)</f>
        <v>13.4</v>
      </c>
      <c r="N1085" s="20"/>
      <c r="O1085" s="17"/>
      <c r="P1085" s="17"/>
      <c r="Q1085" s="17"/>
      <c r="R1085" s="17"/>
    </row>
    <row r="1086" spans="1:18" ht="15.75" customHeight="1">
      <c r="A1086" s="17"/>
      <c r="B1086" s="213"/>
      <c r="C1086" s="206" t="s">
        <v>3918</v>
      </c>
      <c r="D1086" s="225">
        <v>90444</v>
      </c>
      <c r="E1086" s="484" t="s">
        <v>1187</v>
      </c>
      <c r="F1086" s="484"/>
      <c r="G1086" s="484"/>
      <c r="H1086" s="484"/>
      <c r="I1086" s="484"/>
      <c r="J1086" s="484"/>
      <c r="K1086" s="484"/>
      <c r="L1086" s="484"/>
      <c r="M1086" s="485"/>
      <c r="N1086" s="20"/>
      <c r="O1086" s="17"/>
      <c r="P1086" s="17"/>
      <c r="Q1086" s="17"/>
      <c r="R1086" s="17"/>
    </row>
    <row r="1087" spans="1:18" ht="15.75" customHeight="1">
      <c r="A1087" s="17"/>
      <c r="B1087" s="213"/>
      <c r="C1087" s="174"/>
      <c r="D1087" s="199" t="s">
        <v>2420</v>
      </c>
      <c r="E1087" s="482" t="s">
        <v>2421</v>
      </c>
      <c r="F1087" s="483"/>
      <c r="G1087" s="199" t="s">
        <v>502</v>
      </c>
      <c r="H1087" s="199" t="s">
        <v>2424</v>
      </c>
      <c r="I1087" s="201" t="s">
        <v>2425</v>
      </c>
      <c r="J1087" s="201">
        <f t="shared" ref="J1087:J1090" si="541">H1087*I1087</f>
        <v>3.3566599999999998</v>
      </c>
      <c r="K1087" s="195">
        <v>0.24979999999999999</v>
      </c>
      <c r="L1087" s="201">
        <f t="shared" ref="L1087:L1090" si="542">J1087*K1087</f>
        <v>0.83849366799999991</v>
      </c>
      <c r="M1087" s="196">
        <f t="shared" ref="M1087:M1090" si="543">ROUND(J1087+L1087,2)</f>
        <v>4.2</v>
      </c>
      <c r="N1087" s="20"/>
      <c r="O1087" s="17"/>
      <c r="P1087" s="17"/>
      <c r="Q1087" s="17"/>
      <c r="R1087" s="17"/>
    </row>
    <row r="1088" spans="1:18" ht="15.75" customHeight="1">
      <c r="A1088" s="17"/>
      <c r="B1088" s="213"/>
      <c r="C1088" s="174"/>
      <c r="D1088" s="199" t="s">
        <v>2422</v>
      </c>
      <c r="E1088" s="482" t="s">
        <v>2423</v>
      </c>
      <c r="F1088" s="483"/>
      <c r="G1088" s="199" t="s">
        <v>604</v>
      </c>
      <c r="H1088" s="199" t="s">
        <v>2426</v>
      </c>
      <c r="I1088" s="201" t="s">
        <v>2427</v>
      </c>
      <c r="J1088" s="201">
        <f t="shared" ref="J1088:J1089" si="544">H1088*I1088</f>
        <v>6.5117199999999995</v>
      </c>
      <c r="K1088" s="195">
        <v>0.24979999999999999</v>
      </c>
      <c r="L1088" s="201">
        <f t="shared" ref="L1088:L1089" si="545">J1088*K1088</f>
        <v>1.6266276559999999</v>
      </c>
      <c r="M1088" s="196">
        <f t="shared" si="543"/>
        <v>8.14</v>
      </c>
      <c r="N1088" s="20"/>
      <c r="O1088" s="17"/>
      <c r="P1088" s="17"/>
      <c r="Q1088" s="17"/>
      <c r="R1088" s="17"/>
    </row>
    <row r="1089" spans="1:18" ht="15.75" customHeight="1">
      <c r="A1089" s="17"/>
      <c r="B1089" s="213"/>
      <c r="C1089" s="174"/>
      <c r="D1089" s="199" t="s">
        <v>1661</v>
      </c>
      <c r="E1089" s="482" t="s">
        <v>1662</v>
      </c>
      <c r="F1089" s="483"/>
      <c r="G1089" s="199" t="s">
        <v>596</v>
      </c>
      <c r="H1089" s="199" t="s">
        <v>2428</v>
      </c>
      <c r="I1089" s="201" t="s">
        <v>1715</v>
      </c>
      <c r="J1089" s="201">
        <f t="shared" si="544"/>
        <v>1.34616</v>
      </c>
      <c r="K1089" s="195">
        <v>0.24979999999999999</v>
      </c>
      <c r="L1089" s="201">
        <f t="shared" si="545"/>
        <v>0.336270768</v>
      </c>
      <c r="M1089" s="196">
        <f t="shared" si="543"/>
        <v>1.68</v>
      </c>
      <c r="N1089" s="20"/>
      <c r="O1089" s="17"/>
      <c r="P1089" s="17"/>
      <c r="Q1089" s="17"/>
      <c r="R1089" s="17"/>
    </row>
    <row r="1090" spans="1:18" ht="15.75" customHeight="1">
      <c r="A1090" s="17"/>
      <c r="B1090" s="213"/>
      <c r="C1090" s="174"/>
      <c r="D1090" s="199" t="s">
        <v>1649</v>
      </c>
      <c r="E1090" s="482" t="s">
        <v>1650</v>
      </c>
      <c r="F1090" s="483"/>
      <c r="G1090" s="199" t="s">
        <v>596</v>
      </c>
      <c r="H1090" s="199" t="s">
        <v>2429</v>
      </c>
      <c r="I1090" s="201" t="s">
        <v>1716</v>
      </c>
      <c r="J1090" s="201">
        <f t="shared" si="541"/>
        <v>10.67366</v>
      </c>
      <c r="K1090" s="195">
        <v>0.24979999999999999</v>
      </c>
      <c r="L1090" s="201">
        <f t="shared" si="542"/>
        <v>2.666280268</v>
      </c>
      <c r="M1090" s="196">
        <f t="shared" si="543"/>
        <v>13.34</v>
      </c>
      <c r="N1090" s="20"/>
      <c r="O1090" s="17"/>
      <c r="P1090" s="17"/>
      <c r="Q1090" s="17"/>
      <c r="R1090" s="17"/>
    </row>
    <row r="1091" spans="1:18" ht="15.75" customHeight="1">
      <c r="A1091" s="17"/>
      <c r="B1091" s="213"/>
      <c r="C1091" s="219"/>
      <c r="D1091" s="199"/>
      <c r="E1091" s="220"/>
      <c r="F1091" s="221"/>
      <c r="G1091" s="199"/>
      <c r="H1091" s="216"/>
      <c r="I1091" s="201"/>
      <c r="J1091" s="201"/>
      <c r="K1091" s="222"/>
      <c r="L1091" s="227" t="s">
        <v>594</v>
      </c>
      <c r="M1091" s="210">
        <f>SUM(M1087:M1090)</f>
        <v>27.36</v>
      </c>
      <c r="N1091" s="20"/>
      <c r="O1091" s="17"/>
      <c r="P1091" s="17"/>
      <c r="Q1091" s="17"/>
      <c r="R1091" s="17"/>
    </row>
    <row r="1092" spans="1:18" ht="15.75" customHeight="1">
      <c r="A1092" s="17"/>
      <c r="B1092" s="213"/>
      <c r="C1092" s="206" t="s">
        <v>3919</v>
      </c>
      <c r="D1092" s="225">
        <v>90445</v>
      </c>
      <c r="E1092" s="484" t="s">
        <v>1188</v>
      </c>
      <c r="F1092" s="484"/>
      <c r="G1092" s="484"/>
      <c r="H1092" s="484"/>
      <c r="I1092" s="484"/>
      <c r="J1092" s="484"/>
      <c r="K1092" s="484"/>
      <c r="L1092" s="484"/>
      <c r="M1092" s="485"/>
      <c r="N1092" s="20"/>
      <c r="O1092" s="17"/>
      <c r="P1092" s="17"/>
      <c r="Q1092" s="17"/>
      <c r="R1092" s="17"/>
    </row>
    <row r="1093" spans="1:18" ht="15.75" customHeight="1">
      <c r="A1093" s="17"/>
      <c r="B1093" s="213"/>
      <c r="C1093" s="174"/>
      <c r="D1093" s="199" t="s">
        <v>2420</v>
      </c>
      <c r="E1093" s="482" t="s">
        <v>2421</v>
      </c>
      <c r="F1093" s="483"/>
      <c r="G1093" s="199" t="s">
        <v>502</v>
      </c>
      <c r="H1093" s="199" t="s">
        <v>2430</v>
      </c>
      <c r="I1093" s="201" t="s">
        <v>2425</v>
      </c>
      <c r="J1093" s="201">
        <f t="shared" ref="J1093:J1096" si="546">H1093*I1093</f>
        <v>3.5918399999999999</v>
      </c>
      <c r="K1093" s="195">
        <v>0.24979999999999999</v>
      </c>
      <c r="L1093" s="201">
        <f t="shared" ref="L1093:L1096" si="547">J1093*K1093</f>
        <v>0.89724163199999996</v>
      </c>
      <c r="M1093" s="196">
        <f t="shared" ref="M1093:M1096" si="548">ROUND(J1093+L1093,2)</f>
        <v>4.49</v>
      </c>
      <c r="N1093" s="20"/>
      <c r="O1093" s="17"/>
      <c r="P1093" s="17"/>
      <c r="Q1093" s="17"/>
      <c r="R1093" s="17"/>
    </row>
    <row r="1094" spans="1:18" ht="15.75" customHeight="1">
      <c r="A1094" s="17"/>
      <c r="B1094" s="213"/>
      <c r="C1094" s="174"/>
      <c r="D1094" s="199" t="s">
        <v>2422</v>
      </c>
      <c r="E1094" s="482" t="s">
        <v>2423</v>
      </c>
      <c r="F1094" s="483"/>
      <c r="G1094" s="199" t="s">
        <v>604</v>
      </c>
      <c r="H1094" s="199" t="s">
        <v>2431</v>
      </c>
      <c r="I1094" s="201" t="s">
        <v>2427</v>
      </c>
      <c r="J1094" s="201">
        <f t="shared" si="546"/>
        <v>6.9445800000000002</v>
      </c>
      <c r="K1094" s="195">
        <v>0.24979999999999999</v>
      </c>
      <c r="L1094" s="201">
        <f t="shared" si="547"/>
        <v>1.734756084</v>
      </c>
      <c r="M1094" s="196">
        <f t="shared" si="548"/>
        <v>8.68</v>
      </c>
      <c r="N1094" s="20"/>
      <c r="O1094" s="17"/>
      <c r="P1094" s="17"/>
      <c r="Q1094" s="17"/>
      <c r="R1094" s="17"/>
    </row>
    <row r="1095" spans="1:18" ht="15.75" customHeight="1">
      <c r="A1095" s="17"/>
      <c r="B1095" s="213"/>
      <c r="C1095" s="174"/>
      <c r="D1095" s="199" t="s">
        <v>1661</v>
      </c>
      <c r="E1095" s="482" t="s">
        <v>1662</v>
      </c>
      <c r="F1095" s="483"/>
      <c r="G1095" s="199" t="s">
        <v>596</v>
      </c>
      <c r="H1095" s="199" t="s">
        <v>2417</v>
      </c>
      <c r="I1095" s="201" t="s">
        <v>1715</v>
      </c>
      <c r="J1095" s="201">
        <f t="shared" si="546"/>
        <v>1.43136</v>
      </c>
      <c r="K1095" s="195">
        <v>0.24979999999999999</v>
      </c>
      <c r="L1095" s="201">
        <f t="shared" si="547"/>
        <v>0.35755372799999996</v>
      </c>
      <c r="M1095" s="196">
        <f t="shared" si="548"/>
        <v>1.79</v>
      </c>
      <c r="N1095" s="20"/>
      <c r="O1095" s="17"/>
      <c r="P1095" s="17"/>
      <c r="Q1095" s="17"/>
      <c r="R1095" s="17"/>
    </row>
    <row r="1096" spans="1:18" ht="15.75" customHeight="1">
      <c r="A1096" s="17"/>
      <c r="B1096" s="213"/>
      <c r="C1096" s="174"/>
      <c r="D1096" s="199" t="s">
        <v>1649</v>
      </c>
      <c r="E1096" s="482" t="s">
        <v>1650</v>
      </c>
      <c r="F1096" s="483"/>
      <c r="G1096" s="199" t="s">
        <v>596</v>
      </c>
      <c r="H1096" s="199" t="s">
        <v>2432</v>
      </c>
      <c r="I1096" s="201" t="s">
        <v>1716</v>
      </c>
      <c r="J1096" s="201">
        <f t="shared" si="546"/>
        <v>11.39514</v>
      </c>
      <c r="K1096" s="195">
        <v>0.24979999999999999</v>
      </c>
      <c r="L1096" s="201">
        <f t="shared" si="547"/>
        <v>2.8465059719999997</v>
      </c>
      <c r="M1096" s="196">
        <f t="shared" si="548"/>
        <v>14.24</v>
      </c>
      <c r="N1096" s="20"/>
      <c r="O1096" s="17"/>
      <c r="P1096" s="17"/>
      <c r="Q1096" s="17"/>
      <c r="R1096" s="17"/>
    </row>
    <row r="1097" spans="1:18" ht="15.75" customHeight="1">
      <c r="A1097" s="17"/>
      <c r="B1097" s="213"/>
      <c r="C1097" s="219"/>
      <c r="D1097" s="199"/>
      <c r="E1097" s="220"/>
      <c r="F1097" s="221"/>
      <c r="G1097" s="199"/>
      <c r="H1097" s="216"/>
      <c r="I1097" s="201"/>
      <c r="J1097" s="201"/>
      <c r="K1097" s="222"/>
      <c r="L1097" s="227" t="s">
        <v>594</v>
      </c>
      <c r="M1097" s="210">
        <f>SUM(M1093:M1096)</f>
        <v>29.200000000000003</v>
      </c>
      <c r="N1097" s="20"/>
      <c r="O1097" s="17"/>
      <c r="P1097" s="17"/>
      <c r="Q1097" s="17"/>
      <c r="R1097" s="17"/>
    </row>
    <row r="1098" spans="1:18" ht="15.75" customHeight="1">
      <c r="A1098" s="17"/>
      <c r="B1098" s="213"/>
      <c r="C1098" s="206" t="s">
        <v>3920</v>
      </c>
      <c r="D1098" s="225">
        <v>90447</v>
      </c>
      <c r="E1098" s="484" t="s">
        <v>1189</v>
      </c>
      <c r="F1098" s="484"/>
      <c r="G1098" s="484"/>
      <c r="H1098" s="484"/>
      <c r="I1098" s="484"/>
      <c r="J1098" s="484"/>
      <c r="K1098" s="484"/>
      <c r="L1098" s="484"/>
      <c r="M1098" s="485"/>
      <c r="N1098" s="20"/>
      <c r="O1098" s="17"/>
      <c r="P1098" s="17"/>
      <c r="Q1098" s="17"/>
      <c r="R1098" s="17"/>
    </row>
    <row r="1099" spans="1:18" ht="15.75" customHeight="1">
      <c r="A1099" s="17"/>
      <c r="B1099" s="213"/>
      <c r="C1099" s="174"/>
      <c r="D1099" s="199" t="s">
        <v>1664</v>
      </c>
      <c r="E1099" s="482" t="s">
        <v>634</v>
      </c>
      <c r="F1099" s="483"/>
      <c r="G1099" s="199" t="s">
        <v>596</v>
      </c>
      <c r="H1099" s="199" t="s">
        <v>2433</v>
      </c>
      <c r="I1099" s="201" t="s">
        <v>2434</v>
      </c>
      <c r="J1099" s="201">
        <f t="shared" ref="J1099:J1100" si="549">H1099*I1099</f>
        <v>0.62560000000000004</v>
      </c>
      <c r="K1099" s="195">
        <v>0.24979999999999999</v>
      </c>
      <c r="L1099" s="201">
        <f t="shared" ref="L1099:L1100" si="550">J1099*K1099</f>
        <v>0.15627488</v>
      </c>
      <c r="M1099" s="196">
        <f t="shared" ref="M1099:M1100" si="551">ROUND(J1099+L1099,2)</f>
        <v>0.78</v>
      </c>
      <c r="N1099" s="20"/>
      <c r="O1099" s="17"/>
      <c r="P1099" s="17"/>
      <c r="Q1099" s="17"/>
      <c r="R1099" s="17"/>
    </row>
    <row r="1100" spans="1:18" ht="15.75" customHeight="1">
      <c r="A1100" s="17"/>
      <c r="B1100" s="213"/>
      <c r="C1100" s="174"/>
      <c r="D1100" s="199" t="s">
        <v>1647</v>
      </c>
      <c r="E1100" s="482" t="s">
        <v>633</v>
      </c>
      <c r="F1100" s="483"/>
      <c r="G1100" s="199" t="s">
        <v>596</v>
      </c>
      <c r="H1100" s="199" t="s">
        <v>2435</v>
      </c>
      <c r="I1100" s="201" t="s">
        <v>2436</v>
      </c>
      <c r="J1100" s="201">
        <f t="shared" si="549"/>
        <v>4.9204800000000004</v>
      </c>
      <c r="K1100" s="195">
        <v>0.24979999999999999</v>
      </c>
      <c r="L1100" s="201">
        <f t="shared" si="550"/>
        <v>1.2291359040000001</v>
      </c>
      <c r="M1100" s="196">
        <f t="shared" si="551"/>
        <v>6.15</v>
      </c>
      <c r="N1100" s="20"/>
      <c r="O1100" s="17"/>
      <c r="P1100" s="17"/>
      <c r="Q1100" s="17"/>
      <c r="R1100" s="17"/>
    </row>
    <row r="1101" spans="1:18" ht="15.75" customHeight="1">
      <c r="A1101" s="17"/>
      <c r="B1101" s="213"/>
      <c r="C1101" s="219"/>
      <c r="D1101" s="199"/>
      <c r="E1101" s="220"/>
      <c r="F1101" s="221"/>
      <c r="G1101" s="199"/>
      <c r="H1101" s="216"/>
      <c r="I1101" s="201"/>
      <c r="J1101" s="201"/>
      <c r="K1101" s="222"/>
      <c r="L1101" s="227" t="s">
        <v>594</v>
      </c>
      <c r="M1101" s="210">
        <f>SUM(M1099:M1100)</f>
        <v>6.9300000000000006</v>
      </c>
      <c r="N1101" s="20"/>
      <c r="O1101" s="17"/>
      <c r="P1101" s="17"/>
      <c r="Q1101" s="17"/>
      <c r="R1101" s="17"/>
    </row>
    <row r="1102" spans="1:18" ht="15.75" customHeight="1">
      <c r="A1102" s="17"/>
      <c r="B1102" s="213"/>
      <c r="C1102" s="206" t="s">
        <v>955</v>
      </c>
      <c r="D1102" s="225"/>
      <c r="E1102" s="484" t="s">
        <v>1190</v>
      </c>
      <c r="F1102" s="484"/>
      <c r="G1102" s="484"/>
      <c r="H1102" s="484"/>
      <c r="I1102" s="484"/>
      <c r="J1102" s="484"/>
      <c r="K1102" s="484"/>
      <c r="L1102" s="484"/>
      <c r="M1102" s="485"/>
      <c r="N1102" s="20"/>
      <c r="O1102" s="17"/>
      <c r="P1102" s="17"/>
      <c r="Q1102" s="17"/>
      <c r="R1102" s="17"/>
    </row>
    <row r="1103" spans="1:18" ht="15.75" customHeight="1">
      <c r="A1103" s="17"/>
      <c r="B1103" s="213"/>
      <c r="C1103" s="206" t="s">
        <v>543</v>
      </c>
      <c r="D1103" s="225" t="s">
        <v>2437</v>
      </c>
      <c r="E1103" s="484" t="s">
        <v>1200</v>
      </c>
      <c r="F1103" s="484" t="s">
        <v>518</v>
      </c>
      <c r="G1103" s="484" t="s">
        <v>1577</v>
      </c>
      <c r="H1103" s="484"/>
      <c r="I1103" s="484"/>
      <c r="J1103" s="484"/>
      <c r="K1103" s="484"/>
      <c r="L1103" s="484"/>
      <c r="M1103" s="485"/>
      <c r="N1103" s="20"/>
      <c r="O1103" s="17"/>
      <c r="P1103" s="17"/>
      <c r="Q1103" s="17"/>
      <c r="R1103" s="17"/>
    </row>
    <row r="1104" spans="1:18" ht="15.75" customHeight="1">
      <c r="A1104" s="17"/>
      <c r="B1104" s="213"/>
      <c r="C1104" s="174"/>
      <c r="D1104" s="199" t="s">
        <v>1631</v>
      </c>
      <c r="E1104" s="482" t="s">
        <v>1632</v>
      </c>
      <c r="F1104" s="483"/>
      <c r="G1104" s="199" t="s">
        <v>596</v>
      </c>
      <c r="H1104" s="199" t="s">
        <v>1993</v>
      </c>
      <c r="I1104" s="201">
        <v>20.89</v>
      </c>
      <c r="J1104" s="201">
        <f t="shared" ref="J1104:J1105" si="552">H1104*I1104</f>
        <v>45.958000000000006</v>
      </c>
      <c r="K1104" s="195">
        <v>0.24979999999999999</v>
      </c>
      <c r="L1104" s="201">
        <f t="shared" ref="L1104:L1105" si="553">J1104*K1104</f>
        <v>11.480308400000002</v>
      </c>
      <c r="M1104" s="196">
        <f t="shared" ref="M1104:M1105" si="554">ROUND(J1104+L1104,2)</f>
        <v>57.44</v>
      </c>
      <c r="N1104" s="20"/>
      <c r="O1104" s="17"/>
      <c r="P1104" s="17"/>
      <c r="Q1104" s="17"/>
      <c r="R1104" s="17"/>
    </row>
    <row r="1105" spans="1:18" ht="15.75" customHeight="1">
      <c r="A1105" s="17"/>
      <c r="B1105" s="213"/>
      <c r="C1105" s="174"/>
      <c r="D1105" s="199" t="s">
        <v>606</v>
      </c>
      <c r="E1105" s="482" t="s">
        <v>597</v>
      </c>
      <c r="F1105" s="483"/>
      <c r="G1105" s="199" t="s">
        <v>596</v>
      </c>
      <c r="H1105" s="199" t="s">
        <v>1993</v>
      </c>
      <c r="I1105" s="201">
        <v>17.29</v>
      </c>
      <c r="J1105" s="201">
        <f t="shared" si="552"/>
        <v>38.038000000000004</v>
      </c>
      <c r="K1105" s="195">
        <v>0.24979999999999999</v>
      </c>
      <c r="L1105" s="201">
        <f t="shared" si="553"/>
        <v>9.5018924000000009</v>
      </c>
      <c r="M1105" s="196">
        <f t="shared" si="554"/>
        <v>47.54</v>
      </c>
      <c r="N1105" s="20"/>
      <c r="O1105" s="17"/>
      <c r="P1105" s="17"/>
      <c r="Q1105" s="17"/>
      <c r="R1105" s="17"/>
    </row>
    <row r="1106" spans="1:18" ht="15.75" customHeight="1">
      <c r="A1106" s="17"/>
      <c r="B1106" s="213"/>
      <c r="C1106" s="219"/>
      <c r="D1106" s="199"/>
      <c r="E1106" s="220"/>
      <c r="F1106" s="221"/>
      <c r="G1106" s="199"/>
      <c r="H1106" s="216"/>
      <c r="I1106" s="201"/>
      <c r="J1106" s="201"/>
      <c r="K1106" s="222"/>
      <c r="L1106" s="227" t="s">
        <v>594</v>
      </c>
      <c r="M1106" s="210">
        <f>SUM(M1104:M1105)</f>
        <v>104.97999999999999</v>
      </c>
      <c r="N1106" s="20"/>
      <c r="O1106" s="17"/>
      <c r="P1106" s="17"/>
      <c r="Q1106" s="17"/>
      <c r="R1106" s="17"/>
    </row>
    <row r="1107" spans="1:18" ht="15.75" customHeight="1">
      <c r="A1107" s="17"/>
      <c r="B1107" s="213"/>
      <c r="C1107" s="206" t="s">
        <v>544</v>
      </c>
      <c r="D1107" s="225" t="s">
        <v>2438</v>
      </c>
      <c r="E1107" s="484" t="s">
        <v>2439</v>
      </c>
      <c r="F1107" s="484"/>
      <c r="G1107" s="484"/>
      <c r="H1107" s="484"/>
      <c r="I1107" s="484"/>
      <c r="J1107" s="484"/>
      <c r="K1107" s="484"/>
      <c r="L1107" s="484"/>
      <c r="M1107" s="485"/>
      <c r="N1107" s="20"/>
      <c r="O1107" s="17"/>
      <c r="P1107" s="17"/>
      <c r="Q1107" s="17"/>
      <c r="R1107" s="17"/>
    </row>
    <row r="1108" spans="1:18" ht="15.75" customHeight="1">
      <c r="A1108" s="17"/>
      <c r="B1108" s="213"/>
      <c r="C1108" s="174"/>
      <c r="D1108" s="199" t="s">
        <v>2440</v>
      </c>
      <c r="E1108" s="482" t="s">
        <v>2441</v>
      </c>
      <c r="F1108" s="483"/>
      <c r="G1108" s="199" t="s">
        <v>2455</v>
      </c>
      <c r="H1108" s="199" t="s">
        <v>1527</v>
      </c>
      <c r="I1108" s="201" t="s">
        <v>2456</v>
      </c>
      <c r="J1108" s="201">
        <f t="shared" ref="J1108:J1118" si="555">H1108*I1108</f>
        <v>120.77</v>
      </c>
      <c r="K1108" s="195">
        <v>0.24979999999999999</v>
      </c>
      <c r="L1108" s="201">
        <f t="shared" ref="L1108:L1118" si="556">J1108*K1108</f>
        <v>30.168346</v>
      </c>
      <c r="M1108" s="196">
        <f t="shared" ref="M1108:M1118" si="557">ROUND(J1108+L1108,2)</f>
        <v>150.94</v>
      </c>
      <c r="N1108" s="20"/>
      <c r="O1108" s="17"/>
      <c r="P1108" s="17"/>
      <c r="Q1108" s="17"/>
      <c r="R1108" s="17"/>
    </row>
    <row r="1109" spans="1:18" ht="15.75" customHeight="1">
      <c r="A1109" s="17"/>
      <c r="B1109" s="213"/>
      <c r="C1109" s="174"/>
      <c r="D1109" s="199" t="s">
        <v>2442</v>
      </c>
      <c r="E1109" s="482" t="s">
        <v>2443</v>
      </c>
      <c r="F1109" s="483"/>
      <c r="G1109" s="199" t="s">
        <v>518</v>
      </c>
      <c r="H1109" s="199" t="s">
        <v>2457</v>
      </c>
      <c r="I1109" s="201" t="s">
        <v>2458</v>
      </c>
      <c r="J1109" s="201">
        <f t="shared" si="555"/>
        <v>42.96</v>
      </c>
      <c r="K1109" s="195">
        <v>0.24979999999999999</v>
      </c>
      <c r="L1109" s="201">
        <f t="shared" si="556"/>
        <v>10.731408</v>
      </c>
      <c r="M1109" s="196">
        <f t="shared" si="557"/>
        <v>53.69</v>
      </c>
      <c r="N1109" s="20"/>
      <c r="O1109" s="17"/>
      <c r="P1109" s="17"/>
      <c r="Q1109" s="17"/>
      <c r="R1109" s="17"/>
    </row>
    <row r="1110" spans="1:18" ht="15.75" customHeight="1">
      <c r="A1110" s="17"/>
      <c r="B1110" s="213"/>
      <c r="C1110" s="174"/>
      <c r="D1110" s="199" t="s">
        <v>2444</v>
      </c>
      <c r="E1110" s="482" t="s">
        <v>2445</v>
      </c>
      <c r="F1110" s="483"/>
      <c r="G1110" s="199" t="s">
        <v>518</v>
      </c>
      <c r="H1110" s="199" t="s">
        <v>1534</v>
      </c>
      <c r="I1110" s="201" t="s">
        <v>2459</v>
      </c>
      <c r="J1110" s="201">
        <f t="shared" si="555"/>
        <v>487.92</v>
      </c>
      <c r="K1110" s="195">
        <v>0.24979999999999999</v>
      </c>
      <c r="L1110" s="201">
        <f t="shared" si="556"/>
        <v>121.88241600000001</v>
      </c>
      <c r="M1110" s="196">
        <f t="shared" si="557"/>
        <v>609.79999999999995</v>
      </c>
      <c r="N1110" s="20"/>
      <c r="O1110" s="17"/>
      <c r="P1110" s="17"/>
      <c r="Q1110" s="17"/>
      <c r="R1110" s="17"/>
    </row>
    <row r="1111" spans="1:18" ht="15.75" customHeight="1">
      <c r="A1111" s="17"/>
      <c r="B1111" s="213"/>
      <c r="C1111" s="174"/>
      <c r="D1111" s="199" t="s">
        <v>2446</v>
      </c>
      <c r="E1111" s="482" t="s">
        <v>2447</v>
      </c>
      <c r="F1111" s="483"/>
      <c r="G1111" s="199" t="s">
        <v>518</v>
      </c>
      <c r="H1111" s="199" t="s">
        <v>2460</v>
      </c>
      <c r="I1111" s="201" t="s">
        <v>2461</v>
      </c>
      <c r="J1111" s="201">
        <f t="shared" si="555"/>
        <v>5.1480000000000006</v>
      </c>
      <c r="K1111" s="195">
        <v>0.24979999999999999</v>
      </c>
      <c r="L1111" s="201">
        <f t="shared" si="556"/>
        <v>1.2859704000000001</v>
      </c>
      <c r="M1111" s="196">
        <f t="shared" si="557"/>
        <v>6.43</v>
      </c>
      <c r="N1111" s="20"/>
      <c r="O1111" s="17"/>
      <c r="P1111" s="17"/>
      <c r="Q1111" s="17"/>
      <c r="R1111" s="17"/>
    </row>
    <row r="1112" spans="1:18" ht="15.75" customHeight="1">
      <c r="A1112" s="17"/>
      <c r="B1112" s="213"/>
      <c r="C1112" s="174"/>
      <c r="D1112" s="199" t="s">
        <v>2448</v>
      </c>
      <c r="E1112" s="482" t="s">
        <v>2449</v>
      </c>
      <c r="F1112" s="483"/>
      <c r="G1112" s="199" t="s">
        <v>489</v>
      </c>
      <c r="H1112" s="199" t="s">
        <v>2462</v>
      </c>
      <c r="I1112" s="201" t="s">
        <v>2463</v>
      </c>
      <c r="J1112" s="201">
        <f t="shared" si="555"/>
        <v>44.666999999999994</v>
      </c>
      <c r="K1112" s="195">
        <v>0.24979999999999999</v>
      </c>
      <c r="L1112" s="201">
        <f t="shared" si="556"/>
        <v>11.157816599999999</v>
      </c>
      <c r="M1112" s="196">
        <f t="shared" si="557"/>
        <v>55.82</v>
      </c>
      <c r="N1112" s="20"/>
      <c r="O1112" s="17"/>
      <c r="P1112" s="17"/>
      <c r="Q1112" s="17"/>
      <c r="R1112" s="17"/>
    </row>
    <row r="1113" spans="1:18" ht="15.75" customHeight="1">
      <c r="A1113" s="17"/>
      <c r="B1113" s="213"/>
      <c r="C1113" s="174"/>
      <c r="D1113" s="199" t="s">
        <v>2450</v>
      </c>
      <c r="E1113" s="482" t="s">
        <v>625</v>
      </c>
      <c r="F1113" s="483"/>
      <c r="G1113" s="199" t="s">
        <v>505</v>
      </c>
      <c r="H1113" s="199" t="s">
        <v>1943</v>
      </c>
      <c r="I1113" s="201" t="s">
        <v>2464</v>
      </c>
      <c r="J1113" s="201">
        <f t="shared" si="555"/>
        <v>0.73962000000000006</v>
      </c>
      <c r="K1113" s="195">
        <v>0.24979999999999999</v>
      </c>
      <c r="L1113" s="201">
        <f t="shared" si="556"/>
        <v>0.18475707600000002</v>
      </c>
      <c r="M1113" s="196">
        <f t="shared" si="557"/>
        <v>0.92</v>
      </c>
      <c r="N1113" s="20"/>
      <c r="O1113" s="17"/>
      <c r="P1113" s="17"/>
      <c r="Q1113" s="17"/>
      <c r="R1113" s="17"/>
    </row>
    <row r="1114" spans="1:18" ht="15.75" customHeight="1">
      <c r="A1114" s="17"/>
      <c r="B1114" s="213"/>
      <c r="C1114" s="174"/>
      <c r="D1114" s="199" t="s">
        <v>2451</v>
      </c>
      <c r="E1114" s="482" t="s">
        <v>2452</v>
      </c>
      <c r="F1114" s="483"/>
      <c r="G1114" s="199" t="s">
        <v>505</v>
      </c>
      <c r="H1114" s="199" t="s">
        <v>2465</v>
      </c>
      <c r="I1114" s="201" t="s">
        <v>2466</v>
      </c>
      <c r="J1114" s="201">
        <f t="shared" si="555"/>
        <v>4.7677500000000004</v>
      </c>
      <c r="K1114" s="195">
        <v>0.24979999999999999</v>
      </c>
      <c r="L1114" s="201">
        <f t="shared" si="556"/>
        <v>1.1909839500000001</v>
      </c>
      <c r="M1114" s="196">
        <f t="shared" si="557"/>
        <v>5.96</v>
      </c>
      <c r="N1114" s="20"/>
      <c r="O1114" s="17"/>
      <c r="P1114" s="17"/>
      <c r="Q1114" s="17"/>
      <c r="R1114" s="17"/>
    </row>
    <row r="1115" spans="1:18" ht="15.75" customHeight="1">
      <c r="A1115" s="17"/>
      <c r="B1115" s="213"/>
      <c r="C1115" s="174"/>
      <c r="D1115" s="199" t="s">
        <v>1631</v>
      </c>
      <c r="E1115" s="482" t="s">
        <v>1632</v>
      </c>
      <c r="F1115" s="483"/>
      <c r="G1115" s="199" t="s">
        <v>596</v>
      </c>
      <c r="H1115" s="199" t="s">
        <v>2467</v>
      </c>
      <c r="I1115" s="201" t="s">
        <v>2468</v>
      </c>
      <c r="J1115" s="201">
        <f t="shared" si="555"/>
        <v>72.237620000000007</v>
      </c>
      <c r="K1115" s="195">
        <v>0.24979999999999999</v>
      </c>
      <c r="L1115" s="201">
        <f t="shared" si="556"/>
        <v>18.044957476</v>
      </c>
      <c r="M1115" s="196">
        <f t="shared" si="557"/>
        <v>90.28</v>
      </c>
      <c r="N1115" s="20"/>
      <c r="O1115" s="17"/>
      <c r="P1115" s="17"/>
      <c r="Q1115" s="17"/>
      <c r="R1115" s="17"/>
    </row>
    <row r="1116" spans="1:18" ht="15.75" customHeight="1">
      <c r="A1116" s="17"/>
      <c r="B1116" s="213"/>
      <c r="C1116" s="174"/>
      <c r="D1116" s="199" t="s">
        <v>976</v>
      </c>
      <c r="E1116" s="482" t="s">
        <v>605</v>
      </c>
      <c r="F1116" s="483"/>
      <c r="G1116" s="199" t="s">
        <v>596</v>
      </c>
      <c r="H1116" s="199" t="s">
        <v>2469</v>
      </c>
      <c r="I1116" s="201" t="s">
        <v>977</v>
      </c>
      <c r="J1116" s="201">
        <f t="shared" si="555"/>
        <v>29.710710000000002</v>
      </c>
      <c r="K1116" s="195">
        <v>0.24979999999999999</v>
      </c>
      <c r="L1116" s="201">
        <f t="shared" si="556"/>
        <v>7.4217353580000003</v>
      </c>
      <c r="M1116" s="196">
        <f t="shared" si="557"/>
        <v>37.130000000000003</v>
      </c>
      <c r="N1116" s="20"/>
      <c r="O1116" s="17"/>
      <c r="P1116" s="17"/>
      <c r="Q1116" s="17"/>
      <c r="R1116" s="17"/>
    </row>
    <row r="1117" spans="1:18" ht="15.75" customHeight="1">
      <c r="A1117" s="17"/>
      <c r="B1117" s="213"/>
      <c r="C1117" s="174"/>
      <c r="D1117" s="199" t="s">
        <v>606</v>
      </c>
      <c r="E1117" s="482" t="s">
        <v>597</v>
      </c>
      <c r="F1117" s="483"/>
      <c r="G1117" s="199" t="s">
        <v>596</v>
      </c>
      <c r="H1117" s="199" t="s">
        <v>2470</v>
      </c>
      <c r="I1117" s="201" t="s">
        <v>1922</v>
      </c>
      <c r="J1117" s="201">
        <f t="shared" si="555"/>
        <v>41.910959999999996</v>
      </c>
      <c r="K1117" s="195">
        <v>0.24979999999999999</v>
      </c>
      <c r="L1117" s="201">
        <f t="shared" si="556"/>
        <v>10.469357807999998</v>
      </c>
      <c r="M1117" s="196">
        <f t="shared" si="557"/>
        <v>52.38</v>
      </c>
      <c r="N1117" s="20"/>
      <c r="O1117" s="17"/>
      <c r="P1117" s="17"/>
      <c r="Q1117" s="17"/>
      <c r="R1117" s="17"/>
    </row>
    <row r="1118" spans="1:18" ht="15.75" customHeight="1">
      <c r="A1118" s="17"/>
      <c r="B1118" s="213"/>
      <c r="C1118" s="174"/>
      <c r="D1118" s="199" t="s">
        <v>2453</v>
      </c>
      <c r="E1118" s="482" t="s">
        <v>2454</v>
      </c>
      <c r="F1118" s="483"/>
      <c r="G1118" s="199" t="s">
        <v>515</v>
      </c>
      <c r="H1118" s="199" t="s">
        <v>1659</v>
      </c>
      <c r="I1118" s="201" t="s">
        <v>2471</v>
      </c>
      <c r="J1118" s="201">
        <f t="shared" si="555"/>
        <v>14.725250000000001</v>
      </c>
      <c r="K1118" s="195">
        <v>0.24979999999999999</v>
      </c>
      <c r="L1118" s="201">
        <f t="shared" si="556"/>
        <v>3.6783674500000001</v>
      </c>
      <c r="M1118" s="196">
        <f t="shared" si="557"/>
        <v>18.399999999999999</v>
      </c>
      <c r="N1118" s="20"/>
      <c r="O1118" s="17"/>
      <c r="P1118" s="17"/>
      <c r="Q1118" s="17"/>
      <c r="R1118" s="17"/>
    </row>
    <row r="1119" spans="1:18" ht="15.75" customHeight="1">
      <c r="A1119" s="17"/>
      <c r="B1119" s="213"/>
      <c r="C1119" s="219"/>
      <c r="D1119" s="199"/>
      <c r="E1119" s="220"/>
      <c r="F1119" s="221"/>
      <c r="G1119" s="199"/>
      <c r="H1119" s="216"/>
      <c r="I1119" s="201"/>
      <c r="J1119" s="201"/>
      <c r="K1119" s="222"/>
      <c r="L1119" s="227" t="s">
        <v>594</v>
      </c>
      <c r="M1119" s="210">
        <f>SUM(M1108:M1118)</f>
        <v>1081.75</v>
      </c>
      <c r="N1119" s="20"/>
      <c r="O1119" s="17"/>
      <c r="P1119" s="17"/>
      <c r="Q1119" s="17"/>
      <c r="R1119" s="17"/>
    </row>
    <row r="1120" spans="1:18" ht="15.75" customHeight="1">
      <c r="A1120" s="17"/>
      <c r="B1120" s="213"/>
      <c r="C1120" s="206" t="s">
        <v>545</v>
      </c>
      <c r="D1120" s="225" t="s">
        <v>2472</v>
      </c>
      <c r="E1120" s="484" t="s">
        <v>1202</v>
      </c>
      <c r="F1120" s="484" t="s">
        <v>518</v>
      </c>
      <c r="G1120" s="484" t="s">
        <v>1577</v>
      </c>
      <c r="H1120" s="484"/>
      <c r="I1120" s="484"/>
      <c r="J1120" s="484"/>
      <c r="K1120" s="484"/>
      <c r="L1120" s="484"/>
      <c r="M1120" s="485"/>
      <c r="N1120" s="20"/>
      <c r="O1120" s="17"/>
      <c r="P1120" s="17"/>
      <c r="Q1120" s="17"/>
      <c r="R1120" s="17"/>
    </row>
    <row r="1121" spans="1:18" ht="15.75" customHeight="1">
      <c r="A1121" s="17"/>
      <c r="B1121" s="213"/>
      <c r="C1121" s="174"/>
      <c r="D1121" s="199" t="s">
        <v>2473</v>
      </c>
      <c r="E1121" s="482" t="s">
        <v>2474</v>
      </c>
      <c r="F1121" s="483"/>
      <c r="G1121" s="199" t="s">
        <v>2455</v>
      </c>
      <c r="H1121" s="199" t="s">
        <v>1527</v>
      </c>
      <c r="I1121" s="201">
        <v>195</v>
      </c>
      <c r="J1121" s="201">
        <f t="shared" ref="J1121:J1125" si="558">H1121*I1121</f>
        <v>195</v>
      </c>
      <c r="K1121" s="195">
        <v>0.24979999999999999</v>
      </c>
      <c r="L1121" s="201">
        <f t="shared" ref="L1121:L1125" si="559">J1121*K1121</f>
        <v>48.710999999999999</v>
      </c>
      <c r="M1121" s="196">
        <f t="shared" ref="M1121:M1125" si="560">ROUND(J1121+L1121,2)</f>
        <v>243.71</v>
      </c>
      <c r="N1121" s="20"/>
      <c r="O1121" s="17"/>
      <c r="P1121" s="17"/>
      <c r="Q1121" s="17"/>
      <c r="R1121" s="17"/>
    </row>
    <row r="1122" spans="1:18" ht="15.75" customHeight="1">
      <c r="A1122" s="17"/>
      <c r="B1122" s="213"/>
      <c r="C1122" s="174"/>
      <c r="D1122" s="199" t="s">
        <v>2475</v>
      </c>
      <c r="E1122" s="482" t="s">
        <v>2476</v>
      </c>
      <c r="F1122" s="483"/>
      <c r="G1122" s="199" t="s">
        <v>505</v>
      </c>
      <c r="H1122" s="199" t="s">
        <v>2477</v>
      </c>
      <c r="I1122" s="201">
        <v>27.95</v>
      </c>
      <c r="J1122" s="201">
        <f t="shared" si="558"/>
        <v>0.30186000000000002</v>
      </c>
      <c r="K1122" s="195">
        <v>0.24979999999999999</v>
      </c>
      <c r="L1122" s="201">
        <f t="shared" si="559"/>
        <v>7.5404628000000001E-2</v>
      </c>
      <c r="M1122" s="196">
        <f t="shared" si="560"/>
        <v>0.38</v>
      </c>
      <c r="N1122" s="20"/>
      <c r="O1122" s="17"/>
      <c r="P1122" s="17"/>
      <c r="Q1122" s="17"/>
      <c r="R1122" s="17"/>
    </row>
    <row r="1123" spans="1:18" ht="15.75" customHeight="1">
      <c r="A1123" s="17"/>
      <c r="B1123" s="213"/>
      <c r="C1123" s="174"/>
      <c r="D1123" s="199" t="s">
        <v>1554</v>
      </c>
      <c r="E1123" s="482" t="s">
        <v>1555</v>
      </c>
      <c r="F1123" s="483"/>
      <c r="G1123" s="199" t="s">
        <v>505</v>
      </c>
      <c r="H1123" s="199" t="s">
        <v>2478</v>
      </c>
      <c r="I1123" s="201">
        <v>21.21</v>
      </c>
      <c r="J1123" s="201">
        <f t="shared" si="558"/>
        <v>0.49843500000000002</v>
      </c>
      <c r="K1123" s="195">
        <v>0.24979999999999999</v>
      </c>
      <c r="L1123" s="201">
        <f t="shared" si="559"/>
        <v>0.124509063</v>
      </c>
      <c r="M1123" s="196">
        <f t="shared" si="560"/>
        <v>0.62</v>
      </c>
      <c r="N1123" s="20"/>
      <c r="O1123" s="17"/>
      <c r="P1123" s="17"/>
      <c r="Q1123" s="17"/>
      <c r="R1123" s="17"/>
    </row>
    <row r="1124" spans="1:18" ht="15.75" customHeight="1">
      <c r="A1124" s="17"/>
      <c r="B1124" s="213"/>
      <c r="C1124" s="174"/>
      <c r="D1124" s="199" t="s">
        <v>1631</v>
      </c>
      <c r="E1124" s="482" t="s">
        <v>1632</v>
      </c>
      <c r="F1124" s="483"/>
      <c r="G1124" s="199" t="s">
        <v>596</v>
      </c>
      <c r="H1124" s="199" t="s">
        <v>2479</v>
      </c>
      <c r="I1124" s="201">
        <v>20.89</v>
      </c>
      <c r="J1124" s="201">
        <f t="shared" si="558"/>
        <v>51.410289999999996</v>
      </c>
      <c r="K1124" s="195">
        <v>0.24979999999999999</v>
      </c>
      <c r="L1124" s="201">
        <f t="shared" si="559"/>
        <v>12.842290441999999</v>
      </c>
      <c r="M1124" s="196">
        <f t="shared" si="560"/>
        <v>64.25</v>
      </c>
      <c r="N1124" s="20"/>
      <c r="O1124" s="17"/>
      <c r="P1124" s="17"/>
      <c r="Q1124" s="17"/>
      <c r="R1124" s="17"/>
    </row>
    <row r="1125" spans="1:18" ht="15.75" customHeight="1">
      <c r="A1125" s="17"/>
      <c r="B1125" s="213"/>
      <c r="C1125" s="174"/>
      <c r="D1125" s="199" t="s">
        <v>606</v>
      </c>
      <c r="E1125" s="482" t="s">
        <v>597</v>
      </c>
      <c r="F1125" s="483"/>
      <c r="G1125" s="199" t="s">
        <v>596</v>
      </c>
      <c r="H1125" s="199" t="s">
        <v>2480</v>
      </c>
      <c r="I1125" s="201">
        <v>17.29</v>
      </c>
      <c r="J1125" s="201">
        <f t="shared" si="558"/>
        <v>21.2667</v>
      </c>
      <c r="K1125" s="195">
        <v>0.24979999999999999</v>
      </c>
      <c r="L1125" s="201">
        <f t="shared" si="559"/>
        <v>5.31242166</v>
      </c>
      <c r="M1125" s="196">
        <f t="shared" si="560"/>
        <v>26.58</v>
      </c>
      <c r="N1125" s="20"/>
      <c r="O1125" s="17"/>
      <c r="P1125" s="17"/>
      <c r="Q1125" s="17"/>
      <c r="R1125" s="17"/>
    </row>
    <row r="1126" spans="1:18" ht="15.75" customHeight="1">
      <c r="A1126" s="17"/>
      <c r="B1126" s="213"/>
      <c r="C1126" s="219"/>
      <c r="D1126" s="199"/>
      <c r="E1126" s="220"/>
      <c r="F1126" s="221"/>
      <c r="G1126" s="199"/>
      <c r="H1126" s="216"/>
      <c r="I1126" s="201"/>
      <c r="J1126" s="201"/>
      <c r="K1126" s="222"/>
      <c r="L1126" s="227" t="s">
        <v>594</v>
      </c>
      <c r="M1126" s="210">
        <f>SUM(M1121:M1125)</f>
        <v>335.54</v>
      </c>
      <c r="N1126" s="20"/>
      <c r="O1126" s="17"/>
      <c r="P1126" s="17"/>
      <c r="Q1126" s="17"/>
      <c r="R1126" s="17"/>
    </row>
    <row r="1127" spans="1:18" ht="15.75" customHeight="1">
      <c r="A1127" s="17"/>
      <c r="B1127" s="213"/>
      <c r="C1127" s="206" t="s">
        <v>546</v>
      </c>
      <c r="D1127" s="225" t="s">
        <v>2481</v>
      </c>
      <c r="E1127" s="484" t="s">
        <v>1203</v>
      </c>
      <c r="F1127" s="484" t="s">
        <v>518</v>
      </c>
      <c r="G1127" s="484" t="s">
        <v>1577</v>
      </c>
      <c r="H1127" s="484"/>
      <c r="I1127" s="484"/>
      <c r="J1127" s="484"/>
      <c r="K1127" s="484"/>
      <c r="L1127" s="484"/>
      <c r="M1127" s="485"/>
      <c r="N1127" s="20"/>
      <c r="O1127" s="17"/>
      <c r="P1127" s="17"/>
      <c r="Q1127" s="17"/>
      <c r="R1127" s="17"/>
    </row>
    <row r="1128" spans="1:18" ht="15.75" customHeight="1">
      <c r="A1128" s="17"/>
      <c r="B1128" s="213"/>
      <c r="C1128" s="174"/>
      <c r="D1128" s="199" t="s">
        <v>2473</v>
      </c>
      <c r="E1128" s="482" t="s">
        <v>2474</v>
      </c>
      <c r="F1128" s="483"/>
      <c r="G1128" s="199" t="s">
        <v>2455</v>
      </c>
      <c r="H1128" s="199" t="s">
        <v>1527</v>
      </c>
      <c r="I1128" s="201">
        <v>195</v>
      </c>
      <c r="J1128" s="201">
        <f t="shared" ref="J1128:J1132" si="561">H1128*I1128</f>
        <v>195</v>
      </c>
      <c r="K1128" s="195">
        <v>0.24979999999999999</v>
      </c>
      <c r="L1128" s="201">
        <f t="shared" ref="L1128:L1132" si="562">J1128*K1128</f>
        <v>48.710999999999999</v>
      </c>
      <c r="M1128" s="196">
        <f t="shared" ref="M1128:M1132" si="563">ROUND(J1128+L1128,2)</f>
        <v>243.71</v>
      </c>
      <c r="N1128" s="20"/>
      <c r="O1128" s="17"/>
      <c r="P1128" s="17"/>
      <c r="Q1128" s="17"/>
      <c r="R1128" s="17"/>
    </row>
    <row r="1129" spans="1:18" ht="15.75" customHeight="1">
      <c r="A1129" s="17"/>
      <c r="B1129" s="213"/>
      <c r="C1129" s="174"/>
      <c r="D1129" s="199" t="s">
        <v>2475</v>
      </c>
      <c r="E1129" s="482" t="s">
        <v>2476</v>
      </c>
      <c r="F1129" s="483"/>
      <c r="G1129" s="199" t="s">
        <v>505</v>
      </c>
      <c r="H1129" s="199" t="s">
        <v>2477</v>
      </c>
      <c r="I1129" s="201">
        <v>27.95</v>
      </c>
      <c r="J1129" s="201">
        <f t="shared" si="561"/>
        <v>0.30186000000000002</v>
      </c>
      <c r="K1129" s="195">
        <v>0.24979999999999999</v>
      </c>
      <c r="L1129" s="201">
        <f t="shared" si="562"/>
        <v>7.5404628000000001E-2</v>
      </c>
      <c r="M1129" s="196">
        <f t="shared" si="563"/>
        <v>0.38</v>
      </c>
      <c r="N1129" s="20"/>
      <c r="O1129" s="17"/>
      <c r="P1129" s="17"/>
      <c r="Q1129" s="17"/>
      <c r="R1129" s="17"/>
    </row>
    <row r="1130" spans="1:18" ht="15.75" customHeight="1">
      <c r="A1130" s="17"/>
      <c r="B1130" s="213"/>
      <c r="C1130" s="174"/>
      <c r="D1130" s="199" t="s">
        <v>1554</v>
      </c>
      <c r="E1130" s="482" t="s">
        <v>1555</v>
      </c>
      <c r="F1130" s="483"/>
      <c r="G1130" s="199" t="s">
        <v>505</v>
      </c>
      <c r="H1130" s="199" t="s">
        <v>2478</v>
      </c>
      <c r="I1130" s="201">
        <v>21.21</v>
      </c>
      <c r="J1130" s="201">
        <f t="shared" si="561"/>
        <v>0.49843500000000002</v>
      </c>
      <c r="K1130" s="195">
        <v>0.24979999999999999</v>
      </c>
      <c r="L1130" s="201">
        <f t="shared" si="562"/>
        <v>0.124509063</v>
      </c>
      <c r="M1130" s="196">
        <f t="shared" si="563"/>
        <v>0.62</v>
      </c>
      <c r="N1130" s="20"/>
      <c r="O1130" s="17"/>
      <c r="P1130" s="17"/>
      <c r="Q1130" s="17"/>
      <c r="R1130" s="17"/>
    </row>
    <row r="1131" spans="1:18" ht="15.75" customHeight="1">
      <c r="A1131" s="17"/>
      <c r="B1131" s="213"/>
      <c r="C1131" s="174"/>
      <c r="D1131" s="199" t="s">
        <v>1631</v>
      </c>
      <c r="E1131" s="482" t="s">
        <v>1632</v>
      </c>
      <c r="F1131" s="483"/>
      <c r="G1131" s="199" t="s">
        <v>596</v>
      </c>
      <c r="H1131" s="199" t="s">
        <v>2482</v>
      </c>
      <c r="I1131" s="201">
        <v>20.89</v>
      </c>
      <c r="J1131" s="201">
        <f t="shared" si="561"/>
        <v>56.695460000000004</v>
      </c>
      <c r="K1131" s="195">
        <v>0.24979999999999999</v>
      </c>
      <c r="L1131" s="201">
        <f t="shared" si="562"/>
        <v>14.162525908000001</v>
      </c>
      <c r="M1131" s="196">
        <f t="shared" si="563"/>
        <v>70.86</v>
      </c>
      <c r="N1131" s="20"/>
      <c r="O1131" s="17"/>
      <c r="P1131" s="17"/>
      <c r="Q1131" s="17"/>
      <c r="R1131" s="17"/>
    </row>
    <row r="1132" spans="1:18" ht="15.75" customHeight="1">
      <c r="A1132" s="17"/>
      <c r="B1132" s="213"/>
      <c r="C1132" s="174"/>
      <c r="D1132" s="199" t="s">
        <v>606</v>
      </c>
      <c r="E1132" s="482" t="s">
        <v>597</v>
      </c>
      <c r="F1132" s="483"/>
      <c r="G1132" s="199" t="s">
        <v>596</v>
      </c>
      <c r="H1132" s="199" t="s">
        <v>2483</v>
      </c>
      <c r="I1132" s="201">
        <v>17.29</v>
      </c>
      <c r="J1132" s="201">
        <f t="shared" si="561"/>
        <v>23.462529999999997</v>
      </c>
      <c r="K1132" s="195">
        <v>0.24979999999999999</v>
      </c>
      <c r="L1132" s="201">
        <f t="shared" si="562"/>
        <v>5.8609399939999989</v>
      </c>
      <c r="M1132" s="196">
        <f t="shared" si="563"/>
        <v>29.32</v>
      </c>
      <c r="N1132" s="20"/>
      <c r="O1132" s="17"/>
      <c r="P1132" s="17"/>
      <c r="Q1132" s="17"/>
      <c r="R1132" s="17"/>
    </row>
    <row r="1133" spans="1:18" ht="15.75" customHeight="1">
      <c r="A1133" s="17"/>
      <c r="B1133" s="213"/>
      <c r="C1133" s="219"/>
      <c r="D1133" s="199"/>
      <c r="E1133" s="220"/>
      <c r="F1133" s="221"/>
      <c r="G1133" s="199"/>
      <c r="H1133" s="216"/>
      <c r="I1133" s="201"/>
      <c r="J1133" s="201"/>
      <c r="K1133" s="222"/>
      <c r="L1133" s="227" t="s">
        <v>594</v>
      </c>
      <c r="M1133" s="210">
        <f>SUM(M1128:M1132)</f>
        <v>344.89</v>
      </c>
      <c r="N1133" s="20"/>
      <c r="O1133" s="17"/>
      <c r="P1133" s="17"/>
      <c r="Q1133" s="17"/>
      <c r="R1133" s="17"/>
    </row>
    <row r="1134" spans="1:18" ht="15.75" customHeight="1">
      <c r="A1134" s="17"/>
      <c r="B1134" s="213"/>
      <c r="C1134" s="206" t="s">
        <v>548</v>
      </c>
      <c r="D1134" s="225" t="s">
        <v>2484</v>
      </c>
      <c r="E1134" s="484" t="s">
        <v>1204</v>
      </c>
      <c r="F1134" s="484" t="s">
        <v>518</v>
      </c>
      <c r="G1134" s="484" t="s">
        <v>1577</v>
      </c>
      <c r="H1134" s="484"/>
      <c r="I1134" s="484"/>
      <c r="J1134" s="484"/>
      <c r="K1134" s="484"/>
      <c r="L1134" s="484"/>
      <c r="M1134" s="485"/>
      <c r="N1134" s="20"/>
      <c r="O1134" s="17"/>
      <c r="P1134" s="17"/>
      <c r="Q1134" s="17"/>
      <c r="R1134" s="17"/>
    </row>
    <row r="1135" spans="1:18" ht="15.75" customHeight="1">
      <c r="A1135" s="17"/>
      <c r="B1135" s="213"/>
      <c r="C1135" s="174"/>
      <c r="D1135" s="199" t="s">
        <v>2473</v>
      </c>
      <c r="E1135" s="482" t="s">
        <v>2474</v>
      </c>
      <c r="F1135" s="483"/>
      <c r="G1135" s="199" t="s">
        <v>2455</v>
      </c>
      <c r="H1135" s="199" t="s">
        <v>1527</v>
      </c>
      <c r="I1135" s="201">
        <v>20.89</v>
      </c>
      <c r="J1135" s="201">
        <f t="shared" ref="J1135:J1139" si="564">H1135*I1135</f>
        <v>20.89</v>
      </c>
      <c r="K1135" s="195">
        <v>0.24979999999999999</v>
      </c>
      <c r="L1135" s="201">
        <f t="shared" ref="L1135:L1139" si="565">J1135*K1135</f>
        <v>5.2183219999999997</v>
      </c>
      <c r="M1135" s="196">
        <f t="shared" ref="M1135:M1139" si="566">ROUND(J1135+L1135,2)</f>
        <v>26.11</v>
      </c>
      <c r="N1135" s="20"/>
      <c r="O1135" s="17"/>
      <c r="P1135" s="17"/>
      <c r="Q1135" s="17"/>
      <c r="R1135" s="17"/>
    </row>
    <row r="1136" spans="1:18" ht="15.75" customHeight="1">
      <c r="A1136" s="17"/>
      <c r="B1136" s="213"/>
      <c r="C1136" s="174"/>
      <c r="D1136" s="199" t="s">
        <v>2475</v>
      </c>
      <c r="E1136" s="482" t="s">
        <v>2476</v>
      </c>
      <c r="F1136" s="483"/>
      <c r="G1136" s="199" t="s">
        <v>505</v>
      </c>
      <c r="H1136" s="199" t="s">
        <v>2477</v>
      </c>
      <c r="I1136" s="201">
        <v>20.89</v>
      </c>
      <c r="J1136" s="201">
        <f t="shared" si="564"/>
        <v>0.22561200000000001</v>
      </c>
      <c r="K1136" s="195">
        <v>0.24979999999999999</v>
      </c>
      <c r="L1136" s="201">
        <f t="shared" si="565"/>
        <v>5.6357877600000002E-2</v>
      </c>
      <c r="M1136" s="196">
        <f t="shared" si="566"/>
        <v>0.28000000000000003</v>
      </c>
      <c r="N1136" s="20"/>
      <c r="O1136" s="17"/>
      <c r="P1136" s="17"/>
      <c r="Q1136" s="17"/>
      <c r="R1136" s="17"/>
    </row>
    <row r="1137" spans="1:18" ht="15.75" customHeight="1">
      <c r="A1137" s="17"/>
      <c r="B1137" s="213"/>
      <c r="C1137" s="174"/>
      <c r="D1137" s="199" t="s">
        <v>1554</v>
      </c>
      <c r="E1137" s="482" t="s">
        <v>1555</v>
      </c>
      <c r="F1137" s="483"/>
      <c r="G1137" s="199" t="s">
        <v>505</v>
      </c>
      <c r="H1137" s="199" t="s">
        <v>2478</v>
      </c>
      <c r="I1137" s="201">
        <v>20.89</v>
      </c>
      <c r="J1137" s="201">
        <f t="shared" si="564"/>
        <v>0.49091499999999999</v>
      </c>
      <c r="K1137" s="195">
        <v>0.24979999999999999</v>
      </c>
      <c r="L1137" s="201">
        <f t="shared" si="565"/>
        <v>0.122630567</v>
      </c>
      <c r="M1137" s="196">
        <f t="shared" si="566"/>
        <v>0.61</v>
      </c>
      <c r="N1137" s="20"/>
      <c r="O1137" s="17"/>
      <c r="P1137" s="17"/>
      <c r="Q1137" s="17"/>
      <c r="R1137" s="17"/>
    </row>
    <row r="1138" spans="1:18" ht="15.75" customHeight="1">
      <c r="A1138" s="17"/>
      <c r="B1138" s="213"/>
      <c r="C1138" s="174"/>
      <c r="D1138" s="199" t="s">
        <v>1631</v>
      </c>
      <c r="E1138" s="482" t="s">
        <v>1632</v>
      </c>
      <c r="F1138" s="483"/>
      <c r="G1138" s="199" t="s">
        <v>596</v>
      </c>
      <c r="H1138" s="199" t="s">
        <v>2485</v>
      </c>
      <c r="I1138" s="201">
        <v>20.89</v>
      </c>
      <c r="J1138" s="201">
        <f t="shared" si="564"/>
        <v>62.001519999999999</v>
      </c>
      <c r="K1138" s="195">
        <v>0.24979999999999999</v>
      </c>
      <c r="L1138" s="201">
        <f t="shared" si="565"/>
        <v>15.487979696</v>
      </c>
      <c r="M1138" s="196">
        <f t="shared" si="566"/>
        <v>77.489999999999995</v>
      </c>
      <c r="N1138" s="20"/>
      <c r="O1138" s="17"/>
      <c r="P1138" s="17"/>
      <c r="Q1138" s="17"/>
      <c r="R1138" s="17"/>
    </row>
    <row r="1139" spans="1:18" ht="15.75" customHeight="1">
      <c r="A1139" s="17"/>
      <c r="B1139" s="213"/>
      <c r="C1139" s="174"/>
      <c r="D1139" s="199" t="s">
        <v>606</v>
      </c>
      <c r="E1139" s="482" t="s">
        <v>597</v>
      </c>
      <c r="F1139" s="483"/>
      <c r="G1139" s="199" t="s">
        <v>596</v>
      </c>
      <c r="H1139" s="199" t="s">
        <v>2486</v>
      </c>
      <c r="I1139" s="201">
        <v>20.89</v>
      </c>
      <c r="J1139" s="201">
        <f t="shared" si="564"/>
        <v>31.00076</v>
      </c>
      <c r="K1139" s="195">
        <v>0.24979999999999999</v>
      </c>
      <c r="L1139" s="201">
        <f t="shared" si="565"/>
        <v>7.743989848</v>
      </c>
      <c r="M1139" s="196">
        <f t="shared" si="566"/>
        <v>38.74</v>
      </c>
      <c r="N1139" s="20"/>
      <c r="O1139" s="17"/>
      <c r="P1139" s="17"/>
      <c r="Q1139" s="17"/>
      <c r="R1139" s="17"/>
    </row>
    <row r="1140" spans="1:18" ht="15.75" customHeight="1">
      <c r="A1140" s="17"/>
      <c r="B1140" s="213"/>
      <c r="C1140" s="219"/>
      <c r="D1140" s="199"/>
      <c r="E1140" s="220"/>
      <c r="F1140" s="221"/>
      <c r="G1140" s="199"/>
      <c r="H1140" s="216"/>
      <c r="I1140" s="201"/>
      <c r="J1140" s="201"/>
      <c r="K1140" s="222"/>
      <c r="L1140" s="227" t="s">
        <v>594</v>
      </c>
      <c r="M1140" s="210">
        <f>SUM(M1135:M1139)</f>
        <v>143.22999999999999</v>
      </c>
      <c r="N1140" s="20"/>
      <c r="O1140" s="17"/>
      <c r="P1140" s="17"/>
      <c r="Q1140" s="17"/>
      <c r="R1140" s="17"/>
    </row>
    <row r="1141" spans="1:18" ht="15.75" customHeight="1">
      <c r="A1141" s="17"/>
      <c r="B1141" s="213"/>
      <c r="C1141" s="206" t="s">
        <v>549</v>
      </c>
      <c r="D1141" s="225" t="s">
        <v>2487</v>
      </c>
      <c r="E1141" s="484" t="s">
        <v>1205</v>
      </c>
      <c r="F1141" s="484" t="s">
        <v>518</v>
      </c>
      <c r="G1141" s="484" t="s">
        <v>1577</v>
      </c>
      <c r="H1141" s="484"/>
      <c r="I1141" s="484"/>
      <c r="J1141" s="484"/>
      <c r="K1141" s="484"/>
      <c r="L1141" s="484"/>
      <c r="M1141" s="485"/>
      <c r="N1141" s="20"/>
      <c r="O1141" s="17"/>
      <c r="P1141" s="17"/>
      <c r="Q1141" s="17"/>
      <c r="R1141" s="17"/>
    </row>
    <row r="1142" spans="1:18" ht="15.75" customHeight="1">
      <c r="A1142" s="17"/>
      <c r="B1142" s="213"/>
      <c r="C1142" s="174"/>
      <c r="D1142" s="199" t="s">
        <v>2473</v>
      </c>
      <c r="E1142" s="482" t="s">
        <v>2474</v>
      </c>
      <c r="F1142" s="483"/>
      <c r="G1142" s="199" t="s">
        <v>2455</v>
      </c>
      <c r="H1142" s="199" t="s">
        <v>1527</v>
      </c>
      <c r="I1142" s="201">
        <v>20.89</v>
      </c>
      <c r="J1142" s="201">
        <f t="shared" ref="J1142:J1146" si="567">H1142*I1142</f>
        <v>20.89</v>
      </c>
      <c r="K1142" s="195">
        <v>0.24979999999999999</v>
      </c>
      <c r="L1142" s="201">
        <f t="shared" ref="L1142:L1146" si="568">J1142*K1142</f>
        <v>5.2183219999999997</v>
      </c>
      <c r="M1142" s="196">
        <f t="shared" ref="M1142:M1146" si="569">ROUND(J1142+L1142,2)</f>
        <v>26.11</v>
      </c>
      <c r="N1142" s="20"/>
      <c r="O1142" s="17"/>
      <c r="P1142" s="17"/>
      <c r="Q1142" s="17"/>
      <c r="R1142" s="17"/>
    </row>
    <row r="1143" spans="1:18" ht="15.75" customHeight="1">
      <c r="A1143" s="17"/>
      <c r="B1143" s="213"/>
      <c r="C1143" s="174"/>
      <c r="D1143" s="199" t="s">
        <v>2475</v>
      </c>
      <c r="E1143" s="482" t="s">
        <v>2476</v>
      </c>
      <c r="F1143" s="483"/>
      <c r="G1143" s="199" t="s">
        <v>505</v>
      </c>
      <c r="H1143" s="199" t="s">
        <v>2477</v>
      </c>
      <c r="I1143" s="201">
        <v>20.89</v>
      </c>
      <c r="J1143" s="201">
        <f t="shared" si="567"/>
        <v>0.22561200000000001</v>
      </c>
      <c r="K1143" s="195">
        <v>0.24979999999999999</v>
      </c>
      <c r="L1143" s="201">
        <f t="shared" si="568"/>
        <v>5.6357877600000002E-2</v>
      </c>
      <c r="M1143" s="196">
        <f t="shared" si="569"/>
        <v>0.28000000000000003</v>
      </c>
      <c r="N1143" s="20"/>
      <c r="O1143" s="17"/>
      <c r="P1143" s="17"/>
      <c r="Q1143" s="17"/>
      <c r="R1143" s="17"/>
    </row>
    <row r="1144" spans="1:18" ht="15.75" customHeight="1">
      <c r="A1144" s="17"/>
      <c r="B1144" s="213"/>
      <c r="C1144" s="174"/>
      <c r="D1144" s="199" t="s">
        <v>1554</v>
      </c>
      <c r="E1144" s="482" t="s">
        <v>1555</v>
      </c>
      <c r="F1144" s="483"/>
      <c r="G1144" s="199" t="s">
        <v>505</v>
      </c>
      <c r="H1144" s="199" t="s">
        <v>2478</v>
      </c>
      <c r="I1144" s="201">
        <v>20.89</v>
      </c>
      <c r="J1144" s="201">
        <f t="shared" si="567"/>
        <v>0.49091499999999999</v>
      </c>
      <c r="K1144" s="195">
        <v>0.24979999999999999</v>
      </c>
      <c r="L1144" s="201">
        <f t="shared" si="568"/>
        <v>0.122630567</v>
      </c>
      <c r="M1144" s="196">
        <f t="shared" si="569"/>
        <v>0.61</v>
      </c>
      <c r="N1144" s="20"/>
      <c r="O1144" s="17"/>
      <c r="P1144" s="17"/>
      <c r="Q1144" s="17"/>
      <c r="R1144" s="17"/>
    </row>
    <row r="1145" spans="1:18" ht="15.75" customHeight="1">
      <c r="A1145" s="17"/>
      <c r="B1145" s="213"/>
      <c r="C1145" s="174"/>
      <c r="D1145" s="199" t="s">
        <v>1631</v>
      </c>
      <c r="E1145" s="482" t="s">
        <v>1632</v>
      </c>
      <c r="F1145" s="483"/>
      <c r="G1145" s="199" t="s">
        <v>596</v>
      </c>
      <c r="H1145" s="199" t="s">
        <v>2488</v>
      </c>
      <c r="I1145" s="201">
        <v>20.89</v>
      </c>
      <c r="J1145" s="201">
        <f t="shared" si="567"/>
        <v>67.286690000000007</v>
      </c>
      <c r="K1145" s="195">
        <v>0.24979999999999999</v>
      </c>
      <c r="L1145" s="201">
        <f t="shared" si="568"/>
        <v>16.808215162</v>
      </c>
      <c r="M1145" s="196">
        <f t="shared" si="569"/>
        <v>84.09</v>
      </c>
      <c r="N1145" s="20"/>
      <c r="O1145" s="17"/>
      <c r="P1145" s="17"/>
      <c r="Q1145" s="17"/>
      <c r="R1145" s="17"/>
    </row>
    <row r="1146" spans="1:18" ht="15.75" customHeight="1">
      <c r="A1146" s="17"/>
      <c r="B1146" s="213"/>
      <c r="C1146" s="174"/>
      <c r="D1146" s="199" t="s">
        <v>606</v>
      </c>
      <c r="E1146" s="482" t="s">
        <v>597</v>
      </c>
      <c r="F1146" s="483"/>
      <c r="G1146" s="199" t="s">
        <v>596</v>
      </c>
      <c r="H1146" s="199" t="s">
        <v>2489</v>
      </c>
      <c r="I1146" s="201">
        <v>20.89</v>
      </c>
      <c r="J1146" s="201">
        <f t="shared" si="567"/>
        <v>33.653790000000001</v>
      </c>
      <c r="K1146" s="195">
        <v>0.24979999999999999</v>
      </c>
      <c r="L1146" s="201">
        <f t="shared" si="568"/>
        <v>8.4067167420000004</v>
      </c>
      <c r="M1146" s="196">
        <f t="shared" si="569"/>
        <v>42.06</v>
      </c>
      <c r="N1146" s="20"/>
      <c r="O1146" s="17"/>
      <c r="P1146" s="17"/>
      <c r="Q1146" s="17"/>
      <c r="R1146" s="17"/>
    </row>
    <row r="1147" spans="1:18" ht="15.75" customHeight="1">
      <c r="A1147" s="17"/>
      <c r="B1147" s="213"/>
      <c r="C1147" s="219"/>
      <c r="D1147" s="199"/>
      <c r="E1147" s="220"/>
      <c r="F1147" s="221"/>
      <c r="G1147" s="199"/>
      <c r="H1147" s="216"/>
      <c r="I1147" s="201"/>
      <c r="J1147" s="201"/>
      <c r="K1147" s="222"/>
      <c r="L1147" s="227" t="s">
        <v>594</v>
      </c>
      <c r="M1147" s="210">
        <f>SUM(M1142:M1146)</f>
        <v>153.15</v>
      </c>
      <c r="N1147" s="20"/>
      <c r="O1147" s="17"/>
      <c r="P1147" s="17"/>
      <c r="Q1147" s="17"/>
      <c r="R1147" s="17"/>
    </row>
    <row r="1148" spans="1:18" ht="15.75" customHeight="1">
      <c r="A1148" s="17"/>
      <c r="B1148" s="213"/>
      <c r="C1148" s="206" t="s">
        <v>840</v>
      </c>
      <c r="D1148" s="225" t="s">
        <v>2490</v>
      </c>
      <c r="E1148" s="484" t="s">
        <v>1206</v>
      </c>
      <c r="F1148" s="484" t="s">
        <v>518</v>
      </c>
      <c r="G1148" s="484" t="s">
        <v>1577</v>
      </c>
      <c r="H1148" s="484"/>
      <c r="I1148" s="484"/>
      <c r="J1148" s="484"/>
      <c r="K1148" s="484"/>
      <c r="L1148" s="484"/>
      <c r="M1148" s="485"/>
      <c r="N1148" s="20"/>
      <c r="O1148" s="17"/>
      <c r="P1148" s="17"/>
      <c r="Q1148" s="17"/>
      <c r="R1148" s="17"/>
    </row>
    <row r="1149" spans="1:18" ht="15.75" customHeight="1">
      <c r="A1149" s="17"/>
      <c r="B1149" s="213"/>
      <c r="C1149" s="174"/>
      <c r="D1149" s="199" t="s">
        <v>2491</v>
      </c>
      <c r="E1149" s="482" t="s">
        <v>831</v>
      </c>
      <c r="F1149" s="483"/>
      <c r="G1149" s="199" t="s">
        <v>505</v>
      </c>
      <c r="H1149" s="199" t="s">
        <v>1565</v>
      </c>
      <c r="I1149" s="201">
        <v>20.89</v>
      </c>
      <c r="J1149" s="201">
        <f t="shared" ref="J1149:J1154" si="570">H1149*I1149</f>
        <v>4.1779999999999999</v>
      </c>
      <c r="K1149" s="195">
        <v>0.24979999999999999</v>
      </c>
      <c r="L1149" s="201">
        <f t="shared" ref="L1149:L1154" si="571">J1149*K1149</f>
        <v>1.0436643999999999</v>
      </c>
      <c r="M1149" s="196">
        <f t="shared" ref="M1149:M1154" si="572">ROUND(J1149+L1149,2)</f>
        <v>5.22</v>
      </c>
      <c r="N1149" s="20"/>
      <c r="O1149" s="17"/>
      <c r="P1149" s="17"/>
      <c r="Q1149" s="17"/>
      <c r="R1149" s="17"/>
    </row>
    <row r="1150" spans="1:18" ht="15.75" customHeight="1">
      <c r="A1150" s="17"/>
      <c r="B1150" s="213"/>
      <c r="C1150" s="174"/>
      <c r="D1150" s="199" t="s">
        <v>2492</v>
      </c>
      <c r="E1150" s="482" t="s">
        <v>2493</v>
      </c>
      <c r="F1150" s="483"/>
      <c r="G1150" s="199" t="s">
        <v>600</v>
      </c>
      <c r="H1150" s="199" t="s">
        <v>2494</v>
      </c>
      <c r="I1150" s="201">
        <v>20.89</v>
      </c>
      <c r="J1150" s="201">
        <f t="shared" si="570"/>
        <v>3.4217820000000003</v>
      </c>
      <c r="K1150" s="195">
        <v>0.24979999999999999</v>
      </c>
      <c r="L1150" s="201">
        <f t="shared" si="571"/>
        <v>0.85476114360000011</v>
      </c>
      <c r="M1150" s="196">
        <f t="shared" si="572"/>
        <v>4.28</v>
      </c>
      <c r="N1150" s="20"/>
      <c r="O1150" s="17"/>
      <c r="P1150" s="17"/>
      <c r="Q1150" s="17"/>
      <c r="R1150" s="17"/>
    </row>
    <row r="1151" spans="1:18" ht="15.75" customHeight="1">
      <c r="A1151" s="17"/>
      <c r="B1151" s="213"/>
      <c r="C1151" s="174"/>
      <c r="D1151" s="199" t="s">
        <v>1631</v>
      </c>
      <c r="E1151" s="482" t="s">
        <v>1632</v>
      </c>
      <c r="F1151" s="483"/>
      <c r="G1151" s="199" t="s">
        <v>596</v>
      </c>
      <c r="H1151" s="199" t="s">
        <v>1568</v>
      </c>
      <c r="I1151" s="201">
        <v>20.89</v>
      </c>
      <c r="J1151" s="201">
        <f t="shared" si="570"/>
        <v>10.445</v>
      </c>
      <c r="K1151" s="195">
        <v>0.24979999999999999</v>
      </c>
      <c r="L1151" s="201">
        <f t="shared" si="571"/>
        <v>2.6091609999999998</v>
      </c>
      <c r="M1151" s="196">
        <f t="shared" si="572"/>
        <v>13.05</v>
      </c>
      <c r="N1151" s="20"/>
      <c r="O1151" s="17"/>
      <c r="P1151" s="17"/>
      <c r="Q1151" s="17"/>
      <c r="R1151" s="17"/>
    </row>
    <row r="1152" spans="1:18" ht="15.75" customHeight="1">
      <c r="A1152" s="17"/>
      <c r="B1152" s="213"/>
      <c r="C1152" s="174"/>
      <c r="D1152" s="199" t="s">
        <v>976</v>
      </c>
      <c r="E1152" s="482" t="s">
        <v>605</v>
      </c>
      <c r="F1152" s="483"/>
      <c r="G1152" s="199" t="s">
        <v>596</v>
      </c>
      <c r="H1152" s="199" t="s">
        <v>2495</v>
      </c>
      <c r="I1152" s="201">
        <v>20.89</v>
      </c>
      <c r="J1152" s="201">
        <f t="shared" si="570"/>
        <v>25.799150000000004</v>
      </c>
      <c r="K1152" s="195">
        <v>0.24979999999999999</v>
      </c>
      <c r="L1152" s="201">
        <f t="shared" si="571"/>
        <v>6.4446276700000009</v>
      </c>
      <c r="M1152" s="196">
        <f t="shared" si="572"/>
        <v>32.24</v>
      </c>
      <c r="N1152" s="20"/>
      <c r="O1152" s="17"/>
      <c r="P1152" s="17"/>
      <c r="Q1152" s="17"/>
      <c r="R1152" s="17"/>
    </row>
    <row r="1153" spans="1:18" ht="15.75" customHeight="1">
      <c r="A1153" s="17"/>
      <c r="B1153" s="213"/>
      <c r="C1153" s="174"/>
      <c r="D1153" s="199" t="s">
        <v>606</v>
      </c>
      <c r="E1153" s="482" t="s">
        <v>597</v>
      </c>
      <c r="F1153" s="483"/>
      <c r="G1153" s="199" t="s">
        <v>596</v>
      </c>
      <c r="H1153" s="199" t="s">
        <v>2496</v>
      </c>
      <c r="I1153" s="201">
        <v>20.89</v>
      </c>
      <c r="J1153" s="201">
        <f t="shared" si="570"/>
        <v>18.13252</v>
      </c>
      <c r="K1153" s="195">
        <v>0.24979999999999999</v>
      </c>
      <c r="L1153" s="201">
        <f t="shared" si="571"/>
        <v>4.5295034959999994</v>
      </c>
      <c r="M1153" s="196">
        <f t="shared" si="572"/>
        <v>22.66</v>
      </c>
      <c r="N1153" s="20"/>
      <c r="O1153" s="17"/>
      <c r="P1153" s="17"/>
      <c r="Q1153" s="17"/>
      <c r="R1153" s="17"/>
    </row>
    <row r="1154" spans="1:18" ht="15.75" customHeight="1">
      <c r="A1154" s="17"/>
      <c r="B1154" s="213"/>
      <c r="C1154" s="174"/>
      <c r="D1154" s="199" t="s">
        <v>2497</v>
      </c>
      <c r="E1154" s="482" t="s">
        <v>2498</v>
      </c>
      <c r="F1154" s="483"/>
      <c r="G1154" s="199" t="s">
        <v>515</v>
      </c>
      <c r="H1154" s="199" t="s">
        <v>2167</v>
      </c>
      <c r="I1154" s="201">
        <v>20.89</v>
      </c>
      <c r="J1154" s="201">
        <f t="shared" si="570"/>
        <v>0.45957999999999999</v>
      </c>
      <c r="K1154" s="195">
        <v>0.24979999999999999</v>
      </c>
      <c r="L1154" s="201">
        <f t="shared" si="571"/>
        <v>0.114803084</v>
      </c>
      <c r="M1154" s="196">
        <f t="shared" si="572"/>
        <v>0.56999999999999995</v>
      </c>
      <c r="N1154" s="20"/>
      <c r="O1154" s="17"/>
      <c r="P1154" s="17"/>
      <c r="Q1154" s="17"/>
      <c r="R1154" s="17"/>
    </row>
    <row r="1155" spans="1:18" ht="15.75" customHeight="1">
      <c r="A1155" s="17"/>
      <c r="B1155" s="213"/>
      <c r="C1155" s="219"/>
      <c r="D1155" s="199"/>
      <c r="E1155" s="220"/>
      <c r="F1155" s="221"/>
      <c r="G1155" s="199"/>
      <c r="H1155" s="216"/>
      <c r="I1155" s="201"/>
      <c r="J1155" s="201"/>
      <c r="K1155" s="222"/>
      <c r="L1155" s="227" t="s">
        <v>594</v>
      </c>
      <c r="M1155" s="210">
        <f>SUM(M1150:M1154)</f>
        <v>72.8</v>
      </c>
      <c r="N1155" s="20"/>
      <c r="O1155" s="17"/>
      <c r="P1155" s="17"/>
      <c r="Q1155" s="17"/>
      <c r="R1155" s="17"/>
    </row>
    <row r="1156" spans="1:18" ht="15.75" customHeight="1">
      <c r="A1156" s="17"/>
      <c r="B1156" s="213"/>
      <c r="C1156" s="206" t="s">
        <v>956</v>
      </c>
      <c r="D1156" s="225" t="s">
        <v>2499</v>
      </c>
      <c r="E1156" s="484" t="s">
        <v>1207</v>
      </c>
      <c r="F1156" s="484" t="s">
        <v>518</v>
      </c>
      <c r="G1156" s="484" t="s">
        <v>1577</v>
      </c>
      <c r="H1156" s="484"/>
      <c r="I1156" s="484"/>
      <c r="J1156" s="484"/>
      <c r="K1156" s="484"/>
      <c r="L1156" s="484"/>
      <c r="M1156" s="485"/>
      <c r="N1156" s="20"/>
      <c r="O1156" s="17"/>
      <c r="P1156" s="17"/>
      <c r="Q1156" s="17"/>
      <c r="R1156" s="17"/>
    </row>
    <row r="1157" spans="1:18" ht="15.75" customHeight="1">
      <c r="A1157" s="17"/>
      <c r="B1157" s="213"/>
      <c r="C1157" s="174"/>
      <c r="D1157" s="199" t="s">
        <v>2491</v>
      </c>
      <c r="E1157" s="482" t="s">
        <v>831</v>
      </c>
      <c r="F1157" s="483"/>
      <c r="G1157" s="199" t="s">
        <v>505</v>
      </c>
      <c r="H1157" s="199" t="s">
        <v>1565</v>
      </c>
      <c r="I1157" s="201">
        <v>20.89</v>
      </c>
      <c r="J1157" s="201">
        <f t="shared" ref="J1157:J1163" si="573">H1157*I1157</f>
        <v>4.1779999999999999</v>
      </c>
      <c r="K1157" s="195">
        <v>0.24979999999999999</v>
      </c>
      <c r="L1157" s="201">
        <f t="shared" ref="L1157:L1163" si="574">J1157*K1157</f>
        <v>1.0436643999999999</v>
      </c>
      <c r="M1157" s="196">
        <f t="shared" ref="M1157:M1163" si="575">ROUND(J1157+L1157,2)</f>
        <v>5.22</v>
      </c>
      <c r="N1157" s="20"/>
      <c r="O1157" s="17"/>
      <c r="P1157" s="17"/>
      <c r="Q1157" s="17"/>
      <c r="R1157" s="17"/>
    </row>
    <row r="1158" spans="1:18" ht="15.75" customHeight="1">
      <c r="A1158" s="17"/>
      <c r="B1158" s="213"/>
      <c r="C1158" s="174"/>
      <c r="D1158" s="199" t="s">
        <v>2492</v>
      </c>
      <c r="E1158" s="482" t="s">
        <v>2493</v>
      </c>
      <c r="F1158" s="483"/>
      <c r="G1158" s="199" t="s">
        <v>600</v>
      </c>
      <c r="H1158" s="199" t="s">
        <v>2500</v>
      </c>
      <c r="I1158" s="201">
        <v>20.89</v>
      </c>
      <c r="J1158" s="201">
        <f t="shared" si="573"/>
        <v>3.4907189999999999</v>
      </c>
      <c r="K1158" s="195">
        <v>0.24979999999999999</v>
      </c>
      <c r="L1158" s="201">
        <f t="shared" si="574"/>
        <v>0.87198160619999998</v>
      </c>
      <c r="M1158" s="196">
        <f t="shared" si="575"/>
        <v>4.3600000000000003</v>
      </c>
      <c r="N1158" s="20"/>
      <c r="O1158" s="17"/>
      <c r="P1158" s="17"/>
      <c r="Q1158" s="17"/>
      <c r="R1158" s="17"/>
    </row>
    <row r="1159" spans="1:18" ht="15.75" customHeight="1">
      <c r="A1159" s="17"/>
      <c r="B1159" s="213"/>
      <c r="C1159" s="174"/>
      <c r="D1159" s="199" t="s">
        <v>1631</v>
      </c>
      <c r="E1159" s="482" t="s">
        <v>1632</v>
      </c>
      <c r="F1159" s="483"/>
      <c r="G1159" s="199" t="s">
        <v>596</v>
      </c>
      <c r="H1159" s="199" t="s">
        <v>2501</v>
      </c>
      <c r="I1159" s="201">
        <v>20.89</v>
      </c>
      <c r="J1159" s="201">
        <f t="shared" si="573"/>
        <v>11.531280000000001</v>
      </c>
      <c r="K1159" s="195">
        <v>0.24979999999999999</v>
      </c>
      <c r="L1159" s="201">
        <f t="shared" si="574"/>
        <v>2.8805137439999999</v>
      </c>
      <c r="M1159" s="196">
        <f t="shared" si="575"/>
        <v>14.41</v>
      </c>
      <c r="N1159" s="20"/>
      <c r="O1159" s="17"/>
      <c r="P1159" s="17"/>
      <c r="Q1159" s="17"/>
      <c r="R1159" s="17"/>
    </row>
    <row r="1160" spans="1:18" ht="15.75" customHeight="1">
      <c r="A1160" s="17"/>
      <c r="B1160" s="213"/>
      <c r="C1160" s="174"/>
      <c r="D1160" s="199" t="s">
        <v>976</v>
      </c>
      <c r="E1160" s="482" t="s">
        <v>605</v>
      </c>
      <c r="F1160" s="483"/>
      <c r="G1160" s="199" t="s">
        <v>596</v>
      </c>
      <c r="H1160" s="199" t="s">
        <v>2502</v>
      </c>
      <c r="I1160" s="201">
        <v>20.89</v>
      </c>
      <c r="J1160" s="201">
        <f t="shared" si="573"/>
        <v>28.452180000000002</v>
      </c>
      <c r="K1160" s="195">
        <v>0.24979999999999999</v>
      </c>
      <c r="L1160" s="201">
        <f t="shared" si="574"/>
        <v>7.1073545640000004</v>
      </c>
      <c r="M1160" s="196">
        <f t="shared" si="575"/>
        <v>35.56</v>
      </c>
      <c r="N1160" s="20"/>
      <c r="O1160" s="17"/>
      <c r="P1160" s="17"/>
      <c r="Q1160" s="17"/>
      <c r="R1160" s="17"/>
    </row>
    <row r="1161" spans="1:18" ht="15.75" customHeight="1">
      <c r="A1161" s="17"/>
      <c r="B1161" s="213"/>
      <c r="C1161" s="174"/>
      <c r="D1161" s="199" t="s">
        <v>606</v>
      </c>
      <c r="E1161" s="482" t="s">
        <v>597</v>
      </c>
      <c r="F1161" s="483"/>
      <c r="G1161" s="199" t="s">
        <v>596</v>
      </c>
      <c r="H1161" s="199" t="s">
        <v>2503</v>
      </c>
      <c r="I1161" s="201">
        <v>20.89</v>
      </c>
      <c r="J1161" s="201">
        <f t="shared" si="573"/>
        <v>19.99173</v>
      </c>
      <c r="K1161" s="195">
        <v>0.24979999999999999</v>
      </c>
      <c r="L1161" s="201">
        <f t="shared" si="574"/>
        <v>4.9939341539999997</v>
      </c>
      <c r="M1161" s="196">
        <f t="shared" si="575"/>
        <v>24.99</v>
      </c>
      <c r="N1161" s="20"/>
      <c r="O1161" s="17"/>
      <c r="P1161" s="17"/>
      <c r="Q1161" s="17"/>
      <c r="R1161" s="17"/>
    </row>
    <row r="1162" spans="1:18" ht="15.75" customHeight="1">
      <c r="A1162" s="17"/>
      <c r="B1162" s="213"/>
      <c r="C1162" s="174"/>
      <c r="D1162" s="199" t="s">
        <v>2497</v>
      </c>
      <c r="E1162" s="482" t="s">
        <v>2498</v>
      </c>
      <c r="F1162" s="483"/>
      <c r="G1162" s="199" t="s">
        <v>515</v>
      </c>
      <c r="H1162" s="199" t="s">
        <v>2504</v>
      </c>
      <c r="I1162" s="201">
        <v>20.89</v>
      </c>
      <c r="J1162" s="201">
        <f t="shared" si="573"/>
        <v>0.46584700000000001</v>
      </c>
      <c r="K1162" s="195">
        <v>0.24979999999999999</v>
      </c>
      <c r="L1162" s="201">
        <f t="shared" si="574"/>
        <v>0.11636858059999999</v>
      </c>
      <c r="M1162" s="196">
        <f t="shared" si="575"/>
        <v>0.57999999999999996</v>
      </c>
      <c r="N1162" s="20"/>
      <c r="O1162" s="17"/>
      <c r="P1162" s="17"/>
      <c r="Q1162" s="17"/>
      <c r="R1162" s="17"/>
    </row>
    <row r="1163" spans="1:18" ht="15.75" customHeight="1">
      <c r="A1163" s="17"/>
      <c r="B1163" s="213"/>
      <c r="C1163" s="174"/>
      <c r="D1163" s="199" t="s">
        <v>2481</v>
      </c>
      <c r="E1163" s="482" t="s">
        <v>1203</v>
      </c>
      <c r="F1163" s="483"/>
      <c r="G1163" s="199" t="s">
        <v>518</v>
      </c>
      <c r="H1163" s="199" t="s">
        <v>1527</v>
      </c>
      <c r="I1163" s="201">
        <v>20.89</v>
      </c>
      <c r="J1163" s="201">
        <f t="shared" si="573"/>
        <v>20.89</v>
      </c>
      <c r="K1163" s="195">
        <v>0.24979999999999999</v>
      </c>
      <c r="L1163" s="201">
        <f t="shared" si="574"/>
        <v>5.2183219999999997</v>
      </c>
      <c r="M1163" s="196">
        <f t="shared" si="575"/>
        <v>26.11</v>
      </c>
      <c r="N1163" s="20"/>
      <c r="O1163" s="17"/>
      <c r="P1163" s="17"/>
      <c r="Q1163" s="17"/>
      <c r="R1163" s="17"/>
    </row>
    <row r="1164" spans="1:18" ht="15.75" customHeight="1">
      <c r="A1164" s="17"/>
      <c r="B1164" s="213"/>
      <c r="C1164" s="219"/>
      <c r="D1164" s="199"/>
      <c r="E1164" s="220"/>
      <c r="F1164" s="221"/>
      <c r="G1164" s="199"/>
      <c r="H1164" s="216"/>
      <c r="I1164" s="201"/>
      <c r="J1164" s="201"/>
      <c r="K1164" s="222"/>
      <c r="L1164" s="227" t="s">
        <v>594</v>
      </c>
      <c r="M1164" s="210">
        <f>SUM(M1159:M1163)</f>
        <v>101.64999999999999</v>
      </c>
      <c r="N1164" s="20"/>
      <c r="O1164" s="17"/>
      <c r="P1164" s="17"/>
      <c r="Q1164" s="17"/>
      <c r="R1164" s="17"/>
    </row>
    <row r="1165" spans="1:18" ht="15.75" customHeight="1">
      <c r="A1165" s="17"/>
      <c r="B1165" s="213"/>
      <c r="C1165" s="206" t="s">
        <v>957</v>
      </c>
      <c r="D1165" s="225" t="s">
        <v>2505</v>
      </c>
      <c r="E1165" s="484" t="s">
        <v>1208</v>
      </c>
      <c r="F1165" s="484" t="s">
        <v>518</v>
      </c>
      <c r="G1165" s="484" t="s">
        <v>1577</v>
      </c>
      <c r="H1165" s="484"/>
      <c r="I1165" s="484"/>
      <c r="J1165" s="484"/>
      <c r="K1165" s="484"/>
      <c r="L1165" s="484"/>
      <c r="M1165" s="485"/>
      <c r="N1165" s="20"/>
      <c r="O1165" s="17"/>
      <c r="P1165" s="17"/>
      <c r="Q1165" s="17"/>
      <c r="R1165" s="17"/>
    </row>
    <row r="1166" spans="1:18" ht="15.75" customHeight="1">
      <c r="A1166" s="17"/>
      <c r="B1166" s="213"/>
      <c r="C1166" s="174"/>
      <c r="D1166" s="199" t="s">
        <v>2491</v>
      </c>
      <c r="E1166" s="482" t="s">
        <v>831</v>
      </c>
      <c r="F1166" s="483"/>
      <c r="G1166" s="199" t="s">
        <v>505</v>
      </c>
      <c r="H1166" s="199" t="s">
        <v>1565</v>
      </c>
      <c r="I1166" s="201">
        <v>20.89</v>
      </c>
      <c r="J1166" s="201">
        <f t="shared" ref="J1166:J1171" si="576">H1166*I1166</f>
        <v>4.1779999999999999</v>
      </c>
      <c r="K1166" s="195">
        <v>0.24979999999999999</v>
      </c>
      <c r="L1166" s="201">
        <f t="shared" ref="L1166:L1171" si="577">J1166*K1166</f>
        <v>1.0436643999999999</v>
      </c>
      <c r="M1166" s="196">
        <f t="shared" ref="M1166:M1171" si="578">ROUND(J1166+L1166,2)</f>
        <v>5.22</v>
      </c>
      <c r="N1166" s="20"/>
      <c r="O1166" s="17"/>
      <c r="P1166" s="17"/>
      <c r="Q1166" s="17"/>
      <c r="R1166" s="17"/>
    </row>
    <row r="1167" spans="1:18" ht="15.75" customHeight="1">
      <c r="A1167" s="17"/>
      <c r="B1167" s="213"/>
      <c r="C1167" s="174"/>
      <c r="D1167" s="199" t="s">
        <v>2492</v>
      </c>
      <c r="E1167" s="482" t="s">
        <v>2493</v>
      </c>
      <c r="F1167" s="483"/>
      <c r="G1167" s="199" t="s">
        <v>600</v>
      </c>
      <c r="H1167" s="199" t="s">
        <v>2500</v>
      </c>
      <c r="I1167" s="201">
        <v>20.89</v>
      </c>
      <c r="J1167" s="201">
        <f t="shared" si="576"/>
        <v>3.4907189999999999</v>
      </c>
      <c r="K1167" s="195">
        <v>0.24979999999999999</v>
      </c>
      <c r="L1167" s="201">
        <f t="shared" si="577"/>
        <v>0.87198160619999998</v>
      </c>
      <c r="M1167" s="196">
        <f t="shared" si="578"/>
        <v>4.3600000000000003</v>
      </c>
      <c r="N1167" s="20"/>
      <c r="O1167" s="17"/>
      <c r="P1167" s="17"/>
      <c r="Q1167" s="17"/>
      <c r="R1167" s="17"/>
    </row>
    <row r="1168" spans="1:18" ht="15.75" customHeight="1">
      <c r="A1168" s="17"/>
      <c r="B1168" s="213"/>
      <c r="C1168" s="174"/>
      <c r="D1168" s="199" t="s">
        <v>1631</v>
      </c>
      <c r="E1168" s="482" t="s">
        <v>1632</v>
      </c>
      <c r="F1168" s="483"/>
      <c r="G1168" s="199" t="s">
        <v>596</v>
      </c>
      <c r="H1168" s="199" t="s">
        <v>2501</v>
      </c>
      <c r="I1168" s="201">
        <v>20.89</v>
      </c>
      <c r="J1168" s="201">
        <f t="shared" si="576"/>
        <v>11.531280000000001</v>
      </c>
      <c r="K1168" s="195">
        <v>0.24979999999999999</v>
      </c>
      <c r="L1168" s="201">
        <f t="shared" si="577"/>
        <v>2.8805137439999999</v>
      </c>
      <c r="M1168" s="196">
        <f t="shared" si="578"/>
        <v>14.41</v>
      </c>
      <c r="N1168" s="20"/>
      <c r="O1168" s="17"/>
      <c r="P1168" s="17"/>
      <c r="Q1168" s="17"/>
      <c r="R1168" s="17"/>
    </row>
    <row r="1169" spans="1:18" ht="15.75" customHeight="1">
      <c r="A1169" s="17"/>
      <c r="B1169" s="213"/>
      <c r="C1169" s="174"/>
      <c r="D1169" s="199" t="s">
        <v>976</v>
      </c>
      <c r="E1169" s="482" t="s">
        <v>605</v>
      </c>
      <c r="F1169" s="483"/>
      <c r="G1169" s="199" t="s">
        <v>596</v>
      </c>
      <c r="H1169" s="199" t="s">
        <v>2502</v>
      </c>
      <c r="I1169" s="201">
        <v>20.89</v>
      </c>
      <c r="J1169" s="201">
        <f t="shared" si="576"/>
        <v>28.452180000000002</v>
      </c>
      <c r="K1169" s="195">
        <v>0.24979999999999999</v>
      </c>
      <c r="L1169" s="201">
        <f t="shared" si="577"/>
        <v>7.1073545640000004</v>
      </c>
      <c r="M1169" s="196">
        <f t="shared" si="578"/>
        <v>35.56</v>
      </c>
      <c r="N1169" s="20"/>
      <c r="O1169" s="17"/>
      <c r="P1169" s="17"/>
      <c r="Q1169" s="17"/>
      <c r="R1169" s="17"/>
    </row>
    <row r="1170" spans="1:18" ht="15.75" customHeight="1">
      <c r="A1170" s="17"/>
      <c r="B1170" s="213"/>
      <c r="C1170" s="174"/>
      <c r="D1170" s="199" t="s">
        <v>606</v>
      </c>
      <c r="E1170" s="482" t="s">
        <v>597</v>
      </c>
      <c r="F1170" s="483"/>
      <c r="G1170" s="199" t="s">
        <v>596</v>
      </c>
      <c r="H1170" s="199" t="s">
        <v>2503</v>
      </c>
      <c r="I1170" s="201">
        <v>20.89</v>
      </c>
      <c r="J1170" s="201">
        <f t="shared" si="576"/>
        <v>19.99173</v>
      </c>
      <c r="K1170" s="195">
        <v>0.24979999999999999</v>
      </c>
      <c r="L1170" s="201">
        <f t="shared" si="577"/>
        <v>4.9939341539999997</v>
      </c>
      <c r="M1170" s="196">
        <f t="shared" si="578"/>
        <v>24.99</v>
      </c>
      <c r="N1170" s="20"/>
      <c r="O1170" s="17"/>
      <c r="P1170" s="17"/>
      <c r="Q1170" s="17"/>
      <c r="R1170" s="17"/>
    </row>
    <row r="1171" spans="1:18" ht="15.75" customHeight="1">
      <c r="A1171" s="17"/>
      <c r="B1171" s="213"/>
      <c r="C1171" s="174"/>
      <c r="D1171" s="199" t="s">
        <v>2497</v>
      </c>
      <c r="E1171" s="482" t="s">
        <v>2498</v>
      </c>
      <c r="F1171" s="483"/>
      <c r="G1171" s="199" t="s">
        <v>515</v>
      </c>
      <c r="H1171" s="199" t="s">
        <v>2504</v>
      </c>
      <c r="I1171" s="201">
        <v>20.89</v>
      </c>
      <c r="J1171" s="201">
        <f t="shared" si="576"/>
        <v>0.46584700000000001</v>
      </c>
      <c r="K1171" s="195">
        <v>0.24979999999999999</v>
      </c>
      <c r="L1171" s="201">
        <f t="shared" si="577"/>
        <v>0.11636858059999999</v>
      </c>
      <c r="M1171" s="196">
        <f t="shared" si="578"/>
        <v>0.57999999999999996</v>
      </c>
      <c r="N1171" s="20"/>
      <c r="O1171" s="17"/>
      <c r="P1171" s="17"/>
      <c r="Q1171" s="17"/>
      <c r="R1171" s="17"/>
    </row>
    <row r="1172" spans="1:18" ht="15.75" customHeight="1">
      <c r="A1172" s="17"/>
      <c r="B1172" s="213"/>
      <c r="C1172" s="219"/>
      <c r="D1172" s="199"/>
      <c r="E1172" s="220"/>
      <c r="F1172" s="221"/>
      <c r="G1172" s="199"/>
      <c r="H1172" s="216"/>
      <c r="I1172" s="201"/>
      <c r="J1172" s="201"/>
      <c r="K1172" s="222"/>
      <c r="L1172" s="227" t="s">
        <v>594</v>
      </c>
      <c r="M1172" s="210">
        <f>SUM(M1167:M1171)</f>
        <v>79.899999999999991</v>
      </c>
      <c r="N1172" s="20"/>
      <c r="O1172" s="17"/>
      <c r="P1172" s="17"/>
      <c r="Q1172" s="17"/>
      <c r="R1172" s="17"/>
    </row>
    <row r="1173" spans="1:18" ht="15.75" customHeight="1">
      <c r="A1173" s="17"/>
      <c r="B1173" s="213"/>
      <c r="C1173" s="206" t="s">
        <v>958</v>
      </c>
      <c r="D1173" s="225" t="s">
        <v>2506</v>
      </c>
      <c r="E1173" s="484" t="s">
        <v>1209</v>
      </c>
      <c r="F1173" s="484" t="s">
        <v>518</v>
      </c>
      <c r="G1173" s="484" t="s">
        <v>1577</v>
      </c>
      <c r="H1173" s="484"/>
      <c r="I1173" s="484"/>
      <c r="J1173" s="484"/>
      <c r="K1173" s="484"/>
      <c r="L1173" s="484"/>
      <c r="M1173" s="485"/>
      <c r="N1173" s="20"/>
      <c r="O1173" s="17"/>
      <c r="P1173" s="17"/>
      <c r="Q1173" s="17"/>
      <c r="R1173" s="17"/>
    </row>
    <row r="1174" spans="1:18" ht="15.75" customHeight="1">
      <c r="A1174" s="17"/>
      <c r="B1174" s="213"/>
      <c r="C1174" s="174"/>
      <c r="D1174" s="199" t="s">
        <v>2491</v>
      </c>
      <c r="E1174" s="482" t="s">
        <v>831</v>
      </c>
      <c r="F1174" s="483"/>
      <c r="G1174" s="199" t="s">
        <v>505</v>
      </c>
      <c r="H1174" s="199" t="s">
        <v>1565</v>
      </c>
      <c r="I1174" s="201">
        <v>20.89</v>
      </c>
      <c r="J1174" s="201">
        <f t="shared" ref="J1174:J1180" si="579">H1174*I1174</f>
        <v>4.1779999999999999</v>
      </c>
      <c r="K1174" s="195">
        <v>0.24979999999999999</v>
      </c>
      <c r="L1174" s="201">
        <f t="shared" ref="L1174:L1180" si="580">J1174*K1174</f>
        <v>1.0436643999999999</v>
      </c>
      <c r="M1174" s="196">
        <f t="shared" ref="M1174:M1180" si="581">ROUND(J1174+L1174,2)</f>
        <v>5.22</v>
      </c>
      <c r="N1174" s="20"/>
      <c r="O1174" s="17"/>
      <c r="P1174" s="17"/>
      <c r="Q1174" s="17"/>
      <c r="R1174" s="17"/>
    </row>
    <row r="1175" spans="1:18" ht="15.75" customHeight="1">
      <c r="A1175" s="17"/>
      <c r="B1175" s="213"/>
      <c r="C1175" s="174"/>
      <c r="D1175" s="199" t="s">
        <v>2492</v>
      </c>
      <c r="E1175" s="482" t="s">
        <v>2493</v>
      </c>
      <c r="F1175" s="483"/>
      <c r="G1175" s="199" t="s">
        <v>600</v>
      </c>
      <c r="H1175" s="199" t="s">
        <v>2507</v>
      </c>
      <c r="I1175" s="201">
        <v>20.89</v>
      </c>
      <c r="J1175" s="201">
        <f t="shared" si="579"/>
        <v>3.5596559999999999</v>
      </c>
      <c r="K1175" s="195">
        <v>0.24979999999999999</v>
      </c>
      <c r="L1175" s="201">
        <f t="shared" si="580"/>
        <v>0.88920206879999997</v>
      </c>
      <c r="M1175" s="196">
        <f t="shared" si="581"/>
        <v>4.45</v>
      </c>
      <c r="N1175" s="20"/>
      <c r="O1175" s="17"/>
      <c r="P1175" s="17"/>
      <c r="Q1175" s="17"/>
      <c r="R1175" s="17"/>
    </row>
    <row r="1176" spans="1:18" ht="15.75" customHeight="1">
      <c r="A1176" s="17"/>
      <c r="B1176" s="213"/>
      <c r="C1176" s="174"/>
      <c r="D1176" s="199" t="s">
        <v>1631</v>
      </c>
      <c r="E1176" s="482" t="s">
        <v>1632</v>
      </c>
      <c r="F1176" s="483"/>
      <c r="G1176" s="199" t="s">
        <v>596</v>
      </c>
      <c r="H1176" s="199" t="s">
        <v>2508</v>
      </c>
      <c r="I1176" s="201">
        <v>20.89</v>
      </c>
      <c r="J1176" s="201">
        <f t="shared" si="579"/>
        <v>12.59667</v>
      </c>
      <c r="K1176" s="195">
        <v>0.24979999999999999</v>
      </c>
      <c r="L1176" s="201">
        <f t="shared" si="580"/>
        <v>3.1466481659999999</v>
      </c>
      <c r="M1176" s="196">
        <f t="shared" si="581"/>
        <v>15.74</v>
      </c>
      <c r="N1176" s="20"/>
      <c r="O1176" s="17"/>
      <c r="P1176" s="17"/>
      <c r="Q1176" s="17"/>
      <c r="R1176" s="17"/>
    </row>
    <row r="1177" spans="1:18" ht="15.75" customHeight="1">
      <c r="A1177" s="17"/>
      <c r="B1177" s="213"/>
      <c r="C1177" s="174"/>
      <c r="D1177" s="199" t="s">
        <v>976</v>
      </c>
      <c r="E1177" s="482" t="s">
        <v>605</v>
      </c>
      <c r="F1177" s="483"/>
      <c r="G1177" s="199" t="s">
        <v>596</v>
      </c>
      <c r="H1177" s="199" t="s">
        <v>2509</v>
      </c>
      <c r="I1177" s="201">
        <v>20.89</v>
      </c>
      <c r="J1177" s="201">
        <f t="shared" si="579"/>
        <v>31.105210000000003</v>
      </c>
      <c r="K1177" s="195">
        <v>0.24979999999999999</v>
      </c>
      <c r="L1177" s="201">
        <f t="shared" si="580"/>
        <v>7.7700814580000008</v>
      </c>
      <c r="M1177" s="196">
        <f t="shared" si="581"/>
        <v>38.880000000000003</v>
      </c>
      <c r="N1177" s="20"/>
      <c r="O1177" s="17"/>
      <c r="P1177" s="17"/>
      <c r="Q1177" s="17"/>
      <c r="R1177" s="17"/>
    </row>
    <row r="1178" spans="1:18" ht="15.75" customHeight="1">
      <c r="A1178" s="17"/>
      <c r="B1178" s="213"/>
      <c r="C1178" s="174"/>
      <c r="D1178" s="199" t="s">
        <v>606</v>
      </c>
      <c r="E1178" s="482" t="s">
        <v>597</v>
      </c>
      <c r="F1178" s="483"/>
      <c r="G1178" s="199" t="s">
        <v>596</v>
      </c>
      <c r="H1178" s="199" t="s">
        <v>2510</v>
      </c>
      <c r="I1178" s="201">
        <v>20.89</v>
      </c>
      <c r="J1178" s="201">
        <f t="shared" si="579"/>
        <v>21.850940000000001</v>
      </c>
      <c r="K1178" s="195">
        <v>0.24979999999999999</v>
      </c>
      <c r="L1178" s="201">
        <f t="shared" si="580"/>
        <v>5.4583648120000001</v>
      </c>
      <c r="M1178" s="196">
        <f t="shared" si="581"/>
        <v>27.31</v>
      </c>
      <c r="N1178" s="20"/>
      <c r="O1178" s="17"/>
      <c r="P1178" s="17"/>
      <c r="Q1178" s="17"/>
      <c r="R1178" s="17"/>
    </row>
    <row r="1179" spans="1:18" ht="15.75" customHeight="1">
      <c r="A1179" s="17"/>
      <c r="B1179" s="213"/>
      <c r="C1179" s="174"/>
      <c r="D1179" s="199" t="s">
        <v>2497</v>
      </c>
      <c r="E1179" s="482" t="s">
        <v>2498</v>
      </c>
      <c r="F1179" s="483"/>
      <c r="G1179" s="199" t="s">
        <v>515</v>
      </c>
      <c r="H1179" s="199" t="s">
        <v>2511</v>
      </c>
      <c r="I1179" s="201">
        <v>20.89</v>
      </c>
      <c r="J1179" s="201">
        <f t="shared" si="579"/>
        <v>0.47211399999999998</v>
      </c>
      <c r="K1179" s="195">
        <v>0.24979999999999999</v>
      </c>
      <c r="L1179" s="201">
        <f t="shared" si="580"/>
        <v>0.11793407719999999</v>
      </c>
      <c r="M1179" s="196">
        <f t="shared" si="581"/>
        <v>0.59</v>
      </c>
      <c r="N1179" s="20"/>
      <c r="O1179" s="17"/>
      <c r="P1179" s="17"/>
      <c r="Q1179" s="17"/>
      <c r="R1179" s="17"/>
    </row>
    <row r="1180" spans="1:18" ht="15.75" customHeight="1">
      <c r="A1180" s="17"/>
      <c r="B1180" s="213"/>
      <c r="C1180" s="174"/>
      <c r="D1180" s="199" t="s">
        <v>2484</v>
      </c>
      <c r="E1180" s="482" t="s">
        <v>1204</v>
      </c>
      <c r="F1180" s="483"/>
      <c r="G1180" s="199" t="s">
        <v>518</v>
      </c>
      <c r="H1180" s="199" t="s">
        <v>1527</v>
      </c>
      <c r="I1180" s="201">
        <v>20.89</v>
      </c>
      <c r="J1180" s="201">
        <f t="shared" si="579"/>
        <v>20.89</v>
      </c>
      <c r="K1180" s="195">
        <v>0.24979999999999999</v>
      </c>
      <c r="L1180" s="201">
        <f t="shared" si="580"/>
        <v>5.2183219999999997</v>
      </c>
      <c r="M1180" s="196">
        <f t="shared" si="581"/>
        <v>26.11</v>
      </c>
      <c r="N1180" s="20"/>
      <c r="O1180" s="17"/>
      <c r="P1180" s="17"/>
      <c r="Q1180" s="17"/>
      <c r="R1180" s="17"/>
    </row>
    <row r="1181" spans="1:18" ht="15.75" customHeight="1">
      <c r="A1181" s="17"/>
      <c r="B1181" s="213"/>
      <c r="C1181" s="219"/>
      <c r="D1181" s="199"/>
      <c r="E1181" s="220"/>
      <c r="F1181" s="221"/>
      <c r="G1181" s="199"/>
      <c r="H1181" s="216"/>
      <c r="I1181" s="201"/>
      <c r="J1181" s="201"/>
      <c r="K1181" s="222"/>
      <c r="L1181" s="227" t="s">
        <v>594</v>
      </c>
      <c r="M1181" s="210">
        <f>SUM(M1176:M1180)</f>
        <v>108.63000000000001</v>
      </c>
      <c r="N1181" s="20"/>
      <c r="O1181" s="17"/>
      <c r="P1181" s="17"/>
      <c r="Q1181" s="17"/>
      <c r="R1181" s="17"/>
    </row>
    <row r="1182" spans="1:18" ht="15.75" customHeight="1">
      <c r="A1182" s="17"/>
      <c r="B1182" s="213"/>
      <c r="C1182" s="219"/>
      <c r="D1182" s="199"/>
      <c r="E1182" s="220"/>
      <c r="F1182" s="221"/>
      <c r="G1182" s="199"/>
      <c r="H1182" s="216"/>
      <c r="I1182" s="201"/>
      <c r="J1182" s="201"/>
      <c r="K1182" s="222"/>
      <c r="L1182" s="201"/>
      <c r="M1182" s="202"/>
      <c r="N1182" s="20"/>
      <c r="O1182" s="17"/>
      <c r="P1182" s="17"/>
      <c r="Q1182" s="17"/>
      <c r="R1182" s="17"/>
    </row>
    <row r="1183" spans="1:18" ht="15.75" customHeight="1">
      <c r="A1183" s="17"/>
      <c r="B1183" s="213"/>
      <c r="C1183" s="206" t="s">
        <v>959</v>
      </c>
      <c r="D1183" s="225">
        <v>90820</v>
      </c>
      <c r="E1183" s="484" t="s">
        <v>1210</v>
      </c>
      <c r="F1183" s="484"/>
      <c r="G1183" s="484"/>
      <c r="H1183" s="484"/>
      <c r="I1183" s="484"/>
      <c r="J1183" s="484"/>
      <c r="K1183" s="484"/>
      <c r="L1183" s="484"/>
      <c r="M1183" s="485"/>
      <c r="N1183" s="20"/>
      <c r="O1183" s="17"/>
      <c r="P1183" s="17"/>
      <c r="Q1183" s="17"/>
      <c r="R1183" s="17"/>
    </row>
    <row r="1184" spans="1:18" ht="15.75" customHeight="1">
      <c r="A1184" s="17"/>
      <c r="B1184" s="213"/>
      <c r="C1184" s="174"/>
      <c r="D1184" s="199" t="s">
        <v>2512</v>
      </c>
      <c r="E1184" s="482" t="s">
        <v>2513</v>
      </c>
      <c r="F1184" s="483"/>
      <c r="G1184" s="199" t="s">
        <v>518</v>
      </c>
      <c r="H1184" s="199" t="s">
        <v>1529</v>
      </c>
      <c r="I1184" s="201" t="s">
        <v>2514</v>
      </c>
      <c r="J1184" s="201">
        <f t="shared" ref="J1184:J1188" si="582">H1184*I1184</f>
        <v>63.449999999999996</v>
      </c>
      <c r="K1184" s="195">
        <v>0.24979999999999999</v>
      </c>
      <c r="L1184" s="201">
        <f t="shared" ref="L1184:L1188" si="583">J1184*K1184</f>
        <v>15.849809999999998</v>
      </c>
      <c r="M1184" s="196">
        <f t="shared" ref="M1184:M1188" si="584">ROUND(J1184+L1184,2)</f>
        <v>79.3</v>
      </c>
      <c r="N1184" s="20"/>
      <c r="O1184" s="17"/>
      <c r="P1184" s="17"/>
      <c r="Q1184" s="17"/>
      <c r="R1184" s="17"/>
    </row>
    <row r="1185" spans="1:18" ht="15.75" customHeight="1">
      <c r="A1185" s="17"/>
      <c r="B1185" s="213"/>
      <c r="C1185" s="174"/>
      <c r="D1185" s="199" t="s">
        <v>2444</v>
      </c>
      <c r="E1185" s="482" t="s">
        <v>2445</v>
      </c>
      <c r="F1185" s="483"/>
      <c r="G1185" s="199" t="s">
        <v>518</v>
      </c>
      <c r="H1185" s="199" t="s">
        <v>1527</v>
      </c>
      <c r="I1185" s="201" t="s">
        <v>2459</v>
      </c>
      <c r="J1185" s="201">
        <f t="shared" si="582"/>
        <v>243.96</v>
      </c>
      <c r="K1185" s="195">
        <v>0.24979999999999999</v>
      </c>
      <c r="L1185" s="201">
        <f t="shared" si="583"/>
        <v>60.941208000000003</v>
      </c>
      <c r="M1185" s="196">
        <f t="shared" si="584"/>
        <v>304.89999999999998</v>
      </c>
      <c r="N1185" s="20"/>
      <c r="O1185" s="17"/>
      <c r="P1185" s="17"/>
      <c r="Q1185" s="17"/>
      <c r="R1185" s="17"/>
    </row>
    <row r="1186" spans="1:18" ht="15.75" customHeight="1">
      <c r="A1186" s="17"/>
      <c r="B1186" s="213"/>
      <c r="C1186" s="174"/>
      <c r="D1186" s="199" t="s">
        <v>2446</v>
      </c>
      <c r="E1186" s="482" t="s">
        <v>2447</v>
      </c>
      <c r="F1186" s="483"/>
      <c r="G1186" s="199" t="s">
        <v>518</v>
      </c>
      <c r="H1186" s="199" t="s">
        <v>2515</v>
      </c>
      <c r="I1186" s="201" t="s">
        <v>2461</v>
      </c>
      <c r="J1186" s="201">
        <f t="shared" si="582"/>
        <v>2.5740000000000003</v>
      </c>
      <c r="K1186" s="195">
        <v>0.24979999999999999</v>
      </c>
      <c r="L1186" s="201">
        <f t="shared" si="583"/>
        <v>0.64298520000000003</v>
      </c>
      <c r="M1186" s="196">
        <f t="shared" si="584"/>
        <v>3.22</v>
      </c>
      <c r="N1186" s="20"/>
      <c r="O1186" s="17"/>
      <c r="P1186" s="17"/>
      <c r="Q1186" s="17"/>
      <c r="R1186" s="17"/>
    </row>
    <row r="1187" spans="1:18" ht="15.75" customHeight="1">
      <c r="A1187" s="17"/>
      <c r="B1187" s="213"/>
      <c r="C1187" s="174"/>
      <c r="D1187" s="199" t="s">
        <v>1631</v>
      </c>
      <c r="E1187" s="482" t="s">
        <v>1632</v>
      </c>
      <c r="F1187" s="483"/>
      <c r="G1187" s="199" t="s">
        <v>596</v>
      </c>
      <c r="H1187" s="199" t="s">
        <v>2516</v>
      </c>
      <c r="I1187" s="201" t="s">
        <v>2468</v>
      </c>
      <c r="J1187" s="201">
        <f t="shared" si="582"/>
        <v>26.78098</v>
      </c>
      <c r="K1187" s="195">
        <v>0.24979999999999999</v>
      </c>
      <c r="L1187" s="201">
        <f t="shared" si="583"/>
        <v>6.6898888039999997</v>
      </c>
      <c r="M1187" s="196">
        <f t="shared" si="584"/>
        <v>33.47</v>
      </c>
      <c r="N1187" s="20"/>
      <c r="O1187" s="17"/>
      <c r="P1187" s="17"/>
      <c r="Q1187" s="17"/>
      <c r="R1187" s="17"/>
    </row>
    <row r="1188" spans="1:18" ht="15.75" customHeight="1">
      <c r="A1188" s="17"/>
      <c r="B1188" s="213"/>
      <c r="C1188" s="174"/>
      <c r="D1188" s="199" t="s">
        <v>606</v>
      </c>
      <c r="E1188" s="482" t="s">
        <v>597</v>
      </c>
      <c r="F1188" s="483"/>
      <c r="G1188" s="199" t="s">
        <v>596</v>
      </c>
      <c r="H1188" s="199" t="s">
        <v>2517</v>
      </c>
      <c r="I1188" s="201" t="s">
        <v>1922</v>
      </c>
      <c r="J1188" s="201">
        <f t="shared" si="582"/>
        <v>11.082889999999999</v>
      </c>
      <c r="K1188" s="195">
        <v>0.24979999999999999</v>
      </c>
      <c r="L1188" s="201">
        <f t="shared" si="583"/>
        <v>2.7685059219999997</v>
      </c>
      <c r="M1188" s="196">
        <f t="shared" si="584"/>
        <v>13.85</v>
      </c>
      <c r="N1188" s="20"/>
      <c r="O1188" s="17"/>
      <c r="P1188" s="17"/>
      <c r="Q1188" s="17"/>
      <c r="R1188" s="17"/>
    </row>
    <row r="1189" spans="1:18" ht="15.75" customHeight="1">
      <c r="A1189" s="17"/>
      <c r="B1189" s="213"/>
      <c r="C1189" s="219"/>
      <c r="D1189" s="199"/>
      <c r="E1189" s="220"/>
      <c r="F1189" s="221"/>
      <c r="G1189" s="199"/>
      <c r="H1189" s="216"/>
      <c r="I1189" s="201"/>
      <c r="J1189" s="201"/>
      <c r="K1189" s="222"/>
      <c r="L1189" s="227" t="s">
        <v>594</v>
      </c>
      <c r="M1189" s="210">
        <f>SUM(M1186:M1188)</f>
        <v>50.54</v>
      </c>
      <c r="N1189" s="20"/>
      <c r="O1189" s="17"/>
      <c r="P1189" s="17"/>
      <c r="Q1189" s="17"/>
      <c r="R1189" s="17"/>
    </row>
    <row r="1190" spans="1:18" ht="15.75" customHeight="1">
      <c r="A1190" s="17"/>
      <c r="B1190" s="213"/>
      <c r="C1190" s="217" t="s">
        <v>960</v>
      </c>
      <c r="D1190" s="225">
        <v>90821</v>
      </c>
      <c r="E1190" s="484" t="s">
        <v>1211</v>
      </c>
      <c r="F1190" s="484"/>
      <c r="G1190" s="484"/>
      <c r="H1190" s="484"/>
      <c r="I1190" s="484"/>
      <c r="J1190" s="484"/>
      <c r="K1190" s="484"/>
      <c r="L1190" s="484"/>
      <c r="M1190" s="485"/>
      <c r="N1190" s="20"/>
      <c r="O1190" s="17"/>
      <c r="P1190" s="17"/>
      <c r="Q1190" s="17"/>
      <c r="R1190" s="17"/>
    </row>
    <row r="1191" spans="1:18" ht="15.75" customHeight="1">
      <c r="A1191" s="17"/>
      <c r="B1191" s="213"/>
      <c r="C1191" s="219"/>
      <c r="D1191" s="199" t="s">
        <v>2512</v>
      </c>
      <c r="E1191" s="482" t="s">
        <v>2513</v>
      </c>
      <c r="F1191" s="483"/>
      <c r="G1191" s="199" t="s">
        <v>518</v>
      </c>
      <c r="H1191" s="199" t="s">
        <v>1529</v>
      </c>
      <c r="I1191" s="201" t="s">
        <v>2514</v>
      </c>
      <c r="J1191" s="201">
        <f t="shared" ref="J1191:J1195" si="585">H1191*I1191</f>
        <v>63.449999999999996</v>
      </c>
      <c r="K1191" s="195">
        <v>0.24979999999999999</v>
      </c>
      <c r="L1191" s="201">
        <f t="shared" ref="L1191:L1195" si="586">J1191*K1191</f>
        <v>15.849809999999998</v>
      </c>
      <c r="M1191" s="196">
        <f t="shared" ref="M1191:M1195" si="587">ROUND(J1191+L1191,2)</f>
        <v>79.3</v>
      </c>
      <c r="N1191" s="20"/>
      <c r="O1191" s="17"/>
      <c r="P1191" s="17"/>
      <c r="Q1191" s="17"/>
      <c r="R1191" s="17"/>
    </row>
    <row r="1192" spans="1:18" ht="15.75" customHeight="1">
      <c r="A1192" s="17"/>
      <c r="B1192" s="213"/>
      <c r="C1192" s="219"/>
      <c r="D1192" s="199" t="s">
        <v>2518</v>
      </c>
      <c r="E1192" s="482" t="s">
        <v>2519</v>
      </c>
      <c r="F1192" s="483"/>
      <c r="G1192" s="199" t="s">
        <v>518</v>
      </c>
      <c r="H1192" s="199" t="s">
        <v>1527</v>
      </c>
      <c r="I1192" s="201" t="s">
        <v>2520</v>
      </c>
      <c r="J1192" s="201">
        <f t="shared" si="585"/>
        <v>246.12</v>
      </c>
      <c r="K1192" s="195">
        <v>0.24979999999999999</v>
      </c>
      <c r="L1192" s="201">
        <f t="shared" si="586"/>
        <v>61.480775999999999</v>
      </c>
      <c r="M1192" s="196">
        <f t="shared" si="587"/>
        <v>307.60000000000002</v>
      </c>
      <c r="N1192" s="20"/>
      <c r="O1192" s="17"/>
      <c r="P1192" s="17"/>
      <c r="Q1192" s="17"/>
      <c r="R1192" s="17"/>
    </row>
    <row r="1193" spans="1:18" ht="15.75" customHeight="1">
      <c r="A1193" s="17"/>
      <c r="B1193" s="213"/>
      <c r="C1193" s="219"/>
      <c r="D1193" s="199" t="s">
        <v>2446</v>
      </c>
      <c r="E1193" s="482" t="s">
        <v>2447</v>
      </c>
      <c r="F1193" s="483"/>
      <c r="G1193" s="199" t="s">
        <v>518</v>
      </c>
      <c r="H1193" s="199" t="s">
        <v>2515</v>
      </c>
      <c r="I1193" s="201" t="s">
        <v>2461</v>
      </c>
      <c r="J1193" s="201">
        <f t="shared" si="585"/>
        <v>2.5740000000000003</v>
      </c>
      <c r="K1193" s="195">
        <v>0.24979999999999999</v>
      </c>
      <c r="L1193" s="201">
        <f t="shared" si="586"/>
        <v>0.64298520000000003</v>
      </c>
      <c r="M1193" s="196">
        <f t="shared" si="587"/>
        <v>3.22</v>
      </c>
      <c r="N1193" s="20"/>
      <c r="O1193" s="17"/>
      <c r="P1193" s="17"/>
      <c r="Q1193" s="17"/>
      <c r="R1193" s="17"/>
    </row>
    <row r="1194" spans="1:18" ht="15.75" customHeight="1">
      <c r="A1194" s="17"/>
      <c r="B1194" s="213"/>
      <c r="C1194" s="219"/>
      <c r="D1194" s="199" t="s">
        <v>1631</v>
      </c>
      <c r="E1194" s="482" t="s">
        <v>1632</v>
      </c>
      <c r="F1194" s="483"/>
      <c r="G1194" s="199" t="s">
        <v>596</v>
      </c>
      <c r="H1194" s="199" t="s">
        <v>2521</v>
      </c>
      <c r="I1194" s="201" t="s">
        <v>2468</v>
      </c>
      <c r="J1194" s="201">
        <f t="shared" si="585"/>
        <v>29.538460000000001</v>
      </c>
      <c r="K1194" s="195">
        <v>0.24979999999999999</v>
      </c>
      <c r="L1194" s="201">
        <f t="shared" si="586"/>
        <v>7.3787073080000001</v>
      </c>
      <c r="M1194" s="196">
        <f t="shared" si="587"/>
        <v>36.92</v>
      </c>
      <c r="N1194" s="20"/>
      <c r="O1194" s="17"/>
      <c r="P1194" s="17"/>
      <c r="Q1194" s="17"/>
      <c r="R1194" s="17"/>
    </row>
    <row r="1195" spans="1:18" ht="15.75" customHeight="1">
      <c r="A1195" s="17"/>
      <c r="B1195" s="213"/>
      <c r="C1195" s="219"/>
      <c r="D1195" s="199" t="s">
        <v>606</v>
      </c>
      <c r="E1195" s="482" t="s">
        <v>597</v>
      </c>
      <c r="F1195" s="483"/>
      <c r="G1195" s="199" t="s">
        <v>596</v>
      </c>
      <c r="H1195" s="199" t="s">
        <v>2522</v>
      </c>
      <c r="I1195" s="201" t="s">
        <v>1922</v>
      </c>
      <c r="J1195" s="201">
        <f t="shared" si="585"/>
        <v>12.224029999999999</v>
      </c>
      <c r="K1195" s="195">
        <v>0.24979999999999999</v>
      </c>
      <c r="L1195" s="201">
        <f t="shared" si="586"/>
        <v>3.0535626939999996</v>
      </c>
      <c r="M1195" s="196">
        <f t="shared" si="587"/>
        <v>15.28</v>
      </c>
      <c r="N1195" s="20"/>
      <c r="O1195" s="17"/>
      <c r="P1195" s="17"/>
      <c r="Q1195" s="17"/>
      <c r="R1195" s="17"/>
    </row>
    <row r="1196" spans="1:18" ht="15.75" customHeight="1">
      <c r="A1196" s="17"/>
      <c r="B1196" s="213"/>
      <c r="C1196" s="492"/>
      <c r="D1196" s="492"/>
      <c r="E1196" s="492"/>
      <c r="F1196" s="492"/>
      <c r="G1196" s="492"/>
      <c r="H1196" s="492"/>
      <c r="I1196" s="492"/>
      <c r="J1196" s="492"/>
      <c r="K1196" s="492"/>
      <c r="L1196" s="209" t="s">
        <v>594</v>
      </c>
      <c r="M1196" s="210">
        <f>SUM(M1191:M1195)</f>
        <v>442.32000000000005</v>
      </c>
      <c r="N1196" s="20"/>
      <c r="O1196" s="17"/>
      <c r="P1196" s="17"/>
      <c r="Q1196" s="17"/>
      <c r="R1196" s="17"/>
    </row>
    <row r="1197" spans="1:18" ht="15.75" customHeight="1">
      <c r="A1197" s="17"/>
      <c r="B1197" s="213"/>
      <c r="C1197" s="217" t="s">
        <v>961</v>
      </c>
      <c r="D1197" s="225">
        <v>90822</v>
      </c>
      <c r="E1197" s="484" t="s">
        <v>1212</v>
      </c>
      <c r="F1197" s="484"/>
      <c r="G1197" s="484"/>
      <c r="H1197" s="484"/>
      <c r="I1197" s="484"/>
      <c r="J1197" s="484"/>
      <c r="K1197" s="484"/>
      <c r="L1197" s="484"/>
      <c r="M1197" s="485"/>
      <c r="N1197" s="20"/>
      <c r="O1197" s="17"/>
      <c r="P1197" s="17"/>
      <c r="Q1197" s="17"/>
      <c r="R1197" s="17"/>
    </row>
    <row r="1198" spans="1:18" ht="15.75" customHeight="1">
      <c r="A1198" s="17"/>
      <c r="B1198" s="213"/>
      <c r="C1198" s="219"/>
      <c r="D1198" s="199" t="s">
        <v>2512</v>
      </c>
      <c r="E1198" s="482" t="s">
        <v>2513</v>
      </c>
      <c r="F1198" s="483"/>
      <c r="G1198" s="199" t="s">
        <v>518</v>
      </c>
      <c r="H1198" s="199" t="s">
        <v>1529</v>
      </c>
      <c r="I1198" s="201" t="s">
        <v>2514</v>
      </c>
      <c r="J1198" s="201">
        <f t="shared" ref="J1198:J1202" si="588">H1198*I1198</f>
        <v>63.449999999999996</v>
      </c>
      <c r="K1198" s="195">
        <v>0.24979999999999999</v>
      </c>
      <c r="L1198" s="201">
        <f t="shared" ref="L1198:L1202" si="589">J1198*K1198</f>
        <v>15.849809999999998</v>
      </c>
      <c r="M1198" s="196">
        <f t="shared" ref="M1198:M1202" si="590">ROUND(J1198+L1198,2)</f>
        <v>79.3</v>
      </c>
      <c r="N1198" s="20"/>
      <c r="O1198" s="17"/>
      <c r="P1198" s="17"/>
      <c r="Q1198" s="17"/>
      <c r="R1198" s="17"/>
    </row>
    <row r="1199" spans="1:18" ht="15.75" customHeight="1">
      <c r="A1199" s="17"/>
      <c r="B1199" s="213"/>
      <c r="C1199" s="219"/>
      <c r="D1199" s="199" t="s">
        <v>2523</v>
      </c>
      <c r="E1199" s="482" t="s">
        <v>2524</v>
      </c>
      <c r="F1199" s="483"/>
      <c r="G1199" s="199" t="s">
        <v>518</v>
      </c>
      <c r="H1199" s="199" t="s">
        <v>1527</v>
      </c>
      <c r="I1199" s="201" t="s">
        <v>2525</v>
      </c>
      <c r="J1199" s="201">
        <f t="shared" si="588"/>
        <v>268.39999999999998</v>
      </c>
      <c r="K1199" s="195">
        <v>0.24979999999999999</v>
      </c>
      <c r="L1199" s="201">
        <f t="shared" si="589"/>
        <v>67.046319999999994</v>
      </c>
      <c r="M1199" s="196">
        <f t="shared" si="590"/>
        <v>335.45</v>
      </c>
      <c r="N1199" s="20"/>
      <c r="O1199" s="17"/>
      <c r="P1199" s="17"/>
      <c r="Q1199" s="17"/>
      <c r="R1199" s="17"/>
    </row>
    <row r="1200" spans="1:18" ht="15.75" customHeight="1">
      <c r="A1200" s="17"/>
      <c r="B1200" s="213"/>
      <c r="C1200" s="219"/>
      <c r="D1200" s="199" t="s">
        <v>2446</v>
      </c>
      <c r="E1200" s="482" t="s">
        <v>2447</v>
      </c>
      <c r="F1200" s="483"/>
      <c r="G1200" s="199" t="s">
        <v>518</v>
      </c>
      <c r="H1200" s="199" t="s">
        <v>2515</v>
      </c>
      <c r="I1200" s="201" t="s">
        <v>2461</v>
      </c>
      <c r="J1200" s="201">
        <f t="shared" si="588"/>
        <v>2.5740000000000003</v>
      </c>
      <c r="K1200" s="195">
        <v>0.24979999999999999</v>
      </c>
      <c r="L1200" s="201">
        <f t="shared" si="589"/>
        <v>0.64298520000000003</v>
      </c>
      <c r="M1200" s="196">
        <f t="shared" si="590"/>
        <v>3.22</v>
      </c>
      <c r="N1200" s="20"/>
      <c r="O1200" s="17"/>
      <c r="P1200" s="17"/>
      <c r="Q1200" s="17"/>
      <c r="R1200" s="17"/>
    </row>
    <row r="1201" spans="1:18" ht="15.75" customHeight="1">
      <c r="A1201" s="17"/>
      <c r="B1201" s="213"/>
      <c r="C1201" s="219"/>
      <c r="D1201" s="199" t="s">
        <v>1631</v>
      </c>
      <c r="E1201" s="482" t="s">
        <v>1632</v>
      </c>
      <c r="F1201" s="483"/>
      <c r="G1201" s="199" t="s">
        <v>596</v>
      </c>
      <c r="H1201" s="199" t="s">
        <v>2526</v>
      </c>
      <c r="I1201" s="201" t="s">
        <v>2468</v>
      </c>
      <c r="J1201" s="201">
        <f t="shared" si="588"/>
        <v>32.295940000000002</v>
      </c>
      <c r="K1201" s="195">
        <v>0.24979999999999999</v>
      </c>
      <c r="L1201" s="201">
        <f t="shared" si="589"/>
        <v>8.0675258119999995</v>
      </c>
      <c r="M1201" s="196">
        <f t="shared" si="590"/>
        <v>40.36</v>
      </c>
      <c r="N1201" s="20"/>
      <c r="O1201" s="17"/>
      <c r="P1201" s="17"/>
      <c r="Q1201" s="17"/>
      <c r="R1201" s="17"/>
    </row>
    <row r="1202" spans="1:18" ht="15.75" customHeight="1">
      <c r="A1202" s="17"/>
      <c r="B1202" s="213"/>
      <c r="C1202" s="219"/>
      <c r="D1202" s="199" t="s">
        <v>606</v>
      </c>
      <c r="E1202" s="482" t="s">
        <v>597</v>
      </c>
      <c r="F1202" s="483"/>
      <c r="G1202" s="199" t="s">
        <v>596</v>
      </c>
      <c r="H1202" s="199" t="s">
        <v>2527</v>
      </c>
      <c r="I1202" s="201" t="s">
        <v>1922</v>
      </c>
      <c r="J1202" s="201">
        <f t="shared" si="588"/>
        <v>13.365169999999999</v>
      </c>
      <c r="K1202" s="195">
        <v>0.24979999999999999</v>
      </c>
      <c r="L1202" s="201">
        <f t="shared" si="589"/>
        <v>3.3386194659999995</v>
      </c>
      <c r="M1202" s="196">
        <f t="shared" si="590"/>
        <v>16.7</v>
      </c>
      <c r="N1202" s="20"/>
      <c r="O1202" s="17"/>
      <c r="P1202" s="17"/>
      <c r="Q1202" s="17"/>
      <c r="R1202" s="17"/>
    </row>
    <row r="1203" spans="1:18" ht="15.75" customHeight="1">
      <c r="A1203" s="17"/>
      <c r="B1203" s="213"/>
      <c r="C1203" s="219"/>
      <c r="D1203" s="199"/>
      <c r="E1203" s="498"/>
      <c r="F1203" s="498"/>
      <c r="G1203" s="199"/>
      <c r="H1203" s="208"/>
      <c r="I1203" s="201"/>
      <c r="J1203" s="201"/>
      <c r="K1203" s="222"/>
      <c r="L1203" s="209" t="s">
        <v>594</v>
      </c>
      <c r="M1203" s="210">
        <f>SUM(M1198:M1202)</f>
        <v>475.03000000000003</v>
      </c>
      <c r="N1203" s="20"/>
      <c r="O1203" s="17"/>
      <c r="P1203" s="17"/>
      <c r="Q1203" s="17"/>
      <c r="R1203" s="17"/>
    </row>
    <row r="1204" spans="1:18" ht="15.75" customHeight="1">
      <c r="A1204" s="17"/>
      <c r="B1204" s="213"/>
      <c r="C1204" s="217" t="s">
        <v>962</v>
      </c>
      <c r="D1204" s="225">
        <v>90823</v>
      </c>
      <c r="E1204" s="484" t="s">
        <v>1213</v>
      </c>
      <c r="F1204" s="484"/>
      <c r="G1204" s="484"/>
      <c r="H1204" s="484"/>
      <c r="I1204" s="484"/>
      <c r="J1204" s="484"/>
      <c r="K1204" s="484"/>
      <c r="L1204" s="484"/>
      <c r="M1204" s="485"/>
      <c r="N1204" s="20"/>
      <c r="O1204" s="17"/>
      <c r="P1204" s="17"/>
      <c r="Q1204" s="17"/>
      <c r="R1204" s="17"/>
    </row>
    <row r="1205" spans="1:18" ht="15.75" customHeight="1">
      <c r="A1205" s="17"/>
      <c r="B1205" s="213"/>
      <c r="C1205" s="219"/>
      <c r="D1205" s="199" t="s">
        <v>2512</v>
      </c>
      <c r="E1205" s="482" t="s">
        <v>2513</v>
      </c>
      <c r="F1205" s="483"/>
      <c r="G1205" s="199" t="s">
        <v>518</v>
      </c>
      <c r="H1205" s="199" t="s">
        <v>1529</v>
      </c>
      <c r="I1205" s="201" t="s">
        <v>2514</v>
      </c>
      <c r="J1205" s="201">
        <f t="shared" ref="J1205:J1209" si="591">H1205*I1205</f>
        <v>63.449999999999996</v>
      </c>
      <c r="K1205" s="195">
        <v>0.24979999999999999</v>
      </c>
      <c r="L1205" s="201">
        <f t="shared" ref="L1205:L1209" si="592">J1205*K1205</f>
        <v>15.849809999999998</v>
      </c>
      <c r="M1205" s="196">
        <f t="shared" ref="M1205:M1209" si="593">ROUND(J1205+L1205,2)</f>
        <v>79.3</v>
      </c>
      <c r="N1205" s="20"/>
      <c r="O1205" s="17"/>
      <c r="P1205" s="17"/>
      <c r="Q1205" s="17"/>
      <c r="R1205" s="17"/>
    </row>
    <row r="1206" spans="1:18" ht="15.75" customHeight="1">
      <c r="A1206" s="17"/>
      <c r="B1206" s="213"/>
      <c r="C1206" s="219"/>
      <c r="D1206" s="199" t="s">
        <v>2528</v>
      </c>
      <c r="E1206" s="482" t="s">
        <v>2529</v>
      </c>
      <c r="F1206" s="483"/>
      <c r="G1206" s="199" t="s">
        <v>518</v>
      </c>
      <c r="H1206" s="199" t="s">
        <v>1527</v>
      </c>
      <c r="I1206" s="201" t="s">
        <v>2530</v>
      </c>
      <c r="J1206" s="201">
        <f t="shared" si="591"/>
        <v>356.87</v>
      </c>
      <c r="K1206" s="195">
        <v>0.24979999999999999</v>
      </c>
      <c r="L1206" s="201">
        <f t="shared" si="592"/>
        <v>89.146125999999995</v>
      </c>
      <c r="M1206" s="196">
        <f t="shared" si="593"/>
        <v>446.02</v>
      </c>
      <c r="N1206" s="20"/>
      <c r="O1206" s="17"/>
      <c r="P1206" s="17"/>
      <c r="Q1206" s="17"/>
      <c r="R1206" s="17"/>
    </row>
    <row r="1207" spans="1:18" ht="15.75" customHeight="1">
      <c r="A1207" s="17"/>
      <c r="B1207" s="213"/>
      <c r="C1207" s="219"/>
      <c r="D1207" s="199" t="s">
        <v>2446</v>
      </c>
      <c r="E1207" s="482" t="s">
        <v>2447</v>
      </c>
      <c r="F1207" s="483"/>
      <c r="G1207" s="199" t="s">
        <v>518</v>
      </c>
      <c r="H1207" s="199" t="s">
        <v>2515</v>
      </c>
      <c r="I1207" s="201" t="s">
        <v>2461</v>
      </c>
      <c r="J1207" s="201">
        <f t="shared" si="591"/>
        <v>2.5740000000000003</v>
      </c>
      <c r="K1207" s="195">
        <v>0.24979999999999999</v>
      </c>
      <c r="L1207" s="201">
        <f t="shared" si="592"/>
        <v>0.64298520000000003</v>
      </c>
      <c r="M1207" s="196">
        <f t="shared" si="593"/>
        <v>3.22</v>
      </c>
      <c r="N1207" s="20"/>
      <c r="O1207" s="17"/>
      <c r="P1207" s="17"/>
      <c r="Q1207" s="17"/>
      <c r="R1207" s="17"/>
    </row>
    <row r="1208" spans="1:18" ht="15.75" customHeight="1">
      <c r="A1208" s="17"/>
      <c r="B1208" s="213"/>
      <c r="C1208" s="219"/>
      <c r="D1208" s="199" t="s">
        <v>1631</v>
      </c>
      <c r="E1208" s="482" t="s">
        <v>1632</v>
      </c>
      <c r="F1208" s="483"/>
      <c r="G1208" s="199" t="s">
        <v>596</v>
      </c>
      <c r="H1208" s="199" t="s">
        <v>2531</v>
      </c>
      <c r="I1208" s="201" t="s">
        <v>2468</v>
      </c>
      <c r="J1208" s="201">
        <f t="shared" si="591"/>
        <v>35.053420000000003</v>
      </c>
      <c r="K1208" s="195">
        <v>0.24979999999999999</v>
      </c>
      <c r="L1208" s="201">
        <f t="shared" si="592"/>
        <v>8.7563443159999998</v>
      </c>
      <c r="M1208" s="196">
        <f t="shared" si="593"/>
        <v>43.81</v>
      </c>
      <c r="N1208" s="20"/>
      <c r="O1208" s="17"/>
      <c r="P1208" s="17"/>
      <c r="Q1208" s="17"/>
      <c r="R1208" s="17"/>
    </row>
    <row r="1209" spans="1:18" ht="15.75" customHeight="1">
      <c r="A1209" s="17"/>
      <c r="B1209" s="213"/>
      <c r="C1209" s="219"/>
      <c r="D1209" s="199" t="s">
        <v>606</v>
      </c>
      <c r="E1209" s="482" t="s">
        <v>597</v>
      </c>
      <c r="F1209" s="483"/>
      <c r="G1209" s="199" t="s">
        <v>596</v>
      </c>
      <c r="H1209" s="199" t="s">
        <v>2532</v>
      </c>
      <c r="I1209" s="201" t="s">
        <v>1922</v>
      </c>
      <c r="J1209" s="201">
        <f t="shared" si="591"/>
        <v>14.506309999999999</v>
      </c>
      <c r="K1209" s="195">
        <v>0.24979999999999999</v>
      </c>
      <c r="L1209" s="201">
        <f t="shared" si="592"/>
        <v>3.6236762379999998</v>
      </c>
      <c r="M1209" s="196">
        <f t="shared" si="593"/>
        <v>18.13</v>
      </c>
      <c r="N1209" s="20"/>
      <c r="O1209" s="17"/>
      <c r="P1209" s="17"/>
      <c r="Q1209" s="17"/>
      <c r="R1209" s="17"/>
    </row>
    <row r="1210" spans="1:18" ht="15.75" customHeight="1">
      <c r="A1210" s="17"/>
      <c r="B1210" s="213"/>
      <c r="C1210" s="486"/>
      <c r="D1210" s="486"/>
      <c r="E1210" s="486"/>
      <c r="F1210" s="486"/>
      <c r="G1210" s="486"/>
      <c r="H1210" s="486"/>
      <c r="I1210" s="486"/>
      <c r="J1210" s="486"/>
      <c r="K1210" s="486"/>
      <c r="L1210" s="209" t="s">
        <v>594</v>
      </c>
      <c r="M1210" s="210">
        <f>SUM(M1205:M1209)</f>
        <v>590.4799999999999</v>
      </c>
      <c r="N1210" s="20"/>
      <c r="O1210" s="17"/>
      <c r="P1210" s="17"/>
      <c r="Q1210" s="17"/>
      <c r="R1210" s="17"/>
    </row>
    <row r="1211" spans="1:18" ht="15.75" customHeight="1">
      <c r="A1211" s="17"/>
      <c r="B1211" s="213"/>
      <c r="C1211" s="206" t="s">
        <v>963</v>
      </c>
      <c r="D1211" s="225" t="s">
        <v>2536</v>
      </c>
      <c r="E1211" s="484" t="s">
        <v>1214</v>
      </c>
      <c r="F1211" s="484" t="s">
        <v>518</v>
      </c>
      <c r="G1211" s="484" t="s">
        <v>1577</v>
      </c>
      <c r="H1211" s="484"/>
      <c r="I1211" s="484"/>
      <c r="J1211" s="484"/>
      <c r="K1211" s="484"/>
      <c r="L1211" s="484"/>
      <c r="M1211" s="485"/>
      <c r="N1211" s="20"/>
      <c r="O1211" s="17"/>
      <c r="P1211" s="17"/>
      <c r="Q1211" s="17"/>
      <c r="R1211" s="17"/>
    </row>
    <row r="1212" spans="1:18" ht="15.75" customHeight="1">
      <c r="A1212" s="17"/>
      <c r="B1212" s="213"/>
      <c r="C1212" s="174"/>
      <c r="D1212" s="199" t="s">
        <v>2448</v>
      </c>
      <c r="E1212" s="482" t="s">
        <v>2537</v>
      </c>
      <c r="F1212" s="483"/>
      <c r="G1212" s="199" t="s">
        <v>489</v>
      </c>
      <c r="H1212" s="199" t="s">
        <v>2538</v>
      </c>
      <c r="I1212" s="201">
        <v>7.09</v>
      </c>
      <c r="J1212" s="201">
        <f t="shared" ref="J1212:J1215" si="594">H1212*I1212</f>
        <v>39.703999999999994</v>
      </c>
      <c r="K1212" s="195">
        <v>0.24979999999999999</v>
      </c>
      <c r="L1212" s="201">
        <f t="shared" ref="L1212:L1215" si="595">J1212*K1212</f>
        <v>9.9180591999999983</v>
      </c>
      <c r="M1212" s="196">
        <f t="shared" ref="M1212:M1215" si="596">ROUND(J1212+L1212,2)</f>
        <v>49.62</v>
      </c>
      <c r="N1212" s="20"/>
      <c r="O1212" s="17"/>
      <c r="P1212" s="17"/>
      <c r="Q1212" s="17"/>
      <c r="R1212" s="17"/>
    </row>
    <row r="1213" spans="1:18" ht="15.75" customHeight="1">
      <c r="A1213" s="17"/>
      <c r="B1213" s="213"/>
      <c r="C1213" s="174"/>
      <c r="D1213" s="199" t="s">
        <v>2534</v>
      </c>
      <c r="E1213" s="482" t="s">
        <v>2535</v>
      </c>
      <c r="F1213" s="483"/>
      <c r="G1213" s="199" t="s">
        <v>505</v>
      </c>
      <c r="H1213" s="199" t="s">
        <v>2539</v>
      </c>
      <c r="I1213" s="201">
        <v>23.85</v>
      </c>
      <c r="J1213" s="201">
        <f t="shared" si="594"/>
        <v>0.66780000000000006</v>
      </c>
      <c r="K1213" s="195">
        <v>0.24979999999999999</v>
      </c>
      <c r="L1213" s="201">
        <f t="shared" si="595"/>
        <v>0.16681644000000001</v>
      </c>
      <c r="M1213" s="196">
        <f t="shared" si="596"/>
        <v>0.83</v>
      </c>
      <c r="N1213" s="20"/>
      <c r="O1213" s="17"/>
      <c r="P1213" s="17"/>
      <c r="Q1213" s="17"/>
      <c r="R1213" s="17"/>
    </row>
    <row r="1214" spans="1:18" ht="15.75" customHeight="1">
      <c r="A1214" s="17"/>
      <c r="B1214" s="213"/>
      <c r="C1214" s="174"/>
      <c r="D1214" s="199" t="s">
        <v>1631</v>
      </c>
      <c r="E1214" s="482" t="s">
        <v>1632</v>
      </c>
      <c r="F1214" s="483"/>
      <c r="G1214" s="199" t="s">
        <v>596</v>
      </c>
      <c r="H1214" s="199" t="s">
        <v>2191</v>
      </c>
      <c r="I1214" s="201">
        <v>20.89</v>
      </c>
      <c r="J1214" s="201">
        <f t="shared" si="594"/>
        <v>6.1625499999999995</v>
      </c>
      <c r="K1214" s="195">
        <v>0.24979999999999999</v>
      </c>
      <c r="L1214" s="201">
        <f t="shared" si="595"/>
        <v>1.5394049899999998</v>
      </c>
      <c r="M1214" s="196">
        <f t="shared" si="596"/>
        <v>7.7</v>
      </c>
      <c r="N1214" s="20"/>
      <c r="O1214" s="17"/>
      <c r="P1214" s="17"/>
      <c r="Q1214" s="17"/>
      <c r="R1214" s="17"/>
    </row>
    <row r="1215" spans="1:18" ht="15.75" customHeight="1">
      <c r="A1215" s="17"/>
      <c r="B1215" s="213"/>
      <c r="C1215" s="174"/>
      <c r="D1215" s="199" t="s">
        <v>606</v>
      </c>
      <c r="E1215" s="482" t="s">
        <v>597</v>
      </c>
      <c r="F1215" s="483"/>
      <c r="G1215" s="231" t="s">
        <v>596</v>
      </c>
      <c r="H1215" s="231" t="s">
        <v>2540</v>
      </c>
      <c r="I1215" s="201">
        <v>17.29</v>
      </c>
      <c r="J1215" s="201">
        <f t="shared" si="594"/>
        <v>2.5416299999999996</v>
      </c>
      <c r="K1215" s="195">
        <v>0.24979999999999999</v>
      </c>
      <c r="L1215" s="201">
        <f t="shared" si="595"/>
        <v>0.63489917399999984</v>
      </c>
      <c r="M1215" s="196">
        <f t="shared" si="596"/>
        <v>3.18</v>
      </c>
      <c r="N1215" s="20"/>
      <c r="O1215" s="17"/>
      <c r="P1215" s="17"/>
      <c r="Q1215" s="17"/>
      <c r="R1215" s="17"/>
    </row>
    <row r="1216" spans="1:18" ht="15.75" customHeight="1">
      <c r="A1216" s="17"/>
      <c r="B1216" s="213"/>
      <c r="C1216" s="192"/>
      <c r="D1216" s="192"/>
      <c r="E1216" s="482"/>
      <c r="F1216" s="483"/>
      <c r="G1216" s="192"/>
      <c r="H1216" s="208"/>
      <c r="I1216" s="232"/>
      <c r="J1216" s="201"/>
      <c r="K1216" s="222"/>
      <c r="L1216" s="209" t="s">
        <v>594</v>
      </c>
      <c r="M1216" s="210">
        <f>SUM(M1212:M1215)</f>
        <v>61.33</v>
      </c>
      <c r="N1216" s="20"/>
      <c r="O1216" s="17"/>
      <c r="P1216" s="17"/>
      <c r="Q1216" s="17"/>
      <c r="R1216" s="17"/>
    </row>
    <row r="1217" spans="1:18" ht="15.75" customHeight="1">
      <c r="A1217" s="17"/>
      <c r="B1217" s="213"/>
      <c r="C1217" s="206" t="s">
        <v>964</v>
      </c>
      <c r="D1217" s="225" t="s">
        <v>2541</v>
      </c>
      <c r="E1217" s="484" t="s">
        <v>1215</v>
      </c>
      <c r="F1217" s="484" t="s">
        <v>518</v>
      </c>
      <c r="G1217" s="484" t="s">
        <v>1577</v>
      </c>
      <c r="H1217" s="484"/>
      <c r="I1217" s="484"/>
      <c r="J1217" s="484"/>
      <c r="K1217" s="484"/>
      <c r="L1217" s="484"/>
      <c r="M1217" s="485"/>
      <c r="N1217" s="20"/>
      <c r="O1217" s="17"/>
      <c r="P1217" s="17"/>
      <c r="Q1217" s="17"/>
      <c r="R1217" s="17"/>
    </row>
    <row r="1218" spans="1:18" ht="15.75" customHeight="1">
      <c r="A1218" s="17"/>
      <c r="B1218" s="213"/>
      <c r="C1218" s="174"/>
      <c r="D1218" s="199" t="s">
        <v>2448</v>
      </c>
      <c r="E1218" s="482" t="s">
        <v>2537</v>
      </c>
      <c r="F1218" s="483"/>
      <c r="G1218" s="231" t="s">
        <v>489</v>
      </c>
      <c r="H1218" s="199" t="s">
        <v>2542</v>
      </c>
      <c r="I1218" s="201">
        <v>20.89</v>
      </c>
      <c r="J1218" s="201">
        <f t="shared" ref="J1218:J1221" si="597">H1218*I1218</f>
        <v>119.07300000000001</v>
      </c>
      <c r="K1218" s="195">
        <v>0.24979999999999999</v>
      </c>
      <c r="L1218" s="201">
        <f t="shared" ref="L1218:L1221" si="598">J1218*K1218</f>
        <v>29.7444354</v>
      </c>
      <c r="M1218" s="196">
        <f t="shared" ref="M1218:M1221" si="599">ROUND(J1218+L1218,2)</f>
        <v>148.82</v>
      </c>
      <c r="N1218" s="20"/>
      <c r="O1218" s="17"/>
      <c r="P1218" s="17"/>
      <c r="Q1218" s="17"/>
      <c r="R1218" s="17"/>
    </row>
    <row r="1219" spans="1:18" ht="15.75" customHeight="1">
      <c r="A1219" s="17"/>
      <c r="B1219" s="213"/>
      <c r="C1219" s="174"/>
      <c r="D1219" s="199" t="s">
        <v>2534</v>
      </c>
      <c r="E1219" s="482" t="s">
        <v>2535</v>
      </c>
      <c r="F1219" s="483"/>
      <c r="G1219" s="231" t="s">
        <v>505</v>
      </c>
      <c r="H1219" s="199" t="s">
        <v>2543</v>
      </c>
      <c r="I1219" s="201">
        <v>20.89</v>
      </c>
      <c r="J1219" s="201">
        <f t="shared" si="597"/>
        <v>0.60581000000000007</v>
      </c>
      <c r="K1219" s="195">
        <v>0.24979999999999999</v>
      </c>
      <c r="L1219" s="201">
        <f t="shared" si="598"/>
        <v>0.15133133800000001</v>
      </c>
      <c r="M1219" s="196">
        <f t="shared" si="599"/>
        <v>0.76</v>
      </c>
      <c r="N1219" s="20"/>
      <c r="O1219" s="17"/>
      <c r="P1219" s="17"/>
      <c r="Q1219" s="17"/>
      <c r="R1219" s="17"/>
    </row>
    <row r="1220" spans="1:18" ht="15.75" customHeight="1">
      <c r="A1220" s="17"/>
      <c r="B1220" s="213"/>
      <c r="C1220" s="174"/>
      <c r="D1220" s="199" t="s">
        <v>1631</v>
      </c>
      <c r="E1220" s="482" t="s">
        <v>1632</v>
      </c>
      <c r="F1220" s="483"/>
      <c r="G1220" s="231" t="s">
        <v>596</v>
      </c>
      <c r="H1220" s="199" t="s">
        <v>2544</v>
      </c>
      <c r="I1220" s="201">
        <v>20.89</v>
      </c>
      <c r="J1220" s="201">
        <f t="shared" si="597"/>
        <v>6.935480000000001</v>
      </c>
      <c r="K1220" s="195">
        <v>0.24979999999999999</v>
      </c>
      <c r="L1220" s="201">
        <f t="shared" si="598"/>
        <v>1.7324829040000003</v>
      </c>
      <c r="M1220" s="196">
        <f t="shared" si="599"/>
        <v>8.67</v>
      </c>
      <c r="N1220" s="20"/>
      <c r="O1220" s="17"/>
      <c r="P1220" s="17"/>
      <c r="Q1220" s="17"/>
      <c r="R1220" s="17"/>
    </row>
    <row r="1221" spans="1:18" ht="15.75" customHeight="1">
      <c r="A1221" s="17"/>
      <c r="B1221" s="213"/>
      <c r="C1221" s="174"/>
      <c r="D1221" s="199" t="s">
        <v>606</v>
      </c>
      <c r="E1221" s="482" t="s">
        <v>597</v>
      </c>
      <c r="F1221" s="483"/>
      <c r="G1221" s="231" t="s">
        <v>596</v>
      </c>
      <c r="H1221" s="199">
        <v>0.16600000000000001</v>
      </c>
      <c r="I1221" s="201">
        <v>20.89</v>
      </c>
      <c r="J1221" s="201">
        <f t="shared" si="597"/>
        <v>3.4677400000000005</v>
      </c>
      <c r="K1221" s="195">
        <v>0.24979999999999999</v>
      </c>
      <c r="L1221" s="201">
        <f t="shared" si="598"/>
        <v>0.86624145200000013</v>
      </c>
      <c r="M1221" s="196">
        <f t="shared" si="599"/>
        <v>4.33</v>
      </c>
      <c r="N1221" s="20"/>
      <c r="O1221" s="17"/>
      <c r="P1221" s="17"/>
      <c r="Q1221" s="17"/>
      <c r="R1221" s="17"/>
    </row>
    <row r="1222" spans="1:18" ht="15.75" customHeight="1">
      <c r="A1222" s="17"/>
      <c r="B1222" s="213"/>
      <c r="C1222" s="192"/>
      <c r="D1222" s="192"/>
      <c r="E1222" s="482"/>
      <c r="F1222" s="483"/>
      <c r="G1222" s="192"/>
      <c r="H1222" s="208"/>
      <c r="I1222" s="232"/>
      <c r="J1222" s="201"/>
      <c r="K1222" s="222"/>
      <c r="L1222" s="209" t="s">
        <v>594</v>
      </c>
      <c r="M1222" s="210">
        <f>SUM(M1218:M1221)</f>
        <v>162.57999999999998</v>
      </c>
      <c r="N1222" s="20"/>
      <c r="O1222" s="17"/>
      <c r="P1222" s="17"/>
      <c r="Q1222" s="17"/>
      <c r="R1222" s="17"/>
    </row>
    <row r="1223" spans="1:18" ht="15.75" customHeight="1">
      <c r="A1223" s="17"/>
      <c r="B1223" s="213"/>
      <c r="C1223" s="174"/>
      <c r="D1223" s="174"/>
      <c r="E1223" s="233"/>
      <c r="F1223" s="174"/>
      <c r="G1223" s="234"/>
      <c r="H1223" s="208"/>
      <c r="I1223" s="232"/>
      <c r="J1223" s="201"/>
      <c r="K1223" s="222"/>
      <c r="L1223" s="209"/>
      <c r="M1223" s="210"/>
      <c r="N1223" s="20"/>
      <c r="O1223" s="17"/>
      <c r="P1223" s="17"/>
      <c r="Q1223" s="17"/>
      <c r="R1223" s="17"/>
    </row>
    <row r="1224" spans="1:18" ht="15.75" customHeight="1">
      <c r="A1224" s="17"/>
      <c r="B1224" s="213"/>
      <c r="C1224" s="206" t="s">
        <v>965</v>
      </c>
      <c r="D1224" s="225" t="s">
        <v>2546</v>
      </c>
      <c r="E1224" s="484" t="s">
        <v>1216</v>
      </c>
      <c r="F1224" s="484" t="s">
        <v>518</v>
      </c>
      <c r="G1224" s="484" t="s">
        <v>1577</v>
      </c>
      <c r="H1224" s="484"/>
      <c r="I1224" s="484"/>
      <c r="J1224" s="484"/>
      <c r="K1224" s="484"/>
      <c r="L1224" s="484"/>
      <c r="M1224" s="485"/>
      <c r="N1224" s="20"/>
      <c r="O1224" s="17"/>
      <c r="P1224" s="17"/>
      <c r="Q1224" s="17"/>
      <c r="R1224" s="17"/>
    </row>
    <row r="1225" spans="1:18" ht="15.75" customHeight="1">
      <c r="A1225" s="17"/>
      <c r="B1225" s="213"/>
      <c r="C1225" s="174"/>
      <c r="D1225" s="199" t="s">
        <v>2448</v>
      </c>
      <c r="E1225" s="482" t="s">
        <v>2537</v>
      </c>
      <c r="F1225" s="483"/>
      <c r="G1225" s="231" t="s">
        <v>489</v>
      </c>
      <c r="H1225" s="199" t="s">
        <v>2547</v>
      </c>
      <c r="I1225" s="201">
        <v>20.89</v>
      </c>
      <c r="J1225" s="201">
        <f t="shared" ref="J1225:J1228" si="600">H1225*I1225</f>
        <v>121.16200000000001</v>
      </c>
      <c r="K1225" s="195">
        <v>0.24979999999999999</v>
      </c>
      <c r="L1225" s="201">
        <f t="shared" ref="L1225:L1228" si="601">J1225*K1225</f>
        <v>30.266267600000003</v>
      </c>
      <c r="M1225" s="196">
        <f t="shared" ref="M1225:M1228" si="602">ROUND(J1225+L1225,2)</f>
        <v>151.43</v>
      </c>
      <c r="N1225" s="20"/>
      <c r="O1225" s="17"/>
      <c r="P1225" s="17"/>
      <c r="Q1225" s="17"/>
      <c r="R1225" s="17"/>
    </row>
    <row r="1226" spans="1:18" ht="15.75" customHeight="1">
      <c r="A1226" s="17"/>
      <c r="B1226" s="213"/>
      <c r="C1226" s="174"/>
      <c r="D1226" s="199" t="s">
        <v>2534</v>
      </c>
      <c r="E1226" s="482" t="s">
        <v>2535</v>
      </c>
      <c r="F1226" s="483"/>
      <c r="G1226" s="231" t="s">
        <v>505</v>
      </c>
      <c r="H1226" s="199" t="s">
        <v>2543</v>
      </c>
      <c r="I1226" s="201">
        <v>20.89</v>
      </c>
      <c r="J1226" s="201">
        <f t="shared" si="600"/>
        <v>0.60581000000000007</v>
      </c>
      <c r="K1226" s="195">
        <v>0.24979999999999999</v>
      </c>
      <c r="L1226" s="201">
        <f t="shared" si="601"/>
        <v>0.15133133800000001</v>
      </c>
      <c r="M1226" s="196">
        <f t="shared" si="602"/>
        <v>0.76</v>
      </c>
      <c r="N1226" s="20"/>
      <c r="O1226" s="17"/>
      <c r="P1226" s="17"/>
      <c r="Q1226" s="17"/>
      <c r="R1226" s="17"/>
    </row>
    <row r="1227" spans="1:18" ht="15.75" customHeight="1">
      <c r="A1227" s="17"/>
      <c r="B1227" s="213"/>
      <c r="C1227" s="174"/>
      <c r="D1227" s="199" t="s">
        <v>1631</v>
      </c>
      <c r="E1227" s="482" t="s">
        <v>1632</v>
      </c>
      <c r="F1227" s="483"/>
      <c r="G1227" s="231" t="s">
        <v>596</v>
      </c>
      <c r="H1227" s="199" t="s">
        <v>2548</v>
      </c>
      <c r="I1227" s="201">
        <v>20.89</v>
      </c>
      <c r="J1227" s="201">
        <f t="shared" si="600"/>
        <v>7.7293000000000003</v>
      </c>
      <c r="K1227" s="195">
        <v>0.24979999999999999</v>
      </c>
      <c r="L1227" s="201">
        <f t="shared" si="601"/>
        <v>1.9307791400000001</v>
      </c>
      <c r="M1227" s="196">
        <f t="shared" si="602"/>
        <v>9.66</v>
      </c>
      <c r="N1227" s="20"/>
      <c r="O1227" s="17"/>
      <c r="P1227" s="17"/>
      <c r="Q1227" s="17"/>
      <c r="R1227" s="17"/>
    </row>
    <row r="1228" spans="1:18" ht="15.75" customHeight="1">
      <c r="A1228" s="17"/>
      <c r="B1228" s="213"/>
      <c r="C1228" s="174"/>
      <c r="D1228" s="199" t="s">
        <v>606</v>
      </c>
      <c r="E1228" s="482" t="s">
        <v>597</v>
      </c>
      <c r="F1228" s="483"/>
      <c r="G1228" s="231" t="s">
        <v>596</v>
      </c>
      <c r="H1228" s="199" t="s">
        <v>2549</v>
      </c>
      <c r="I1228" s="201">
        <v>20.89</v>
      </c>
      <c r="J1228" s="201">
        <f t="shared" si="600"/>
        <v>3.8646500000000001</v>
      </c>
      <c r="K1228" s="195">
        <v>0.24979999999999999</v>
      </c>
      <c r="L1228" s="201">
        <f t="shared" si="601"/>
        <v>0.96538957000000003</v>
      </c>
      <c r="M1228" s="196">
        <f t="shared" si="602"/>
        <v>4.83</v>
      </c>
      <c r="N1228" s="20"/>
      <c r="O1228" s="17"/>
      <c r="P1228" s="17"/>
      <c r="Q1228" s="17"/>
      <c r="R1228" s="17"/>
    </row>
    <row r="1229" spans="1:18" ht="15.75" customHeight="1">
      <c r="A1229" s="17"/>
      <c r="B1229" s="213"/>
      <c r="C1229" s="192"/>
      <c r="D1229" s="192"/>
      <c r="E1229" s="482"/>
      <c r="F1229" s="483"/>
      <c r="G1229" s="192"/>
      <c r="H1229" s="208"/>
      <c r="I1229" s="232"/>
      <c r="J1229" s="201"/>
      <c r="K1229" s="222"/>
      <c r="L1229" s="209" t="s">
        <v>594</v>
      </c>
      <c r="M1229" s="210">
        <f>SUM(M1225:M1228)</f>
        <v>166.68</v>
      </c>
      <c r="N1229" s="20"/>
      <c r="O1229" s="17"/>
      <c r="P1229" s="17"/>
      <c r="Q1229" s="17"/>
      <c r="R1229" s="17"/>
    </row>
    <row r="1230" spans="1:18" ht="15.75" customHeight="1">
      <c r="A1230" s="17"/>
      <c r="B1230" s="213"/>
      <c r="C1230" s="206" t="s">
        <v>966</v>
      </c>
      <c r="D1230" s="225" t="s">
        <v>2550</v>
      </c>
      <c r="E1230" s="484" t="s">
        <v>1217</v>
      </c>
      <c r="F1230" s="484" t="s">
        <v>518</v>
      </c>
      <c r="G1230" s="484" t="s">
        <v>1577</v>
      </c>
      <c r="H1230" s="484"/>
      <c r="I1230" s="484"/>
      <c r="J1230" s="484"/>
      <c r="K1230" s="484"/>
      <c r="L1230" s="484"/>
      <c r="M1230" s="485"/>
      <c r="N1230" s="20"/>
      <c r="O1230" s="17"/>
      <c r="P1230" s="17"/>
      <c r="Q1230" s="17"/>
      <c r="R1230" s="17"/>
    </row>
    <row r="1231" spans="1:18" ht="15.75" customHeight="1">
      <c r="A1231" s="17"/>
      <c r="B1231" s="213"/>
      <c r="C1231" s="174"/>
      <c r="D1231" s="199" t="s">
        <v>2448</v>
      </c>
      <c r="E1231" s="482" t="s">
        <v>2537</v>
      </c>
      <c r="F1231" s="483"/>
      <c r="G1231" s="231" t="s">
        <v>489</v>
      </c>
      <c r="H1231" s="199" t="s">
        <v>2551</v>
      </c>
      <c r="I1231" s="201">
        <v>20.89</v>
      </c>
      <c r="J1231" s="201">
        <f t="shared" ref="J1231:J1234" si="603">H1231*I1231</f>
        <v>123.251</v>
      </c>
      <c r="K1231" s="195">
        <v>0.24979999999999999</v>
      </c>
      <c r="L1231" s="201">
        <f t="shared" ref="L1231:L1234" si="604">J1231*K1231</f>
        <v>30.788099800000001</v>
      </c>
      <c r="M1231" s="196">
        <f t="shared" ref="M1231:M1234" si="605">ROUND(J1231+L1231,2)</f>
        <v>154.04</v>
      </c>
      <c r="N1231" s="20"/>
      <c r="O1231" s="17"/>
      <c r="P1231" s="17"/>
      <c r="Q1231" s="17"/>
      <c r="R1231" s="17"/>
    </row>
    <row r="1232" spans="1:18" ht="15.75" customHeight="1">
      <c r="A1232" s="17"/>
      <c r="B1232" s="213"/>
      <c r="C1232" s="174"/>
      <c r="D1232" s="199" t="s">
        <v>2534</v>
      </c>
      <c r="E1232" s="482" t="s">
        <v>2535</v>
      </c>
      <c r="F1232" s="483"/>
      <c r="G1232" s="231" t="s">
        <v>505</v>
      </c>
      <c r="H1232" s="199" t="s">
        <v>2552</v>
      </c>
      <c r="I1232" s="201">
        <v>20.89</v>
      </c>
      <c r="J1232" s="201">
        <f t="shared" si="603"/>
        <v>0.62670000000000003</v>
      </c>
      <c r="K1232" s="195">
        <v>0.24979999999999999</v>
      </c>
      <c r="L1232" s="201">
        <f t="shared" si="604"/>
        <v>0.15654966000000001</v>
      </c>
      <c r="M1232" s="196">
        <f t="shared" si="605"/>
        <v>0.78</v>
      </c>
      <c r="N1232" s="20"/>
      <c r="O1232" s="17"/>
      <c r="P1232" s="17"/>
      <c r="Q1232" s="17"/>
      <c r="R1232" s="17"/>
    </row>
    <row r="1233" spans="1:18" ht="15.75" customHeight="1">
      <c r="A1233" s="17"/>
      <c r="B1233" s="213"/>
      <c r="C1233" s="174"/>
      <c r="D1233" s="199" t="s">
        <v>1631</v>
      </c>
      <c r="E1233" s="482" t="s">
        <v>1632</v>
      </c>
      <c r="F1233" s="483"/>
      <c r="G1233" s="231" t="s">
        <v>596</v>
      </c>
      <c r="H1233" s="199" t="s">
        <v>2553</v>
      </c>
      <c r="I1233" s="201">
        <v>20.89</v>
      </c>
      <c r="J1233" s="201">
        <f t="shared" si="603"/>
        <v>8.5440100000000001</v>
      </c>
      <c r="K1233" s="195">
        <v>0.24979999999999999</v>
      </c>
      <c r="L1233" s="201">
        <f t="shared" si="604"/>
        <v>2.134293698</v>
      </c>
      <c r="M1233" s="196">
        <f t="shared" si="605"/>
        <v>10.68</v>
      </c>
      <c r="N1233" s="20"/>
      <c r="O1233" s="17"/>
      <c r="P1233" s="17"/>
      <c r="Q1233" s="17"/>
      <c r="R1233" s="17"/>
    </row>
    <row r="1234" spans="1:18" ht="15.75" customHeight="1">
      <c r="A1234" s="17"/>
      <c r="B1234" s="213"/>
      <c r="C1234" s="174"/>
      <c r="D1234" s="199" t="s">
        <v>606</v>
      </c>
      <c r="E1234" s="482" t="s">
        <v>597</v>
      </c>
      <c r="F1234" s="483"/>
      <c r="G1234" s="231" t="s">
        <v>596</v>
      </c>
      <c r="H1234" s="199" t="s">
        <v>2554</v>
      </c>
      <c r="I1234" s="201">
        <v>20.89</v>
      </c>
      <c r="J1234" s="201">
        <f t="shared" si="603"/>
        <v>4.2615600000000002</v>
      </c>
      <c r="K1234" s="195">
        <v>0.24979999999999999</v>
      </c>
      <c r="L1234" s="201">
        <f t="shared" si="604"/>
        <v>1.0645376879999999</v>
      </c>
      <c r="M1234" s="196">
        <f t="shared" si="605"/>
        <v>5.33</v>
      </c>
      <c r="N1234" s="20"/>
      <c r="O1234" s="17"/>
      <c r="P1234" s="17"/>
      <c r="Q1234" s="17"/>
      <c r="R1234" s="17"/>
    </row>
    <row r="1235" spans="1:18" ht="15.75" customHeight="1">
      <c r="A1235" s="17"/>
      <c r="B1235" s="213"/>
      <c r="C1235" s="192"/>
      <c r="D1235" s="192"/>
      <c r="E1235" s="482"/>
      <c r="F1235" s="483"/>
      <c r="G1235" s="192"/>
      <c r="H1235" s="208"/>
      <c r="I1235" s="232"/>
      <c r="J1235" s="201"/>
      <c r="K1235" s="222"/>
      <c r="L1235" s="209" t="s">
        <v>594</v>
      </c>
      <c r="M1235" s="210">
        <f>SUM(M1231:M1234)</f>
        <v>170.83</v>
      </c>
      <c r="N1235" s="20"/>
      <c r="O1235" s="17"/>
      <c r="P1235" s="17"/>
      <c r="Q1235" s="17"/>
      <c r="R1235" s="17"/>
    </row>
    <row r="1236" spans="1:18" ht="15.75" customHeight="1">
      <c r="A1236" s="17"/>
      <c r="B1236" s="213"/>
      <c r="C1236" s="206" t="s">
        <v>967</v>
      </c>
      <c r="D1236" s="225">
        <v>90830</v>
      </c>
      <c r="E1236" s="484" t="s">
        <v>1218</v>
      </c>
      <c r="F1236" s="484"/>
      <c r="G1236" s="484"/>
      <c r="H1236" s="484"/>
      <c r="I1236" s="484"/>
      <c r="J1236" s="484"/>
      <c r="K1236" s="484"/>
      <c r="L1236" s="484"/>
      <c r="M1236" s="485"/>
      <c r="N1236" s="20"/>
      <c r="O1236" s="17"/>
      <c r="P1236" s="17"/>
      <c r="Q1236" s="17"/>
      <c r="R1236" s="17"/>
    </row>
    <row r="1237" spans="1:18" ht="15.75" customHeight="1">
      <c r="A1237" s="17"/>
      <c r="B1237" s="213"/>
      <c r="C1237" s="174"/>
      <c r="D1237" s="199" t="s">
        <v>2555</v>
      </c>
      <c r="E1237" s="482" t="s">
        <v>2556</v>
      </c>
      <c r="F1237" s="483"/>
      <c r="G1237" s="231" t="s">
        <v>934</v>
      </c>
      <c r="H1237" s="199" t="s">
        <v>1527</v>
      </c>
      <c r="I1237" s="201" t="s">
        <v>2557</v>
      </c>
      <c r="J1237" s="201">
        <f t="shared" ref="J1237:J1239" si="606">H1237*I1237</f>
        <v>145.32</v>
      </c>
      <c r="K1237" s="195">
        <v>0.24979999999999999</v>
      </c>
      <c r="L1237" s="201">
        <f t="shared" ref="L1237:L1239" si="607">J1237*K1237</f>
        <v>36.300936</v>
      </c>
      <c r="M1237" s="196">
        <f t="shared" ref="M1237:M1239" si="608">ROUND(J1237+L1237,2)</f>
        <v>181.62</v>
      </c>
      <c r="N1237" s="20"/>
      <c r="O1237" s="17"/>
      <c r="P1237" s="17"/>
      <c r="Q1237" s="17"/>
      <c r="R1237" s="17"/>
    </row>
    <row r="1238" spans="1:18" ht="15.75" customHeight="1">
      <c r="A1238" s="17"/>
      <c r="B1238" s="213"/>
      <c r="C1238" s="174"/>
      <c r="D1238" s="199" t="s">
        <v>1631</v>
      </c>
      <c r="E1238" s="482" t="s">
        <v>1632</v>
      </c>
      <c r="F1238" s="483"/>
      <c r="G1238" s="231" t="s">
        <v>596</v>
      </c>
      <c r="H1238" s="199" t="s">
        <v>2558</v>
      </c>
      <c r="I1238" s="201" t="s">
        <v>2468</v>
      </c>
      <c r="J1238" s="201">
        <f t="shared" si="606"/>
        <v>20.93178</v>
      </c>
      <c r="K1238" s="195">
        <v>0.24979999999999999</v>
      </c>
      <c r="L1238" s="201">
        <f t="shared" si="607"/>
        <v>5.228758644</v>
      </c>
      <c r="M1238" s="196">
        <f t="shared" si="608"/>
        <v>26.16</v>
      </c>
      <c r="N1238" s="20"/>
      <c r="O1238" s="17"/>
      <c r="P1238" s="17"/>
      <c r="Q1238" s="17"/>
      <c r="R1238" s="17"/>
    </row>
    <row r="1239" spans="1:18" ht="15.75" customHeight="1">
      <c r="A1239" s="17"/>
      <c r="B1239" s="213"/>
      <c r="C1239" s="174"/>
      <c r="D1239" s="199" t="s">
        <v>606</v>
      </c>
      <c r="E1239" s="482" t="s">
        <v>597</v>
      </c>
      <c r="F1239" s="483"/>
      <c r="G1239" s="231" t="s">
        <v>596</v>
      </c>
      <c r="H1239" s="199" t="s">
        <v>2559</v>
      </c>
      <c r="I1239" s="201" t="s">
        <v>1922</v>
      </c>
      <c r="J1239" s="201">
        <f t="shared" si="606"/>
        <v>8.6622899999999987</v>
      </c>
      <c r="K1239" s="195">
        <v>0.24979999999999999</v>
      </c>
      <c r="L1239" s="201">
        <f t="shared" si="607"/>
        <v>2.1638400419999995</v>
      </c>
      <c r="M1239" s="196">
        <f t="shared" si="608"/>
        <v>10.83</v>
      </c>
      <c r="N1239" s="20"/>
      <c r="O1239" s="17"/>
      <c r="P1239" s="17"/>
      <c r="Q1239" s="17"/>
      <c r="R1239" s="17"/>
    </row>
    <row r="1240" spans="1:18" ht="15.75" customHeight="1">
      <c r="A1240" s="17"/>
      <c r="B1240" s="213"/>
      <c r="C1240" s="192"/>
      <c r="D1240" s="192"/>
      <c r="E1240" s="482"/>
      <c r="F1240" s="483"/>
      <c r="G1240" s="192"/>
      <c r="H1240" s="208"/>
      <c r="I1240" s="232"/>
      <c r="J1240" s="201"/>
      <c r="K1240" s="222"/>
      <c r="L1240" s="209" t="s">
        <v>594</v>
      </c>
      <c r="M1240" s="210">
        <f>SUM(M1237:M1239)</f>
        <v>218.61</v>
      </c>
      <c r="N1240" s="20"/>
      <c r="O1240" s="17"/>
      <c r="P1240" s="17"/>
      <c r="Q1240" s="17"/>
      <c r="R1240" s="17"/>
    </row>
    <row r="1241" spans="1:18" ht="15.75" customHeight="1">
      <c r="A1241" s="17"/>
      <c r="B1241" s="213"/>
      <c r="C1241" s="206" t="s">
        <v>968</v>
      </c>
      <c r="D1241" s="225">
        <v>90831</v>
      </c>
      <c r="E1241" s="484" t="s">
        <v>1219</v>
      </c>
      <c r="F1241" s="484"/>
      <c r="G1241" s="484"/>
      <c r="H1241" s="484"/>
      <c r="I1241" s="484"/>
      <c r="J1241" s="484"/>
      <c r="K1241" s="484"/>
      <c r="L1241" s="484"/>
      <c r="M1241" s="485"/>
      <c r="N1241" s="20"/>
      <c r="O1241" s="17"/>
      <c r="P1241" s="17"/>
      <c r="Q1241" s="17"/>
      <c r="R1241" s="17"/>
    </row>
    <row r="1242" spans="1:18" ht="15.75" customHeight="1">
      <c r="A1242" s="17"/>
      <c r="B1242" s="213"/>
      <c r="C1242" s="174"/>
      <c r="D1242" s="199" t="s">
        <v>2560</v>
      </c>
      <c r="E1242" s="482" t="s">
        <v>2561</v>
      </c>
      <c r="F1242" s="483"/>
      <c r="G1242" s="231" t="s">
        <v>934</v>
      </c>
      <c r="H1242" s="199" t="s">
        <v>1527</v>
      </c>
      <c r="I1242" s="201" t="s">
        <v>2562</v>
      </c>
      <c r="J1242" s="201">
        <f t="shared" ref="J1242:J1244" si="609">H1242*I1242</f>
        <v>131.68</v>
      </c>
      <c r="K1242" s="195">
        <v>0.24979999999999999</v>
      </c>
      <c r="L1242" s="201">
        <f t="shared" ref="L1242:L1244" si="610">J1242*K1242</f>
        <v>32.893664000000001</v>
      </c>
      <c r="M1242" s="196">
        <f t="shared" ref="M1242:M1244" si="611">ROUND(J1242+L1242,2)</f>
        <v>164.57</v>
      </c>
      <c r="N1242" s="20"/>
      <c r="O1242" s="17"/>
      <c r="P1242" s="17"/>
      <c r="Q1242" s="17"/>
      <c r="R1242" s="17"/>
    </row>
    <row r="1243" spans="1:18" ht="15.75" customHeight="1">
      <c r="A1243" s="17"/>
      <c r="B1243" s="213"/>
      <c r="C1243" s="174"/>
      <c r="D1243" s="199" t="s">
        <v>1631</v>
      </c>
      <c r="E1243" s="482" t="s">
        <v>1632</v>
      </c>
      <c r="F1243" s="483"/>
      <c r="G1243" s="231" t="s">
        <v>596</v>
      </c>
      <c r="H1243" s="199" t="s">
        <v>2563</v>
      </c>
      <c r="I1243" s="201" t="s">
        <v>2468</v>
      </c>
      <c r="J1243" s="201">
        <f t="shared" si="609"/>
        <v>16.022629999999999</v>
      </c>
      <c r="K1243" s="195">
        <v>0.24979999999999999</v>
      </c>
      <c r="L1243" s="201">
        <f t="shared" si="610"/>
        <v>4.0024529739999997</v>
      </c>
      <c r="M1243" s="196">
        <f t="shared" si="611"/>
        <v>20.03</v>
      </c>
      <c r="N1243" s="20"/>
      <c r="O1243" s="17"/>
      <c r="P1243" s="17"/>
      <c r="Q1243" s="17"/>
      <c r="R1243" s="17"/>
    </row>
    <row r="1244" spans="1:18" ht="15.75" customHeight="1">
      <c r="A1244" s="17"/>
      <c r="B1244" s="213"/>
      <c r="C1244" s="174"/>
      <c r="D1244" s="199" t="s">
        <v>606</v>
      </c>
      <c r="E1244" s="482" t="s">
        <v>597</v>
      </c>
      <c r="F1244" s="483"/>
      <c r="G1244" s="231" t="s">
        <v>596</v>
      </c>
      <c r="H1244" s="199" t="s">
        <v>2564</v>
      </c>
      <c r="I1244" s="201" t="s">
        <v>1922</v>
      </c>
      <c r="J1244" s="201">
        <f t="shared" si="609"/>
        <v>6.6393599999999999</v>
      </c>
      <c r="K1244" s="195">
        <v>0.24979999999999999</v>
      </c>
      <c r="L1244" s="201">
        <f t="shared" si="610"/>
        <v>1.6585121279999999</v>
      </c>
      <c r="M1244" s="196">
        <f t="shared" si="611"/>
        <v>8.3000000000000007</v>
      </c>
      <c r="N1244" s="20"/>
      <c r="O1244" s="17"/>
      <c r="P1244" s="17"/>
      <c r="Q1244" s="17"/>
      <c r="R1244" s="17"/>
    </row>
    <row r="1245" spans="1:18" ht="15.75" customHeight="1">
      <c r="A1245" s="17"/>
      <c r="B1245" s="213"/>
      <c r="C1245" s="192"/>
      <c r="D1245" s="192"/>
      <c r="E1245" s="482"/>
      <c r="F1245" s="483"/>
      <c r="G1245" s="192"/>
      <c r="H1245" s="208"/>
      <c r="I1245" s="232"/>
      <c r="J1245" s="201"/>
      <c r="K1245" s="222"/>
      <c r="L1245" s="209" t="s">
        <v>594</v>
      </c>
      <c r="M1245" s="210">
        <f>SUM(M1242:M1244)</f>
        <v>192.9</v>
      </c>
      <c r="N1245" s="20"/>
      <c r="O1245" s="17"/>
      <c r="P1245" s="17"/>
      <c r="Q1245" s="17"/>
      <c r="R1245" s="17"/>
    </row>
    <row r="1246" spans="1:18" ht="36" customHeight="1">
      <c r="A1246" s="17"/>
      <c r="B1246" s="213"/>
      <c r="C1246" s="206" t="s">
        <v>969</v>
      </c>
      <c r="D1246" s="225">
        <v>90841</v>
      </c>
      <c r="E1246" s="484" t="s">
        <v>1220</v>
      </c>
      <c r="F1246" s="484"/>
      <c r="G1246" s="484"/>
      <c r="H1246" s="484"/>
      <c r="I1246" s="484"/>
      <c r="J1246" s="484"/>
      <c r="K1246" s="484"/>
      <c r="L1246" s="484"/>
      <c r="M1246" s="485"/>
      <c r="N1246" s="20"/>
      <c r="O1246" s="17"/>
      <c r="P1246" s="17"/>
      <c r="Q1246" s="17"/>
      <c r="R1246" s="17"/>
    </row>
    <row r="1247" spans="1:18" ht="15.75" customHeight="1">
      <c r="A1247" s="17"/>
      <c r="B1247" s="213"/>
      <c r="C1247" s="174"/>
      <c r="D1247" s="199" t="s">
        <v>2499</v>
      </c>
      <c r="E1247" s="482" t="s">
        <v>898</v>
      </c>
      <c r="F1247" s="483"/>
      <c r="G1247" s="231" t="s">
        <v>518</v>
      </c>
      <c r="H1247" s="199" t="s">
        <v>1527</v>
      </c>
      <c r="I1247" s="201" t="s">
        <v>2569</v>
      </c>
      <c r="J1247" s="201">
        <f t="shared" ref="J1247:J1250" si="612">H1247*I1247</f>
        <v>354</v>
      </c>
      <c r="K1247" s="195">
        <v>0.24979999999999999</v>
      </c>
      <c r="L1247" s="201">
        <f t="shared" ref="L1247:L1250" si="613">J1247*K1247</f>
        <v>88.429199999999994</v>
      </c>
      <c r="M1247" s="196">
        <f t="shared" ref="M1247:M1250" si="614">ROUND(J1247+L1247,2)</f>
        <v>442.43</v>
      </c>
      <c r="N1247" s="20"/>
      <c r="O1247" s="17"/>
      <c r="P1247" s="17"/>
      <c r="Q1247" s="17"/>
      <c r="R1247" s="17"/>
    </row>
    <row r="1248" spans="1:18" ht="15.75" customHeight="1">
      <c r="A1248" s="17"/>
      <c r="B1248" s="213"/>
      <c r="C1248" s="174"/>
      <c r="D1248" s="199" t="s">
        <v>2565</v>
      </c>
      <c r="E1248" s="482" t="s">
        <v>2566</v>
      </c>
      <c r="F1248" s="483"/>
      <c r="G1248" s="231" t="s">
        <v>518</v>
      </c>
      <c r="H1248" s="199" t="s">
        <v>1527</v>
      </c>
      <c r="I1248" s="201" t="s">
        <v>2570</v>
      </c>
      <c r="J1248" s="201">
        <f t="shared" ref="J1248" si="615">H1248*I1248</f>
        <v>347.84</v>
      </c>
      <c r="K1248" s="195">
        <v>0.24979999999999999</v>
      </c>
      <c r="L1248" s="201">
        <f t="shared" ref="L1248" si="616">J1248*K1248</f>
        <v>86.89043199999999</v>
      </c>
      <c r="M1248" s="196">
        <f t="shared" si="614"/>
        <v>434.73</v>
      </c>
      <c r="N1248" s="20"/>
      <c r="O1248" s="17"/>
      <c r="P1248" s="17"/>
      <c r="Q1248" s="17"/>
      <c r="R1248" s="17"/>
    </row>
    <row r="1249" spans="1:18" ht="15.75" customHeight="1">
      <c r="A1249" s="17"/>
      <c r="B1249" s="213"/>
      <c r="C1249" s="174"/>
      <c r="D1249" s="199" t="s">
        <v>2567</v>
      </c>
      <c r="E1249" s="482" t="s">
        <v>2568</v>
      </c>
      <c r="F1249" s="483"/>
      <c r="G1249" s="231" t="s">
        <v>518</v>
      </c>
      <c r="H1249" s="199" t="s">
        <v>1527</v>
      </c>
      <c r="I1249" s="201" t="s">
        <v>2571</v>
      </c>
      <c r="J1249" s="201">
        <f t="shared" si="612"/>
        <v>154.33000000000001</v>
      </c>
      <c r="K1249" s="195">
        <v>0.24979999999999999</v>
      </c>
      <c r="L1249" s="201">
        <f t="shared" si="613"/>
        <v>38.551634</v>
      </c>
      <c r="M1249" s="196">
        <f t="shared" si="614"/>
        <v>192.88</v>
      </c>
      <c r="N1249" s="20"/>
      <c r="O1249" s="17"/>
      <c r="P1249" s="17"/>
      <c r="Q1249" s="17"/>
      <c r="R1249" s="17"/>
    </row>
    <row r="1250" spans="1:18" ht="15.75" customHeight="1">
      <c r="A1250" s="17"/>
      <c r="B1250" s="213"/>
      <c r="C1250" s="174"/>
      <c r="D1250" s="199" t="s">
        <v>2533</v>
      </c>
      <c r="E1250" s="482" t="s">
        <v>901</v>
      </c>
      <c r="F1250" s="483"/>
      <c r="G1250" s="231" t="s">
        <v>489</v>
      </c>
      <c r="H1250" s="199" t="s">
        <v>2572</v>
      </c>
      <c r="I1250" s="201" t="s">
        <v>2573</v>
      </c>
      <c r="J1250" s="201">
        <f t="shared" si="612"/>
        <v>99.64800000000001</v>
      </c>
      <c r="K1250" s="195">
        <v>0.24979999999999999</v>
      </c>
      <c r="L1250" s="201">
        <f t="shared" si="613"/>
        <v>24.892070400000001</v>
      </c>
      <c r="M1250" s="196">
        <f t="shared" si="614"/>
        <v>124.54</v>
      </c>
      <c r="N1250" s="20"/>
      <c r="O1250" s="17"/>
      <c r="P1250" s="17"/>
      <c r="Q1250" s="17"/>
      <c r="R1250" s="17"/>
    </row>
    <row r="1251" spans="1:18" ht="15.75" customHeight="1">
      <c r="A1251" s="17"/>
      <c r="B1251" s="213"/>
      <c r="C1251" s="192"/>
      <c r="D1251" s="192"/>
      <c r="E1251" s="482"/>
      <c r="F1251" s="483"/>
      <c r="G1251" s="192"/>
      <c r="H1251" s="208"/>
      <c r="I1251" s="232"/>
      <c r="J1251" s="201"/>
      <c r="K1251" s="222"/>
      <c r="L1251" s="209" t="s">
        <v>594</v>
      </c>
      <c r="M1251" s="210">
        <f>SUM(M1247:M1250)</f>
        <v>1194.58</v>
      </c>
      <c r="N1251" s="20"/>
      <c r="O1251" s="17"/>
      <c r="P1251" s="17"/>
      <c r="Q1251" s="17"/>
      <c r="R1251" s="17"/>
    </row>
    <row r="1252" spans="1:18" ht="34.5" customHeight="1">
      <c r="A1252" s="17"/>
      <c r="B1252" s="213"/>
      <c r="C1252" s="206" t="s">
        <v>970</v>
      </c>
      <c r="D1252" s="225">
        <v>90842</v>
      </c>
      <c r="E1252" s="484" t="s">
        <v>1221</v>
      </c>
      <c r="F1252" s="484"/>
      <c r="G1252" s="484"/>
      <c r="H1252" s="484"/>
      <c r="I1252" s="484"/>
      <c r="J1252" s="484"/>
      <c r="K1252" s="484"/>
      <c r="L1252" s="484"/>
      <c r="M1252" s="485"/>
      <c r="N1252" s="20"/>
      <c r="O1252" s="17"/>
      <c r="P1252" s="17"/>
      <c r="Q1252" s="17"/>
      <c r="R1252" s="17"/>
    </row>
    <row r="1253" spans="1:18" ht="15.75" customHeight="1">
      <c r="A1253" s="17"/>
      <c r="B1253" s="213"/>
      <c r="C1253" s="174"/>
      <c r="D1253" s="199" t="s">
        <v>2499</v>
      </c>
      <c r="E1253" s="482" t="s">
        <v>898</v>
      </c>
      <c r="F1253" s="483"/>
      <c r="G1253" s="231" t="s">
        <v>518</v>
      </c>
      <c r="H1253" s="199" t="s">
        <v>1527</v>
      </c>
      <c r="I1253" s="201" t="s">
        <v>2569</v>
      </c>
      <c r="J1253" s="201">
        <f t="shared" ref="J1253:J1256" si="617">H1253*I1253</f>
        <v>354</v>
      </c>
      <c r="K1253" s="195">
        <v>0.24979999999999999</v>
      </c>
      <c r="L1253" s="201">
        <f t="shared" ref="L1253:L1256" si="618">J1253*K1253</f>
        <v>88.429199999999994</v>
      </c>
      <c r="M1253" s="196">
        <f t="shared" ref="M1253:M1256" si="619">ROUND(J1253+L1253,2)</f>
        <v>442.43</v>
      </c>
      <c r="N1253" s="20"/>
      <c r="O1253" s="17"/>
      <c r="P1253" s="17"/>
      <c r="Q1253" s="17"/>
      <c r="R1253" s="17"/>
    </row>
    <row r="1254" spans="1:18" ht="15.75" customHeight="1">
      <c r="A1254" s="17"/>
      <c r="B1254" s="213"/>
      <c r="C1254" s="174"/>
      <c r="D1254" s="199" t="s">
        <v>2574</v>
      </c>
      <c r="E1254" s="482" t="s">
        <v>2575</v>
      </c>
      <c r="F1254" s="483"/>
      <c r="G1254" s="231" t="s">
        <v>518</v>
      </c>
      <c r="H1254" s="199" t="s">
        <v>1527</v>
      </c>
      <c r="I1254" s="201" t="s">
        <v>2578</v>
      </c>
      <c r="J1254" s="201">
        <f t="shared" si="617"/>
        <v>353.89</v>
      </c>
      <c r="K1254" s="195">
        <v>0.24979999999999999</v>
      </c>
      <c r="L1254" s="201">
        <f t="shared" si="618"/>
        <v>88.401721999999992</v>
      </c>
      <c r="M1254" s="196">
        <f t="shared" si="619"/>
        <v>442.29</v>
      </c>
      <c r="N1254" s="20"/>
      <c r="O1254" s="17"/>
      <c r="P1254" s="17"/>
      <c r="Q1254" s="17"/>
      <c r="R1254" s="17"/>
    </row>
    <row r="1255" spans="1:18" ht="15.75" customHeight="1">
      <c r="A1255" s="17"/>
      <c r="B1255" s="213"/>
      <c r="C1255" s="174"/>
      <c r="D1255" s="199" t="s">
        <v>2576</v>
      </c>
      <c r="E1255" s="482" t="s">
        <v>2577</v>
      </c>
      <c r="F1255" s="483"/>
      <c r="G1255" s="231" t="s">
        <v>518</v>
      </c>
      <c r="H1255" s="199" t="s">
        <v>1527</v>
      </c>
      <c r="I1255" s="201" t="s">
        <v>2571</v>
      </c>
      <c r="J1255" s="201">
        <f t="shared" si="617"/>
        <v>154.33000000000001</v>
      </c>
      <c r="K1255" s="195">
        <v>0.24979999999999999</v>
      </c>
      <c r="L1255" s="201">
        <f t="shared" si="618"/>
        <v>38.551634</v>
      </c>
      <c r="M1255" s="196">
        <f t="shared" si="619"/>
        <v>192.88</v>
      </c>
      <c r="N1255" s="20"/>
      <c r="O1255" s="17"/>
      <c r="P1255" s="17"/>
      <c r="Q1255" s="17"/>
      <c r="R1255" s="17"/>
    </row>
    <row r="1256" spans="1:18" ht="15.75" customHeight="1">
      <c r="A1256" s="17"/>
      <c r="B1256" s="213"/>
      <c r="C1256" s="174"/>
      <c r="D1256" s="199" t="s">
        <v>2533</v>
      </c>
      <c r="E1256" s="482" t="s">
        <v>901</v>
      </c>
      <c r="F1256" s="483"/>
      <c r="G1256" s="231" t="s">
        <v>489</v>
      </c>
      <c r="H1256" s="199" t="s">
        <v>2579</v>
      </c>
      <c r="I1256" s="201" t="s">
        <v>2573</v>
      </c>
      <c r="J1256" s="201">
        <f t="shared" si="617"/>
        <v>101.72400000000002</v>
      </c>
      <c r="K1256" s="195">
        <v>0.24979999999999999</v>
      </c>
      <c r="L1256" s="201">
        <f t="shared" si="618"/>
        <v>25.410655200000004</v>
      </c>
      <c r="M1256" s="196">
        <f t="shared" si="619"/>
        <v>127.13</v>
      </c>
      <c r="N1256" s="20"/>
      <c r="O1256" s="17"/>
      <c r="P1256" s="17"/>
      <c r="Q1256" s="17"/>
      <c r="R1256" s="17"/>
    </row>
    <row r="1257" spans="1:18" ht="15.75" customHeight="1">
      <c r="A1257" s="17"/>
      <c r="B1257" s="213"/>
      <c r="C1257" s="192"/>
      <c r="D1257" s="192"/>
      <c r="E1257" s="482"/>
      <c r="F1257" s="483"/>
      <c r="G1257" s="192"/>
      <c r="H1257" s="208"/>
      <c r="I1257" s="232"/>
      <c r="J1257" s="201"/>
      <c r="K1257" s="222"/>
      <c r="L1257" s="209" t="s">
        <v>594</v>
      </c>
      <c r="M1257" s="210">
        <f>SUM(M1253:M1256)</f>
        <v>1204.73</v>
      </c>
      <c r="N1257" s="20"/>
      <c r="O1257" s="17"/>
      <c r="P1257" s="17"/>
      <c r="Q1257" s="17"/>
      <c r="R1257" s="17"/>
    </row>
    <row r="1258" spans="1:18" ht="35.25" customHeight="1">
      <c r="A1258" s="17"/>
      <c r="B1258" s="213"/>
      <c r="C1258" s="206" t="s">
        <v>971</v>
      </c>
      <c r="D1258" s="225">
        <v>90843</v>
      </c>
      <c r="E1258" s="484" t="s">
        <v>1222</v>
      </c>
      <c r="F1258" s="484"/>
      <c r="G1258" s="484"/>
      <c r="H1258" s="484"/>
      <c r="I1258" s="484"/>
      <c r="J1258" s="484"/>
      <c r="K1258" s="484"/>
      <c r="L1258" s="484"/>
      <c r="M1258" s="485"/>
      <c r="N1258" s="20"/>
      <c r="O1258" s="17"/>
      <c r="P1258" s="17"/>
      <c r="Q1258" s="17"/>
      <c r="R1258" s="17"/>
    </row>
    <row r="1259" spans="1:18" ht="15.75" customHeight="1">
      <c r="A1259" s="17"/>
      <c r="B1259" s="213"/>
      <c r="C1259" s="174"/>
      <c r="D1259" s="199" t="s">
        <v>2499</v>
      </c>
      <c r="E1259" s="482" t="s">
        <v>898</v>
      </c>
      <c r="F1259" s="483"/>
      <c r="G1259" s="231" t="s">
        <v>518</v>
      </c>
      <c r="H1259" s="199" t="s">
        <v>1527</v>
      </c>
      <c r="I1259" s="201" t="s">
        <v>2569</v>
      </c>
      <c r="J1259" s="201">
        <f t="shared" ref="J1259:J1262" si="620">H1259*I1259</f>
        <v>354</v>
      </c>
      <c r="K1259" s="195">
        <v>0.24979999999999999</v>
      </c>
      <c r="L1259" s="201">
        <f t="shared" ref="L1259:L1262" si="621">J1259*K1259</f>
        <v>88.429199999999994</v>
      </c>
      <c r="M1259" s="196">
        <f t="shared" ref="M1259:M1262" si="622">ROUND(J1259+L1259,2)</f>
        <v>442.43</v>
      </c>
      <c r="N1259" s="20"/>
      <c r="O1259" s="17"/>
      <c r="P1259" s="17"/>
      <c r="Q1259" s="17"/>
      <c r="R1259" s="17"/>
    </row>
    <row r="1260" spans="1:18" ht="15.75" customHeight="1">
      <c r="A1260" s="17"/>
      <c r="B1260" s="213"/>
      <c r="C1260" s="174"/>
      <c r="D1260" s="199" t="s">
        <v>2580</v>
      </c>
      <c r="E1260" s="482" t="s">
        <v>2581</v>
      </c>
      <c r="F1260" s="483"/>
      <c r="G1260" s="231" t="s">
        <v>518</v>
      </c>
      <c r="H1260" s="199" t="s">
        <v>1527</v>
      </c>
      <c r="I1260" s="201" t="s">
        <v>2583</v>
      </c>
      <c r="J1260" s="201">
        <f t="shared" si="620"/>
        <v>380.07</v>
      </c>
      <c r="K1260" s="195">
        <v>0.24979999999999999</v>
      </c>
      <c r="L1260" s="201">
        <f t="shared" si="621"/>
        <v>94.941485999999998</v>
      </c>
      <c r="M1260" s="196">
        <f t="shared" si="622"/>
        <v>475.01</v>
      </c>
      <c r="N1260" s="20"/>
      <c r="O1260" s="17"/>
      <c r="P1260" s="17"/>
      <c r="Q1260" s="17"/>
      <c r="R1260" s="17"/>
    </row>
    <row r="1261" spans="1:18" ht="15.75" customHeight="1">
      <c r="A1261" s="17"/>
      <c r="B1261" s="213"/>
      <c r="C1261" s="174"/>
      <c r="D1261" s="199" t="s">
        <v>2582</v>
      </c>
      <c r="E1261" s="482" t="s">
        <v>900</v>
      </c>
      <c r="F1261" s="483"/>
      <c r="G1261" s="231" t="s">
        <v>518</v>
      </c>
      <c r="H1261" s="199" t="s">
        <v>1527</v>
      </c>
      <c r="I1261" s="201" t="s">
        <v>2584</v>
      </c>
      <c r="J1261" s="201">
        <f t="shared" si="620"/>
        <v>174.91</v>
      </c>
      <c r="K1261" s="195">
        <v>0.24979999999999999</v>
      </c>
      <c r="L1261" s="201">
        <f t="shared" si="621"/>
        <v>43.692518</v>
      </c>
      <c r="M1261" s="196">
        <f t="shared" si="622"/>
        <v>218.6</v>
      </c>
      <c r="N1261" s="20"/>
      <c r="O1261" s="17"/>
      <c r="P1261" s="17"/>
      <c r="Q1261" s="17"/>
      <c r="R1261" s="17"/>
    </row>
    <row r="1262" spans="1:18" ht="15.75" customHeight="1">
      <c r="A1262" s="17"/>
      <c r="B1262" s="213"/>
      <c r="C1262" s="174"/>
      <c r="D1262" s="199" t="s">
        <v>2533</v>
      </c>
      <c r="E1262" s="482" t="s">
        <v>901</v>
      </c>
      <c r="F1262" s="483"/>
      <c r="G1262" s="231" t="s">
        <v>489</v>
      </c>
      <c r="H1262" s="199" t="s">
        <v>2585</v>
      </c>
      <c r="I1262" s="201" t="s">
        <v>2573</v>
      </c>
      <c r="J1262" s="201">
        <f t="shared" si="620"/>
        <v>103.80000000000001</v>
      </c>
      <c r="K1262" s="195">
        <v>0.24979999999999999</v>
      </c>
      <c r="L1262" s="201">
        <f t="shared" si="621"/>
        <v>25.929240000000004</v>
      </c>
      <c r="M1262" s="196">
        <f t="shared" si="622"/>
        <v>129.72999999999999</v>
      </c>
      <c r="N1262" s="20"/>
      <c r="O1262" s="17"/>
      <c r="P1262" s="17"/>
      <c r="Q1262" s="17"/>
      <c r="R1262" s="17"/>
    </row>
    <row r="1263" spans="1:18" ht="15.75" customHeight="1">
      <c r="A1263" s="17"/>
      <c r="B1263" s="213"/>
      <c r="C1263" s="192"/>
      <c r="D1263" s="192"/>
      <c r="E1263" s="482"/>
      <c r="F1263" s="483"/>
      <c r="G1263" s="192"/>
      <c r="H1263" s="208"/>
      <c r="I1263" s="232"/>
      <c r="J1263" s="201"/>
      <c r="K1263" s="222"/>
      <c r="L1263" s="209" t="s">
        <v>594</v>
      </c>
      <c r="M1263" s="210">
        <f>SUM(M1259:M1262)</f>
        <v>1265.77</v>
      </c>
      <c r="N1263" s="20"/>
      <c r="O1263" s="17"/>
      <c r="P1263" s="17"/>
      <c r="Q1263" s="17"/>
      <c r="R1263" s="17"/>
    </row>
    <row r="1264" spans="1:18" ht="35.25" customHeight="1">
      <c r="A1264" s="17"/>
      <c r="B1264" s="213"/>
      <c r="C1264" s="206" t="s">
        <v>972</v>
      </c>
      <c r="D1264" s="225">
        <v>90844</v>
      </c>
      <c r="E1264" s="484" t="s">
        <v>1223</v>
      </c>
      <c r="F1264" s="484"/>
      <c r="G1264" s="484"/>
      <c r="H1264" s="484"/>
      <c r="I1264" s="484"/>
      <c r="J1264" s="484"/>
      <c r="K1264" s="484"/>
      <c r="L1264" s="484"/>
      <c r="M1264" s="485"/>
      <c r="N1264" s="20"/>
      <c r="O1264" s="17"/>
      <c r="P1264" s="17"/>
      <c r="Q1264" s="17"/>
      <c r="R1264" s="17"/>
    </row>
    <row r="1265" spans="1:18" ht="15.75" customHeight="1">
      <c r="A1265" s="17"/>
      <c r="B1265" s="213"/>
      <c r="C1265" s="174"/>
      <c r="D1265" s="199" t="s">
        <v>2499</v>
      </c>
      <c r="E1265" s="482" t="s">
        <v>898</v>
      </c>
      <c r="F1265" s="483"/>
      <c r="G1265" s="231" t="s">
        <v>518</v>
      </c>
      <c r="H1265" s="199" t="s">
        <v>1527</v>
      </c>
      <c r="I1265" s="201" t="s">
        <v>2569</v>
      </c>
      <c r="J1265" s="201">
        <f t="shared" ref="J1265:J1268" si="623">H1265*I1265</f>
        <v>354</v>
      </c>
      <c r="K1265" s="195">
        <v>0.24979999999999999</v>
      </c>
      <c r="L1265" s="201">
        <f t="shared" ref="L1265:L1268" si="624">J1265*K1265</f>
        <v>88.429199999999994</v>
      </c>
      <c r="M1265" s="196">
        <f t="shared" ref="M1265:M1268" si="625">ROUND(J1265+L1265,2)</f>
        <v>442.43</v>
      </c>
      <c r="N1265" s="20"/>
      <c r="O1265" s="17"/>
      <c r="P1265" s="17"/>
      <c r="Q1265" s="17"/>
      <c r="R1265" s="17"/>
    </row>
    <row r="1266" spans="1:18" ht="15.75" customHeight="1">
      <c r="A1266" s="17"/>
      <c r="B1266" s="213"/>
      <c r="C1266" s="174"/>
      <c r="D1266" s="199" t="s">
        <v>2586</v>
      </c>
      <c r="E1266" s="482" t="s">
        <v>899</v>
      </c>
      <c r="F1266" s="483"/>
      <c r="G1266" s="231" t="s">
        <v>518</v>
      </c>
      <c r="H1266" s="199" t="s">
        <v>1527</v>
      </c>
      <c r="I1266" s="201" t="s">
        <v>2587</v>
      </c>
      <c r="J1266" s="201">
        <f t="shared" si="623"/>
        <v>472.44</v>
      </c>
      <c r="K1266" s="195">
        <v>0.24979999999999999</v>
      </c>
      <c r="L1266" s="201">
        <f t="shared" si="624"/>
        <v>118.015512</v>
      </c>
      <c r="M1266" s="196">
        <f t="shared" si="625"/>
        <v>590.46</v>
      </c>
      <c r="N1266" s="20"/>
      <c r="O1266" s="17"/>
      <c r="P1266" s="17"/>
      <c r="Q1266" s="17"/>
      <c r="R1266" s="17"/>
    </row>
    <row r="1267" spans="1:18" ht="15.75" customHeight="1">
      <c r="A1267" s="17"/>
      <c r="B1267" s="213"/>
      <c r="C1267" s="174"/>
      <c r="D1267" s="199" t="s">
        <v>2582</v>
      </c>
      <c r="E1267" s="482" t="s">
        <v>900</v>
      </c>
      <c r="F1267" s="483"/>
      <c r="G1267" s="231" t="s">
        <v>518</v>
      </c>
      <c r="H1267" s="199" t="s">
        <v>1527</v>
      </c>
      <c r="I1267" s="201" t="s">
        <v>2584</v>
      </c>
      <c r="J1267" s="201">
        <f t="shared" si="623"/>
        <v>174.91</v>
      </c>
      <c r="K1267" s="195">
        <v>0.24979999999999999</v>
      </c>
      <c r="L1267" s="201">
        <f t="shared" si="624"/>
        <v>43.692518</v>
      </c>
      <c r="M1267" s="196">
        <f t="shared" si="625"/>
        <v>218.6</v>
      </c>
      <c r="N1267" s="20"/>
      <c r="O1267" s="17"/>
      <c r="P1267" s="17"/>
      <c r="Q1267" s="17"/>
      <c r="R1267" s="17"/>
    </row>
    <row r="1268" spans="1:18" ht="15.75" customHeight="1">
      <c r="A1268" s="17"/>
      <c r="B1268" s="213"/>
      <c r="C1268" s="174"/>
      <c r="D1268" s="199" t="s">
        <v>2533</v>
      </c>
      <c r="E1268" s="482" t="s">
        <v>901</v>
      </c>
      <c r="F1268" s="483"/>
      <c r="G1268" s="231" t="s">
        <v>489</v>
      </c>
      <c r="H1268" s="199" t="s">
        <v>2588</v>
      </c>
      <c r="I1268" s="201" t="s">
        <v>2573</v>
      </c>
      <c r="J1268" s="201">
        <f t="shared" si="623"/>
        <v>105.876</v>
      </c>
      <c r="K1268" s="195">
        <v>0.24979999999999999</v>
      </c>
      <c r="L1268" s="201">
        <f t="shared" si="624"/>
        <v>26.447824799999999</v>
      </c>
      <c r="M1268" s="196">
        <f t="shared" si="625"/>
        <v>132.32</v>
      </c>
      <c r="N1268" s="20"/>
      <c r="O1268" s="17"/>
      <c r="P1268" s="17"/>
      <c r="Q1268" s="17"/>
      <c r="R1268" s="17"/>
    </row>
    <row r="1269" spans="1:18" ht="15.75" customHeight="1">
      <c r="A1269" s="17"/>
      <c r="B1269" s="213"/>
      <c r="C1269" s="192"/>
      <c r="D1269" s="192"/>
      <c r="E1269" s="482"/>
      <c r="F1269" s="483"/>
      <c r="G1269" s="192"/>
      <c r="H1269" s="208"/>
      <c r="I1269" s="232"/>
      <c r="J1269" s="201"/>
      <c r="K1269" s="222"/>
      <c r="L1269" s="209" t="s">
        <v>594</v>
      </c>
      <c r="M1269" s="210">
        <f>SUM(M1265:M1268)</f>
        <v>1383.81</v>
      </c>
      <c r="N1269" s="20"/>
      <c r="O1269" s="17"/>
      <c r="P1269" s="17"/>
      <c r="Q1269" s="17"/>
      <c r="R1269" s="17"/>
    </row>
    <row r="1270" spans="1:18" ht="15.75" customHeight="1">
      <c r="A1270" s="17"/>
      <c r="B1270" s="213"/>
      <c r="C1270" s="206" t="s">
        <v>973</v>
      </c>
      <c r="D1270" s="225" t="s">
        <v>2589</v>
      </c>
      <c r="E1270" s="484" t="s">
        <v>1224</v>
      </c>
      <c r="F1270" s="484" t="s">
        <v>518</v>
      </c>
      <c r="G1270" s="484" t="s">
        <v>1577</v>
      </c>
      <c r="H1270" s="484"/>
      <c r="I1270" s="484"/>
      <c r="J1270" s="484"/>
      <c r="K1270" s="484"/>
      <c r="L1270" s="484"/>
      <c r="M1270" s="485"/>
      <c r="N1270" s="20"/>
      <c r="O1270" s="17"/>
      <c r="P1270" s="17"/>
      <c r="Q1270" s="17"/>
      <c r="R1270" s="17"/>
    </row>
    <row r="1271" spans="1:18" ht="15.75" customHeight="1">
      <c r="A1271" s="17"/>
      <c r="B1271" s="213"/>
      <c r="C1271" s="174"/>
      <c r="D1271" s="199" t="s">
        <v>2590</v>
      </c>
      <c r="E1271" s="482" t="s">
        <v>2591</v>
      </c>
      <c r="F1271" s="483"/>
      <c r="G1271" s="231" t="s">
        <v>489</v>
      </c>
      <c r="H1271" s="199" t="s">
        <v>2538</v>
      </c>
      <c r="I1271" s="232">
        <v>4.2300000000000004</v>
      </c>
      <c r="J1271" s="201">
        <f t="shared" ref="J1271:J1274" si="626">H1271*I1271</f>
        <v>23.688000000000002</v>
      </c>
      <c r="K1271" s="195">
        <v>0.24979999999999999</v>
      </c>
      <c r="L1271" s="201">
        <f t="shared" ref="L1271:L1274" si="627">J1271*K1271</f>
        <v>5.9172624000000003</v>
      </c>
      <c r="M1271" s="196">
        <f t="shared" ref="M1271:M1274" si="628">ROUND(J1271+L1271,2)</f>
        <v>29.61</v>
      </c>
      <c r="N1271" s="20"/>
      <c r="O1271" s="17"/>
      <c r="P1271" s="17"/>
      <c r="Q1271" s="17"/>
      <c r="R1271" s="17"/>
    </row>
    <row r="1272" spans="1:18" ht="15.75" customHeight="1">
      <c r="A1272" s="17"/>
      <c r="B1272" s="213"/>
      <c r="C1272" s="174"/>
      <c r="D1272" s="199" t="s">
        <v>2534</v>
      </c>
      <c r="E1272" s="482" t="s">
        <v>2535</v>
      </c>
      <c r="F1272" s="483"/>
      <c r="G1272" s="231" t="s">
        <v>505</v>
      </c>
      <c r="H1272" s="199" t="s">
        <v>2539</v>
      </c>
      <c r="I1272" s="232">
        <v>23.85</v>
      </c>
      <c r="J1272" s="201">
        <f t="shared" si="626"/>
        <v>0.66780000000000006</v>
      </c>
      <c r="K1272" s="195">
        <v>0.24979999999999999</v>
      </c>
      <c r="L1272" s="201">
        <f t="shared" si="627"/>
        <v>0.16681644000000001</v>
      </c>
      <c r="M1272" s="196">
        <f t="shared" si="628"/>
        <v>0.83</v>
      </c>
      <c r="N1272" s="20"/>
      <c r="O1272" s="17"/>
      <c r="P1272" s="17"/>
      <c r="Q1272" s="17"/>
      <c r="R1272" s="17"/>
    </row>
    <row r="1273" spans="1:18" ht="15.75" customHeight="1">
      <c r="A1273" s="17"/>
      <c r="B1273" s="213"/>
      <c r="C1273" s="174"/>
      <c r="D1273" s="199" t="s">
        <v>1631</v>
      </c>
      <c r="E1273" s="482" t="s">
        <v>1632</v>
      </c>
      <c r="F1273" s="483"/>
      <c r="G1273" s="231" t="s">
        <v>596</v>
      </c>
      <c r="H1273" s="199" t="s">
        <v>2191</v>
      </c>
      <c r="I1273" s="232">
        <v>20.89</v>
      </c>
      <c r="J1273" s="201">
        <f t="shared" si="626"/>
        <v>6.1625499999999995</v>
      </c>
      <c r="K1273" s="195">
        <v>0.24979999999999999</v>
      </c>
      <c r="L1273" s="201">
        <f t="shared" si="627"/>
        <v>1.5394049899999998</v>
      </c>
      <c r="M1273" s="196">
        <f t="shared" si="628"/>
        <v>7.7</v>
      </c>
      <c r="N1273" s="20"/>
      <c r="O1273" s="17"/>
      <c r="P1273" s="17"/>
      <c r="Q1273" s="17"/>
      <c r="R1273" s="17"/>
    </row>
    <row r="1274" spans="1:18" ht="15.75" customHeight="1">
      <c r="A1274" s="17"/>
      <c r="B1274" s="213"/>
      <c r="C1274" s="174"/>
      <c r="D1274" s="199" t="s">
        <v>606</v>
      </c>
      <c r="E1274" s="482" t="s">
        <v>597</v>
      </c>
      <c r="F1274" s="483"/>
      <c r="G1274" s="231" t="s">
        <v>596</v>
      </c>
      <c r="H1274" s="199" t="s">
        <v>2540</v>
      </c>
      <c r="I1274" s="232">
        <v>17.29</v>
      </c>
      <c r="J1274" s="201">
        <f t="shared" si="626"/>
        <v>2.5416299999999996</v>
      </c>
      <c r="K1274" s="195">
        <v>0.24979999999999999</v>
      </c>
      <c r="L1274" s="201">
        <f t="shared" si="627"/>
        <v>0.63489917399999984</v>
      </c>
      <c r="M1274" s="196">
        <f t="shared" si="628"/>
        <v>3.18</v>
      </c>
      <c r="N1274" s="20"/>
      <c r="O1274" s="17"/>
      <c r="P1274" s="17"/>
      <c r="Q1274" s="17"/>
      <c r="R1274" s="17"/>
    </row>
    <row r="1275" spans="1:18" ht="15.75" customHeight="1">
      <c r="A1275" s="17"/>
      <c r="B1275" s="213"/>
      <c r="C1275" s="192"/>
      <c r="D1275" s="192"/>
      <c r="E1275" s="482"/>
      <c r="F1275" s="483"/>
      <c r="G1275" s="192"/>
      <c r="H1275" s="208"/>
      <c r="I1275" s="232"/>
      <c r="J1275" s="201"/>
      <c r="K1275" s="222"/>
      <c r="L1275" s="209" t="s">
        <v>594</v>
      </c>
      <c r="M1275" s="210">
        <f>SUM(M1271:M1274)</f>
        <v>41.32</v>
      </c>
      <c r="N1275" s="20"/>
      <c r="O1275" s="17"/>
      <c r="P1275" s="17"/>
      <c r="Q1275" s="17"/>
      <c r="R1275" s="17"/>
    </row>
    <row r="1276" spans="1:18" ht="15.75" customHeight="1">
      <c r="A1276" s="17"/>
      <c r="B1276" s="213"/>
      <c r="C1276" s="206" t="s">
        <v>979</v>
      </c>
      <c r="D1276" s="225" t="s">
        <v>2592</v>
      </c>
      <c r="E1276" s="484" t="s">
        <v>1225</v>
      </c>
      <c r="F1276" s="484" t="s">
        <v>518</v>
      </c>
      <c r="G1276" s="484" t="s">
        <v>1577</v>
      </c>
      <c r="H1276" s="484"/>
      <c r="I1276" s="484"/>
      <c r="J1276" s="484"/>
      <c r="K1276" s="484"/>
      <c r="L1276" s="484"/>
      <c r="M1276" s="485"/>
      <c r="N1276" s="20"/>
      <c r="O1276" s="17"/>
      <c r="P1276" s="17"/>
      <c r="Q1276" s="17"/>
      <c r="R1276" s="17"/>
    </row>
    <row r="1277" spans="1:18" ht="15.75" customHeight="1">
      <c r="A1277" s="17"/>
      <c r="B1277" s="213"/>
      <c r="C1277" s="174"/>
      <c r="D1277" s="199" t="s">
        <v>2590</v>
      </c>
      <c r="E1277" s="482" t="s">
        <v>2591</v>
      </c>
      <c r="F1277" s="483"/>
      <c r="G1277" s="231" t="s">
        <v>489</v>
      </c>
      <c r="H1277" s="199" t="s">
        <v>2542</v>
      </c>
      <c r="I1277" s="232">
        <v>4.2300000000000004</v>
      </c>
      <c r="J1277" s="201">
        <f t="shared" ref="J1277:J1280" si="629">H1277*I1277</f>
        <v>24.111000000000004</v>
      </c>
      <c r="K1277" s="195">
        <v>0.24979999999999999</v>
      </c>
      <c r="L1277" s="201">
        <f t="shared" ref="L1277:L1280" si="630">J1277*K1277</f>
        <v>6.0229278000000006</v>
      </c>
      <c r="M1277" s="196">
        <f t="shared" ref="M1277:M1280" si="631">ROUND(J1277+L1277,2)</f>
        <v>30.13</v>
      </c>
      <c r="N1277" s="20"/>
      <c r="O1277" s="17"/>
      <c r="P1277" s="17"/>
      <c r="Q1277" s="17"/>
      <c r="R1277" s="17"/>
    </row>
    <row r="1278" spans="1:18" ht="15.75" customHeight="1">
      <c r="A1278" s="17"/>
      <c r="B1278" s="213"/>
      <c r="C1278" s="174"/>
      <c r="D1278" s="199" t="s">
        <v>2534</v>
      </c>
      <c r="E1278" s="482" t="s">
        <v>2535</v>
      </c>
      <c r="F1278" s="483"/>
      <c r="G1278" s="231" t="s">
        <v>505</v>
      </c>
      <c r="H1278" s="199" t="s">
        <v>2543</v>
      </c>
      <c r="I1278" s="232">
        <v>23.85</v>
      </c>
      <c r="J1278" s="201">
        <f t="shared" si="629"/>
        <v>0.6916500000000001</v>
      </c>
      <c r="K1278" s="195">
        <v>0.24979999999999999</v>
      </c>
      <c r="L1278" s="201">
        <f t="shared" si="630"/>
        <v>0.17277417000000003</v>
      </c>
      <c r="M1278" s="196">
        <f t="shared" si="631"/>
        <v>0.86</v>
      </c>
      <c r="N1278" s="20"/>
      <c r="O1278" s="17"/>
      <c r="P1278" s="17"/>
      <c r="Q1278" s="17"/>
      <c r="R1278" s="17"/>
    </row>
    <row r="1279" spans="1:18" ht="15.75" customHeight="1">
      <c r="A1279" s="17"/>
      <c r="B1279" s="213"/>
      <c r="C1279" s="174"/>
      <c r="D1279" s="199" t="s">
        <v>1631</v>
      </c>
      <c r="E1279" s="482" t="s">
        <v>1632</v>
      </c>
      <c r="F1279" s="483"/>
      <c r="G1279" s="231" t="s">
        <v>596</v>
      </c>
      <c r="H1279" s="199" t="s">
        <v>2544</v>
      </c>
      <c r="I1279" s="232">
        <v>20.89</v>
      </c>
      <c r="J1279" s="201">
        <f t="shared" si="629"/>
        <v>6.935480000000001</v>
      </c>
      <c r="K1279" s="195">
        <v>0.24979999999999999</v>
      </c>
      <c r="L1279" s="201">
        <f t="shared" si="630"/>
        <v>1.7324829040000003</v>
      </c>
      <c r="M1279" s="196">
        <f t="shared" si="631"/>
        <v>8.67</v>
      </c>
      <c r="N1279" s="20"/>
      <c r="O1279" s="17"/>
      <c r="P1279" s="17"/>
      <c r="Q1279" s="17"/>
      <c r="R1279" s="17"/>
    </row>
    <row r="1280" spans="1:18" ht="15.75" customHeight="1">
      <c r="A1280" s="17"/>
      <c r="B1280" s="213"/>
      <c r="C1280" s="174"/>
      <c r="D1280" s="199" t="s">
        <v>606</v>
      </c>
      <c r="E1280" s="482" t="s">
        <v>597</v>
      </c>
      <c r="F1280" s="483"/>
      <c r="G1280" s="231" t="s">
        <v>596</v>
      </c>
      <c r="H1280" s="199" t="s">
        <v>2545</v>
      </c>
      <c r="I1280" s="232">
        <v>17.29</v>
      </c>
      <c r="J1280" s="201">
        <f t="shared" si="629"/>
        <v>2.8701400000000001</v>
      </c>
      <c r="K1280" s="195">
        <v>0.24979999999999999</v>
      </c>
      <c r="L1280" s="201">
        <f t="shared" si="630"/>
        <v>0.71696097199999997</v>
      </c>
      <c r="M1280" s="196">
        <f t="shared" si="631"/>
        <v>3.59</v>
      </c>
      <c r="N1280" s="20"/>
      <c r="O1280" s="17"/>
      <c r="P1280" s="17"/>
      <c r="Q1280" s="17"/>
      <c r="R1280" s="17"/>
    </row>
    <row r="1281" spans="1:18" ht="15.75" customHeight="1">
      <c r="A1281" s="17"/>
      <c r="B1281" s="213"/>
      <c r="C1281" s="192"/>
      <c r="D1281" s="192"/>
      <c r="E1281" s="482"/>
      <c r="F1281" s="483"/>
      <c r="G1281" s="192"/>
      <c r="H1281" s="208"/>
      <c r="I1281" s="232"/>
      <c r="J1281" s="201"/>
      <c r="K1281" s="222"/>
      <c r="L1281" s="209" t="s">
        <v>594</v>
      </c>
      <c r="M1281" s="210">
        <f>SUM(M1277:M1280)</f>
        <v>43.25</v>
      </c>
      <c r="N1281" s="20"/>
      <c r="O1281" s="17"/>
      <c r="P1281" s="17"/>
      <c r="Q1281" s="17"/>
      <c r="R1281" s="17"/>
    </row>
    <row r="1282" spans="1:18" ht="15.75" customHeight="1">
      <c r="A1282" s="17"/>
      <c r="B1282" s="213"/>
      <c r="C1282" s="206" t="s">
        <v>3921</v>
      </c>
      <c r="D1282" s="225" t="s">
        <v>2593</v>
      </c>
      <c r="E1282" s="484" t="s">
        <v>1226</v>
      </c>
      <c r="F1282" s="484" t="s">
        <v>518</v>
      </c>
      <c r="G1282" s="484" t="s">
        <v>1577</v>
      </c>
      <c r="H1282" s="484"/>
      <c r="I1282" s="484"/>
      <c r="J1282" s="484"/>
      <c r="K1282" s="484"/>
      <c r="L1282" s="484"/>
      <c r="M1282" s="485"/>
      <c r="N1282" s="20"/>
      <c r="O1282" s="17"/>
      <c r="P1282" s="17"/>
      <c r="Q1282" s="17"/>
      <c r="R1282" s="17"/>
    </row>
    <row r="1283" spans="1:18" ht="15.75" customHeight="1">
      <c r="A1283" s="17"/>
      <c r="B1283" s="213"/>
      <c r="C1283" s="174"/>
      <c r="D1283" s="199" t="s">
        <v>2590</v>
      </c>
      <c r="E1283" s="482" t="s">
        <v>2591</v>
      </c>
      <c r="F1283" s="483"/>
      <c r="G1283" s="231" t="s">
        <v>489</v>
      </c>
      <c r="H1283" s="199" t="s">
        <v>2547</v>
      </c>
      <c r="I1283" s="232">
        <v>4.2300000000000004</v>
      </c>
      <c r="J1283" s="201">
        <f t="shared" ref="J1283:J1286" si="632">H1283*I1283</f>
        <v>24.534000000000002</v>
      </c>
      <c r="K1283" s="195">
        <v>0.24979999999999999</v>
      </c>
      <c r="L1283" s="201">
        <f t="shared" ref="L1283:L1286" si="633">J1283*K1283</f>
        <v>6.1285932000000001</v>
      </c>
      <c r="M1283" s="196">
        <f t="shared" ref="M1283:M1286" si="634">ROUND(J1283+L1283,2)</f>
        <v>30.66</v>
      </c>
      <c r="N1283" s="20"/>
      <c r="O1283" s="17"/>
      <c r="P1283" s="17"/>
      <c r="Q1283" s="17"/>
      <c r="R1283" s="17"/>
    </row>
    <row r="1284" spans="1:18" ht="15.75" customHeight="1">
      <c r="A1284" s="17"/>
      <c r="B1284" s="213"/>
      <c r="C1284" s="174"/>
      <c r="D1284" s="199" t="s">
        <v>2534</v>
      </c>
      <c r="E1284" s="482" t="s">
        <v>2535</v>
      </c>
      <c r="F1284" s="483"/>
      <c r="G1284" s="231" t="s">
        <v>505</v>
      </c>
      <c r="H1284" s="199" t="s">
        <v>2543</v>
      </c>
      <c r="I1284" s="232">
        <v>4.2300000000000004</v>
      </c>
      <c r="J1284" s="201">
        <f t="shared" si="632"/>
        <v>0.12267000000000002</v>
      </c>
      <c r="K1284" s="195">
        <v>0.24979999999999999</v>
      </c>
      <c r="L1284" s="201">
        <f t="shared" si="633"/>
        <v>3.0642966000000004E-2</v>
      </c>
      <c r="M1284" s="196">
        <f t="shared" si="634"/>
        <v>0.15</v>
      </c>
      <c r="N1284" s="20"/>
      <c r="O1284" s="17"/>
      <c r="P1284" s="17"/>
      <c r="Q1284" s="17"/>
      <c r="R1284" s="17"/>
    </row>
    <row r="1285" spans="1:18" ht="15.75" customHeight="1">
      <c r="A1285" s="17"/>
      <c r="B1285" s="213"/>
      <c r="C1285" s="174"/>
      <c r="D1285" s="199" t="s">
        <v>1631</v>
      </c>
      <c r="E1285" s="482" t="s">
        <v>1632</v>
      </c>
      <c r="F1285" s="483"/>
      <c r="G1285" s="231" t="s">
        <v>596</v>
      </c>
      <c r="H1285" s="199" t="s">
        <v>2548</v>
      </c>
      <c r="I1285" s="232">
        <v>4.2300000000000004</v>
      </c>
      <c r="J1285" s="201">
        <f t="shared" si="632"/>
        <v>1.5651000000000002</v>
      </c>
      <c r="K1285" s="195">
        <v>0.24979999999999999</v>
      </c>
      <c r="L1285" s="201">
        <f t="shared" si="633"/>
        <v>0.39096198000000004</v>
      </c>
      <c r="M1285" s="196">
        <f t="shared" si="634"/>
        <v>1.96</v>
      </c>
      <c r="N1285" s="20"/>
      <c r="O1285" s="17"/>
      <c r="P1285" s="17"/>
      <c r="Q1285" s="17"/>
      <c r="R1285" s="17"/>
    </row>
    <row r="1286" spans="1:18" ht="15.75" customHeight="1">
      <c r="A1286" s="17"/>
      <c r="B1286" s="213"/>
      <c r="C1286" s="174"/>
      <c r="D1286" s="199" t="s">
        <v>606</v>
      </c>
      <c r="E1286" s="482" t="s">
        <v>597</v>
      </c>
      <c r="F1286" s="483"/>
      <c r="G1286" s="231" t="s">
        <v>596</v>
      </c>
      <c r="H1286" s="199" t="s">
        <v>2549</v>
      </c>
      <c r="I1286" s="232">
        <v>4.2300000000000004</v>
      </c>
      <c r="J1286" s="201">
        <f t="shared" si="632"/>
        <v>0.78255000000000008</v>
      </c>
      <c r="K1286" s="195">
        <v>0.24979999999999999</v>
      </c>
      <c r="L1286" s="201">
        <f t="shared" si="633"/>
        <v>0.19548099000000002</v>
      </c>
      <c r="M1286" s="196">
        <f t="shared" si="634"/>
        <v>0.98</v>
      </c>
      <c r="N1286" s="20"/>
      <c r="O1286" s="17"/>
      <c r="P1286" s="17"/>
      <c r="Q1286" s="17"/>
      <c r="R1286" s="17"/>
    </row>
    <row r="1287" spans="1:18" ht="15.75" customHeight="1">
      <c r="A1287" s="17"/>
      <c r="B1287" s="213"/>
      <c r="C1287" s="192"/>
      <c r="D1287" s="192"/>
      <c r="E1287" s="482"/>
      <c r="F1287" s="483"/>
      <c r="G1287" s="192"/>
      <c r="H1287" s="208"/>
      <c r="I1287" s="232"/>
      <c r="J1287" s="201"/>
      <c r="K1287" s="222"/>
      <c r="L1287" s="209" t="s">
        <v>594</v>
      </c>
      <c r="M1287" s="210">
        <f>SUM(M1283:M1286)</f>
        <v>33.749999999999993</v>
      </c>
      <c r="N1287" s="20"/>
      <c r="O1287" s="17"/>
      <c r="P1287" s="17"/>
      <c r="Q1287" s="17"/>
      <c r="R1287" s="17"/>
    </row>
    <row r="1288" spans="1:18" ht="15.75" customHeight="1">
      <c r="A1288" s="17"/>
      <c r="B1288" s="213"/>
      <c r="C1288" s="206" t="s">
        <v>3922</v>
      </c>
      <c r="D1288" s="225" t="s">
        <v>2594</v>
      </c>
      <c r="E1288" s="484" t="s">
        <v>1227</v>
      </c>
      <c r="F1288" s="484" t="s">
        <v>518</v>
      </c>
      <c r="G1288" s="484" t="s">
        <v>1577</v>
      </c>
      <c r="H1288" s="484"/>
      <c r="I1288" s="484"/>
      <c r="J1288" s="484"/>
      <c r="K1288" s="484"/>
      <c r="L1288" s="484"/>
      <c r="M1288" s="485"/>
      <c r="N1288" s="20"/>
      <c r="O1288" s="17"/>
      <c r="P1288" s="17"/>
      <c r="Q1288" s="17"/>
      <c r="R1288" s="17"/>
    </row>
    <row r="1289" spans="1:18" ht="15.75" customHeight="1">
      <c r="A1289" s="17"/>
      <c r="B1289" s="213"/>
      <c r="C1289" s="174"/>
      <c r="D1289" s="199" t="s">
        <v>2590</v>
      </c>
      <c r="E1289" s="482" t="s">
        <v>2591</v>
      </c>
      <c r="F1289" s="483"/>
      <c r="G1289" s="231" t="s">
        <v>489</v>
      </c>
      <c r="H1289" s="199" t="s">
        <v>2551</v>
      </c>
      <c r="I1289" s="232">
        <v>4.2300000000000004</v>
      </c>
      <c r="J1289" s="201">
        <f t="shared" ref="J1289:J1292" si="635">H1289*I1289</f>
        <v>24.957000000000004</v>
      </c>
      <c r="K1289" s="195">
        <v>0.24979999999999999</v>
      </c>
      <c r="L1289" s="201">
        <f t="shared" ref="L1289:L1292" si="636">J1289*K1289</f>
        <v>6.2342586000000013</v>
      </c>
      <c r="M1289" s="196">
        <f t="shared" ref="M1289:M1292" si="637">ROUND(J1289+L1289,2)</f>
        <v>31.19</v>
      </c>
      <c r="N1289" s="20"/>
      <c r="O1289" s="17"/>
      <c r="P1289" s="17"/>
      <c r="Q1289" s="17"/>
      <c r="R1289" s="17"/>
    </row>
    <row r="1290" spans="1:18" ht="15.75" customHeight="1">
      <c r="A1290" s="17"/>
      <c r="B1290" s="213"/>
      <c r="C1290" s="174"/>
      <c r="D1290" s="199" t="s">
        <v>2534</v>
      </c>
      <c r="E1290" s="482" t="s">
        <v>2535</v>
      </c>
      <c r="F1290" s="483"/>
      <c r="G1290" s="231" t="s">
        <v>505</v>
      </c>
      <c r="H1290" s="199" t="s">
        <v>2552</v>
      </c>
      <c r="I1290" s="232">
        <v>4.2300000000000004</v>
      </c>
      <c r="J1290" s="201">
        <f t="shared" si="635"/>
        <v>0.12690000000000001</v>
      </c>
      <c r="K1290" s="195">
        <v>0.24979999999999999</v>
      </c>
      <c r="L1290" s="201">
        <f t="shared" si="636"/>
        <v>3.1699620000000005E-2</v>
      </c>
      <c r="M1290" s="196">
        <f t="shared" si="637"/>
        <v>0.16</v>
      </c>
      <c r="N1290" s="20"/>
      <c r="O1290" s="17"/>
      <c r="P1290" s="17"/>
      <c r="Q1290" s="17"/>
      <c r="R1290" s="17"/>
    </row>
    <row r="1291" spans="1:18" ht="15.75" customHeight="1">
      <c r="A1291" s="17"/>
      <c r="B1291" s="213"/>
      <c r="C1291" s="174"/>
      <c r="D1291" s="199" t="s">
        <v>1631</v>
      </c>
      <c r="E1291" s="482" t="s">
        <v>1632</v>
      </c>
      <c r="F1291" s="483"/>
      <c r="G1291" s="231" t="s">
        <v>596</v>
      </c>
      <c r="H1291" s="199" t="s">
        <v>2553</v>
      </c>
      <c r="I1291" s="232">
        <v>4.2300000000000004</v>
      </c>
      <c r="J1291" s="201">
        <f t="shared" si="635"/>
        <v>1.73007</v>
      </c>
      <c r="K1291" s="195">
        <v>0.24979999999999999</v>
      </c>
      <c r="L1291" s="201">
        <f t="shared" si="636"/>
        <v>0.43217148599999999</v>
      </c>
      <c r="M1291" s="196">
        <f t="shared" si="637"/>
        <v>2.16</v>
      </c>
      <c r="N1291" s="20"/>
      <c r="O1291" s="17"/>
      <c r="P1291" s="17"/>
      <c r="Q1291" s="17"/>
      <c r="R1291" s="17"/>
    </row>
    <row r="1292" spans="1:18" ht="15.75" customHeight="1">
      <c r="A1292" s="17"/>
      <c r="B1292" s="213"/>
      <c r="C1292" s="174"/>
      <c r="D1292" s="199" t="s">
        <v>606</v>
      </c>
      <c r="E1292" s="482" t="s">
        <v>597</v>
      </c>
      <c r="F1292" s="483"/>
      <c r="G1292" s="231" t="s">
        <v>596</v>
      </c>
      <c r="H1292" s="199" t="s">
        <v>2554</v>
      </c>
      <c r="I1292" s="232">
        <v>4.2300000000000004</v>
      </c>
      <c r="J1292" s="201">
        <f t="shared" si="635"/>
        <v>0.86292000000000002</v>
      </c>
      <c r="K1292" s="195">
        <v>0.24979999999999999</v>
      </c>
      <c r="L1292" s="201">
        <f t="shared" si="636"/>
        <v>0.215557416</v>
      </c>
      <c r="M1292" s="196">
        <f t="shared" si="637"/>
        <v>1.08</v>
      </c>
      <c r="N1292" s="20"/>
      <c r="O1292" s="17"/>
      <c r="P1292" s="17"/>
      <c r="Q1292" s="17"/>
      <c r="R1292" s="17"/>
    </row>
    <row r="1293" spans="1:18" ht="15.75" customHeight="1">
      <c r="A1293" s="17"/>
      <c r="B1293" s="213"/>
      <c r="C1293" s="192"/>
      <c r="D1293" s="192"/>
      <c r="E1293" s="482"/>
      <c r="F1293" s="483"/>
      <c r="G1293" s="192"/>
      <c r="H1293" s="208"/>
      <c r="I1293" s="232"/>
      <c r="J1293" s="201"/>
      <c r="K1293" s="222"/>
      <c r="L1293" s="209" t="s">
        <v>594</v>
      </c>
      <c r="M1293" s="210">
        <f>SUM(M1289:M1292)</f>
        <v>34.590000000000003</v>
      </c>
      <c r="N1293" s="20"/>
      <c r="O1293" s="17"/>
      <c r="P1293" s="17"/>
      <c r="Q1293" s="17"/>
      <c r="R1293" s="17"/>
    </row>
    <row r="1294" spans="1:18" ht="15.75" customHeight="1">
      <c r="A1294" s="17"/>
      <c r="B1294" s="213"/>
      <c r="C1294" s="206" t="s">
        <v>3923</v>
      </c>
      <c r="D1294" s="225">
        <v>91304</v>
      </c>
      <c r="E1294" s="484" t="s">
        <v>1228</v>
      </c>
      <c r="F1294" s="484"/>
      <c r="G1294" s="484"/>
      <c r="H1294" s="484"/>
      <c r="I1294" s="484"/>
      <c r="J1294" s="484"/>
      <c r="K1294" s="484"/>
      <c r="L1294" s="484"/>
      <c r="M1294" s="485"/>
      <c r="N1294" s="20"/>
      <c r="O1294" s="17"/>
      <c r="P1294" s="17"/>
      <c r="Q1294" s="17"/>
      <c r="R1294" s="17"/>
    </row>
    <row r="1295" spans="1:18" ht="15.75" customHeight="1">
      <c r="A1295" s="17"/>
      <c r="B1295" s="213"/>
      <c r="C1295" s="174"/>
      <c r="D1295" s="199" t="s">
        <v>2595</v>
      </c>
      <c r="E1295" s="482" t="s">
        <v>2596</v>
      </c>
      <c r="F1295" s="483"/>
      <c r="G1295" s="231" t="s">
        <v>934</v>
      </c>
      <c r="H1295" s="199" t="s">
        <v>1527</v>
      </c>
      <c r="I1295" s="232" t="s">
        <v>2597</v>
      </c>
      <c r="J1295" s="201">
        <f t="shared" ref="J1295:J1297" si="638">H1295*I1295</f>
        <v>73.45</v>
      </c>
      <c r="K1295" s="195">
        <v>0.24979999999999999</v>
      </c>
      <c r="L1295" s="201">
        <f t="shared" ref="L1295:L1297" si="639">J1295*K1295</f>
        <v>18.347809999999999</v>
      </c>
      <c r="M1295" s="196">
        <f t="shared" ref="M1295:M1297" si="640">ROUND(J1295+L1295,2)</f>
        <v>91.8</v>
      </c>
      <c r="N1295" s="20"/>
      <c r="O1295" s="17"/>
      <c r="P1295" s="17"/>
      <c r="Q1295" s="17"/>
      <c r="R1295" s="17"/>
    </row>
    <row r="1296" spans="1:18" ht="15.75" customHeight="1">
      <c r="A1296" s="17"/>
      <c r="B1296" s="213"/>
      <c r="C1296" s="174"/>
      <c r="D1296" s="199" t="s">
        <v>1631</v>
      </c>
      <c r="E1296" s="482" t="s">
        <v>1632</v>
      </c>
      <c r="F1296" s="483"/>
      <c r="G1296" s="231" t="s">
        <v>596</v>
      </c>
      <c r="H1296" s="199" t="s">
        <v>2558</v>
      </c>
      <c r="I1296" s="232" t="s">
        <v>2468</v>
      </c>
      <c r="J1296" s="201">
        <f t="shared" si="638"/>
        <v>20.93178</v>
      </c>
      <c r="K1296" s="195">
        <v>0.24979999999999999</v>
      </c>
      <c r="L1296" s="201">
        <f t="shared" si="639"/>
        <v>5.228758644</v>
      </c>
      <c r="M1296" s="196">
        <f t="shared" si="640"/>
        <v>26.16</v>
      </c>
      <c r="N1296" s="20"/>
      <c r="O1296" s="17"/>
      <c r="P1296" s="17"/>
      <c r="Q1296" s="17"/>
      <c r="R1296" s="17"/>
    </row>
    <row r="1297" spans="1:18" ht="15.75" customHeight="1">
      <c r="A1297" s="17"/>
      <c r="B1297" s="213"/>
      <c r="C1297" s="174"/>
      <c r="D1297" s="199" t="s">
        <v>606</v>
      </c>
      <c r="E1297" s="482" t="s">
        <v>597</v>
      </c>
      <c r="F1297" s="483"/>
      <c r="G1297" s="231" t="s">
        <v>596</v>
      </c>
      <c r="H1297" s="199" t="s">
        <v>2559</v>
      </c>
      <c r="I1297" s="232" t="s">
        <v>1922</v>
      </c>
      <c r="J1297" s="201">
        <f t="shared" si="638"/>
        <v>8.6622899999999987</v>
      </c>
      <c r="K1297" s="195">
        <v>0.24979999999999999</v>
      </c>
      <c r="L1297" s="201">
        <f t="shared" si="639"/>
        <v>2.1638400419999995</v>
      </c>
      <c r="M1297" s="196">
        <f t="shared" si="640"/>
        <v>10.83</v>
      </c>
      <c r="N1297" s="20"/>
      <c r="O1297" s="17"/>
      <c r="P1297" s="17"/>
      <c r="Q1297" s="17"/>
      <c r="R1297" s="17"/>
    </row>
    <row r="1298" spans="1:18" ht="15.75" customHeight="1">
      <c r="A1298" s="17"/>
      <c r="B1298" s="213"/>
      <c r="C1298" s="192"/>
      <c r="D1298" s="192"/>
      <c r="E1298" s="482"/>
      <c r="F1298" s="483"/>
      <c r="G1298" s="192"/>
      <c r="H1298" s="208"/>
      <c r="I1298" s="232"/>
      <c r="J1298" s="201"/>
      <c r="K1298" s="222"/>
      <c r="L1298" s="209" t="s">
        <v>594</v>
      </c>
      <c r="M1298" s="210">
        <f>SUM(M1295:M1297)</f>
        <v>128.79</v>
      </c>
      <c r="N1298" s="20"/>
      <c r="O1298" s="17"/>
      <c r="P1298" s="17"/>
      <c r="Q1298" s="17"/>
      <c r="R1298" s="17"/>
    </row>
    <row r="1299" spans="1:18" ht="15.75" customHeight="1">
      <c r="A1299" s="17"/>
      <c r="B1299" s="213"/>
      <c r="C1299" s="206" t="s">
        <v>3924</v>
      </c>
      <c r="D1299" s="225">
        <v>91305</v>
      </c>
      <c r="E1299" s="484" t="s">
        <v>1229</v>
      </c>
      <c r="F1299" s="484"/>
      <c r="G1299" s="484"/>
      <c r="H1299" s="484"/>
      <c r="I1299" s="484"/>
      <c r="J1299" s="484"/>
      <c r="K1299" s="484"/>
      <c r="L1299" s="484"/>
      <c r="M1299" s="485"/>
      <c r="N1299" s="20"/>
      <c r="O1299" s="17"/>
      <c r="P1299" s="17"/>
      <c r="Q1299" s="17"/>
      <c r="R1299" s="17"/>
    </row>
    <row r="1300" spans="1:18" ht="15.75" customHeight="1">
      <c r="A1300" s="17"/>
      <c r="B1300" s="213"/>
      <c r="C1300" s="174"/>
      <c r="D1300" s="199" t="s">
        <v>2598</v>
      </c>
      <c r="E1300" s="482" t="s">
        <v>2599</v>
      </c>
      <c r="F1300" s="483"/>
      <c r="G1300" s="231" t="s">
        <v>934</v>
      </c>
      <c r="H1300" s="199" t="s">
        <v>1527</v>
      </c>
      <c r="I1300" s="232" t="s">
        <v>2600</v>
      </c>
      <c r="J1300" s="201">
        <f t="shared" ref="J1300:J1302" si="641">H1300*I1300</f>
        <v>82.24</v>
      </c>
      <c r="K1300" s="195">
        <v>0.24979999999999999</v>
      </c>
      <c r="L1300" s="201">
        <f t="shared" ref="L1300:L1302" si="642">J1300*K1300</f>
        <v>20.543551999999998</v>
      </c>
      <c r="M1300" s="196">
        <f t="shared" ref="M1300:M1302" si="643">ROUND(J1300+L1300,2)</f>
        <v>102.78</v>
      </c>
      <c r="N1300" s="20"/>
      <c r="O1300" s="17"/>
      <c r="P1300" s="17"/>
      <c r="Q1300" s="17"/>
      <c r="R1300" s="17"/>
    </row>
    <row r="1301" spans="1:18" ht="15.75" customHeight="1">
      <c r="A1301" s="17"/>
      <c r="B1301" s="213"/>
      <c r="C1301" s="174"/>
      <c r="D1301" s="199" t="s">
        <v>1631</v>
      </c>
      <c r="E1301" s="482" t="s">
        <v>1632</v>
      </c>
      <c r="F1301" s="483"/>
      <c r="G1301" s="231" t="s">
        <v>596</v>
      </c>
      <c r="H1301" s="199" t="s">
        <v>2563</v>
      </c>
      <c r="I1301" s="232" t="s">
        <v>2468</v>
      </c>
      <c r="J1301" s="201">
        <f t="shared" si="641"/>
        <v>16.022629999999999</v>
      </c>
      <c r="K1301" s="195">
        <v>0.24979999999999999</v>
      </c>
      <c r="L1301" s="201">
        <f t="shared" si="642"/>
        <v>4.0024529739999997</v>
      </c>
      <c r="M1301" s="196">
        <f t="shared" si="643"/>
        <v>20.03</v>
      </c>
      <c r="N1301" s="20"/>
      <c r="O1301" s="17"/>
      <c r="P1301" s="17"/>
      <c r="Q1301" s="17"/>
      <c r="R1301" s="17"/>
    </row>
    <row r="1302" spans="1:18" ht="15.75" customHeight="1">
      <c r="A1302" s="17"/>
      <c r="B1302" s="213"/>
      <c r="C1302" s="174"/>
      <c r="D1302" s="199" t="s">
        <v>606</v>
      </c>
      <c r="E1302" s="482" t="s">
        <v>597</v>
      </c>
      <c r="F1302" s="483"/>
      <c r="G1302" s="231" t="s">
        <v>596</v>
      </c>
      <c r="H1302" s="199" t="s">
        <v>2564</v>
      </c>
      <c r="I1302" s="232" t="s">
        <v>1922</v>
      </c>
      <c r="J1302" s="201">
        <f t="shared" si="641"/>
        <v>6.6393599999999999</v>
      </c>
      <c r="K1302" s="195">
        <v>0.24979999999999999</v>
      </c>
      <c r="L1302" s="201">
        <f t="shared" si="642"/>
        <v>1.6585121279999999</v>
      </c>
      <c r="M1302" s="196">
        <f t="shared" si="643"/>
        <v>8.3000000000000007</v>
      </c>
      <c r="N1302" s="20"/>
      <c r="O1302" s="17"/>
      <c r="P1302" s="17"/>
      <c r="Q1302" s="17"/>
      <c r="R1302" s="17"/>
    </row>
    <row r="1303" spans="1:18" ht="15.75" customHeight="1">
      <c r="A1303" s="17"/>
      <c r="B1303" s="213"/>
      <c r="C1303" s="192"/>
      <c r="D1303" s="192"/>
      <c r="E1303" s="482"/>
      <c r="F1303" s="483"/>
      <c r="G1303" s="192"/>
      <c r="H1303" s="208"/>
      <c r="I1303" s="232"/>
      <c r="J1303" s="201"/>
      <c r="K1303" s="222"/>
      <c r="L1303" s="209" t="s">
        <v>594</v>
      </c>
      <c r="M1303" s="210">
        <f>SUM(M1300:M1302)</f>
        <v>131.11000000000001</v>
      </c>
      <c r="N1303" s="20"/>
      <c r="O1303" s="17"/>
      <c r="P1303" s="17"/>
      <c r="Q1303" s="17"/>
      <c r="R1303" s="17"/>
    </row>
    <row r="1304" spans="1:18" ht="15.75" customHeight="1">
      <c r="A1304" s="17"/>
      <c r="B1304" s="213"/>
      <c r="C1304" s="206" t="s">
        <v>3925</v>
      </c>
      <c r="D1304" s="225">
        <v>91307</v>
      </c>
      <c r="E1304" s="484" t="s">
        <v>1230</v>
      </c>
      <c r="F1304" s="484"/>
      <c r="G1304" s="484"/>
      <c r="H1304" s="484"/>
      <c r="I1304" s="484"/>
      <c r="J1304" s="484"/>
      <c r="K1304" s="484"/>
      <c r="L1304" s="484"/>
      <c r="M1304" s="485"/>
      <c r="N1304" s="20"/>
      <c r="O1304" s="17"/>
      <c r="P1304" s="17"/>
      <c r="Q1304" s="17"/>
      <c r="R1304" s="17"/>
    </row>
    <row r="1305" spans="1:18" ht="15.75" customHeight="1">
      <c r="A1305" s="17"/>
      <c r="B1305" s="213"/>
      <c r="C1305" s="174"/>
      <c r="D1305" s="199" t="s">
        <v>2601</v>
      </c>
      <c r="E1305" s="482" t="s">
        <v>2602</v>
      </c>
      <c r="F1305" s="483"/>
      <c r="G1305" s="231" t="s">
        <v>934</v>
      </c>
      <c r="H1305" s="199" t="s">
        <v>1527</v>
      </c>
      <c r="I1305" s="232" t="s">
        <v>2603</v>
      </c>
      <c r="J1305" s="201">
        <f t="shared" ref="J1305:J1307" si="644">H1305*I1305</f>
        <v>65.56</v>
      </c>
      <c r="K1305" s="195">
        <v>0.24979999999999999</v>
      </c>
      <c r="L1305" s="201">
        <f t="shared" ref="L1305:L1307" si="645">J1305*K1305</f>
        <v>16.376888000000001</v>
      </c>
      <c r="M1305" s="196">
        <f t="shared" ref="M1305:M1307" si="646">ROUND(J1305+L1305,2)</f>
        <v>81.94</v>
      </c>
      <c r="N1305" s="20"/>
      <c r="O1305" s="17"/>
      <c r="P1305" s="17"/>
      <c r="Q1305" s="17"/>
      <c r="R1305" s="17"/>
    </row>
    <row r="1306" spans="1:18" ht="15.75" customHeight="1">
      <c r="A1306" s="17"/>
      <c r="B1306" s="213"/>
      <c r="C1306" s="174"/>
      <c r="D1306" s="199" t="s">
        <v>1631</v>
      </c>
      <c r="E1306" s="482" t="s">
        <v>1632</v>
      </c>
      <c r="F1306" s="483"/>
      <c r="G1306" s="231" t="s">
        <v>596</v>
      </c>
      <c r="H1306" s="199" t="s">
        <v>2563</v>
      </c>
      <c r="I1306" s="232" t="s">
        <v>2468</v>
      </c>
      <c r="J1306" s="201">
        <f t="shared" si="644"/>
        <v>16.022629999999999</v>
      </c>
      <c r="K1306" s="195">
        <v>0.24979999999999999</v>
      </c>
      <c r="L1306" s="201">
        <f t="shared" si="645"/>
        <v>4.0024529739999997</v>
      </c>
      <c r="M1306" s="196">
        <f t="shared" si="646"/>
        <v>20.03</v>
      </c>
      <c r="N1306" s="20"/>
      <c r="O1306" s="17"/>
      <c r="P1306" s="17"/>
      <c r="Q1306" s="17"/>
      <c r="R1306" s="17"/>
    </row>
    <row r="1307" spans="1:18" ht="15.75" customHeight="1">
      <c r="A1307" s="17"/>
      <c r="B1307" s="213"/>
      <c r="C1307" s="174"/>
      <c r="D1307" s="199" t="s">
        <v>606</v>
      </c>
      <c r="E1307" s="482" t="s">
        <v>597</v>
      </c>
      <c r="F1307" s="483"/>
      <c r="G1307" s="231" t="s">
        <v>596</v>
      </c>
      <c r="H1307" s="199" t="s">
        <v>2564</v>
      </c>
      <c r="I1307" s="232" t="s">
        <v>1922</v>
      </c>
      <c r="J1307" s="201">
        <f t="shared" si="644"/>
        <v>6.6393599999999999</v>
      </c>
      <c r="K1307" s="195">
        <v>0.24979999999999999</v>
      </c>
      <c r="L1307" s="201">
        <f t="shared" si="645"/>
        <v>1.6585121279999999</v>
      </c>
      <c r="M1307" s="196">
        <f t="shared" si="646"/>
        <v>8.3000000000000007</v>
      </c>
      <c r="N1307" s="20"/>
      <c r="O1307" s="17"/>
      <c r="P1307" s="17"/>
      <c r="Q1307" s="17"/>
      <c r="R1307" s="17"/>
    </row>
    <row r="1308" spans="1:18" ht="15.75" customHeight="1">
      <c r="A1308" s="17"/>
      <c r="B1308" s="213"/>
      <c r="C1308" s="192"/>
      <c r="D1308" s="192"/>
      <c r="E1308" s="482"/>
      <c r="F1308" s="483"/>
      <c r="G1308" s="192"/>
      <c r="H1308" s="208"/>
      <c r="I1308" s="232"/>
      <c r="J1308" s="201"/>
      <c r="K1308" s="222"/>
      <c r="L1308" s="209" t="s">
        <v>594</v>
      </c>
      <c r="M1308" s="210">
        <f>SUM(M1305:M1307)</f>
        <v>110.27</v>
      </c>
      <c r="N1308" s="20"/>
      <c r="O1308" s="17"/>
      <c r="P1308" s="17"/>
      <c r="Q1308" s="17"/>
      <c r="R1308" s="17"/>
    </row>
    <row r="1309" spans="1:18" ht="15.75" customHeight="1">
      <c r="A1309" s="17"/>
      <c r="B1309" s="213"/>
      <c r="C1309" s="206" t="s">
        <v>3926</v>
      </c>
      <c r="D1309" s="225" t="s">
        <v>2604</v>
      </c>
      <c r="E1309" s="484" t="s">
        <v>1231</v>
      </c>
      <c r="F1309" s="484" t="s">
        <v>518</v>
      </c>
      <c r="G1309" s="484" t="s">
        <v>1577</v>
      </c>
      <c r="H1309" s="484"/>
      <c r="I1309" s="484"/>
      <c r="J1309" s="484"/>
      <c r="K1309" s="484"/>
      <c r="L1309" s="484"/>
      <c r="M1309" s="485"/>
      <c r="N1309" s="20"/>
      <c r="O1309" s="17"/>
      <c r="P1309" s="17"/>
      <c r="Q1309" s="17"/>
      <c r="R1309" s="17"/>
    </row>
    <row r="1310" spans="1:18" ht="15.75" customHeight="1">
      <c r="A1310" s="17"/>
      <c r="B1310" s="213"/>
      <c r="C1310" s="174"/>
      <c r="D1310" s="199" t="s">
        <v>2440</v>
      </c>
      <c r="E1310" s="482" t="s">
        <v>2605</v>
      </c>
      <c r="F1310" s="483"/>
      <c r="G1310" s="231" t="s">
        <v>2455</v>
      </c>
      <c r="H1310" s="199" t="s">
        <v>2548</v>
      </c>
      <c r="I1310" s="232">
        <v>120.77</v>
      </c>
      <c r="J1310" s="201">
        <f t="shared" ref="J1310:J1320" si="647">H1310*I1310</f>
        <v>44.684899999999999</v>
      </c>
      <c r="K1310" s="195">
        <v>0.24979999999999999</v>
      </c>
      <c r="L1310" s="201">
        <f t="shared" ref="L1310:L1320" si="648">J1310*K1310</f>
        <v>11.16228802</v>
      </c>
      <c r="M1310" s="196">
        <f t="shared" ref="M1310:M1320" si="649">ROUND(J1310+L1310,2)</f>
        <v>55.85</v>
      </c>
      <c r="N1310" s="20"/>
      <c r="O1310" s="17"/>
      <c r="P1310" s="17"/>
      <c r="Q1310" s="17"/>
      <c r="R1310" s="17"/>
    </row>
    <row r="1311" spans="1:18" ht="15.75" customHeight="1">
      <c r="A1311" s="17"/>
      <c r="B1311" s="213"/>
      <c r="C1311" s="174"/>
      <c r="D1311" s="199">
        <v>43678</v>
      </c>
      <c r="E1311" s="482" t="s">
        <v>2622</v>
      </c>
      <c r="F1311" s="483"/>
      <c r="G1311" s="231" t="s">
        <v>491</v>
      </c>
      <c r="H1311" s="199" t="s">
        <v>2606</v>
      </c>
      <c r="I1311" s="232">
        <v>85.41</v>
      </c>
      <c r="J1311" s="201">
        <f t="shared" si="647"/>
        <v>23.060700000000001</v>
      </c>
      <c r="K1311" s="195">
        <v>0.24979999999999999</v>
      </c>
      <c r="L1311" s="201">
        <f t="shared" si="648"/>
        <v>5.7605628600000003</v>
      </c>
      <c r="M1311" s="196">
        <f t="shared" si="649"/>
        <v>28.82</v>
      </c>
      <c r="N1311" s="20"/>
      <c r="O1311" s="17"/>
      <c r="P1311" s="17"/>
      <c r="Q1311" s="17"/>
      <c r="R1311" s="17"/>
    </row>
    <row r="1312" spans="1:18" ht="15.75" customHeight="1">
      <c r="A1312" s="17"/>
      <c r="B1312" s="213"/>
      <c r="C1312" s="174"/>
      <c r="D1312" s="199" t="s">
        <v>2607</v>
      </c>
      <c r="E1312" s="482" t="s">
        <v>2608</v>
      </c>
      <c r="F1312" s="483"/>
      <c r="G1312" s="231" t="s">
        <v>518</v>
      </c>
      <c r="H1312" s="199" t="s">
        <v>2609</v>
      </c>
      <c r="I1312" s="232">
        <v>14.58</v>
      </c>
      <c r="J1312" s="201">
        <f t="shared" si="647"/>
        <v>8.1648000000000014</v>
      </c>
      <c r="K1312" s="195">
        <v>0.24979999999999999</v>
      </c>
      <c r="L1312" s="201">
        <f t="shared" si="648"/>
        <v>2.0395670400000001</v>
      </c>
      <c r="M1312" s="196">
        <f t="shared" si="649"/>
        <v>10.199999999999999</v>
      </c>
      <c r="N1312" s="20"/>
      <c r="O1312" s="17"/>
      <c r="P1312" s="17"/>
      <c r="Q1312" s="17"/>
      <c r="R1312" s="17"/>
    </row>
    <row r="1313" spans="1:18" ht="15.75" customHeight="1">
      <c r="A1313" s="17"/>
      <c r="B1313" s="213"/>
      <c r="C1313" s="174"/>
      <c r="D1313" s="199" t="s">
        <v>2610</v>
      </c>
      <c r="E1313" s="482" t="s">
        <v>2611</v>
      </c>
      <c r="F1313" s="483"/>
      <c r="G1313" s="231" t="s">
        <v>505</v>
      </c>
      <c r="H1313" s="199" t="s">
        <v>1656</v>
      </c>
      <c r="I1313" s="232">
        <v>22.6</v>
      </c>
      <c r="J1313" s="201">
        <f t="shared" si="647"/>
        <v>4.0680000000000005</v>
      </c>
      <c r="K1313" s="195">
        <v>0.24979999999999999</v>
      </c>
      <c r="L1313" s="201">
        <f t="shared" si="648"/>
        <v>1.0161864</v>
      </c>
      <c r="M1313" s="196">
        <f t="shared" si="649"/>
        <v>5.08</v>
      </c>
      <c r="N1313" s="20"/>
      <c r="O1313" s="17"/>
      <c r="P1313" s="17"/>
      <c r="Q1313" s="17"/>
      <c r="R1313" s="17"/>
    </row>
    <row r="1314" spans="1:18" ht="15.75" customHeight="1">
      <c r="A1314" s="17"/>
      <c r="B1314" s="213"/>
      <c r="C1314" s="174"/>
      <c r="D1314" s="199" t="s">
        <v>2612</v>
      </c>
      <c r="E1314" s="482" t="s">
        <v>2613</v>
      </c>
      <c r="F1314" s="483"/>
      <c r="G1314" s="231" t="s">
        <v>518</v>
      </c>
      <c r="H1314" s="199" t="s">
        <v>1642</v>
      </c>
      <c r="I1314" s="232">
        <v>0.71</v>
      </c>
      <c r="J1314" s="201">
        <f t="shared" si="647"/>
        <v>2.84</v>
      </c>
      <c r="K1314" s="195">
        <v>0.24979999999999999</v>
      </c>
      <c r="L1314" s="201">
        <f t="shared" si="648"/>
        <v>0.70943199999999995</v>
      </c>
      <c r="M1314" s="196">
        <f t="shared" si="649"/>
        <v>3.55</v>
      </c>
      <c r="N1314" s="20"/>
      <c r="O1314" s="17"/>
      <c r="P1314" s="17"/>
      <c r="Q1314" s="17"/>
      <c r="R1314" s="17"/>
    </row>
    <row r="1315" spans="1:18" ht="15.75" customHeight="1">
      <c r="A1315" s="17"/>
      <c r="B1315" s="213"/>
      <c r="C1315" s="174"/>
      <c r="D1315" s="199" t="s">
        <v>2448</v>
      </c>
      <c r="E1315" s="482" t="s">
        <v>2537</v>
      </c>
      <c r="F1315" s="483"/>
      <c r="G1315" s="231" t="s">
        <v>489</v>
      </c>
      <c r="H1315" s="199" t="s">
        <v>1534</v>
      </c>
      <c r="I1315" s="232">
        <v>7.09</v>
      </c>
      <c r="J1315" s="201">
        <f t="shared" si="647"/>
        <v>14.18</v>
      </c>
      <c r="K1315" s="195">
        <v>0.24979999999999999</v>
      </c>
      <c r="L1315" s="201">
        <f t="shared" si="648"/>
        <v>3.5421639999999996</v>
      </c>
      <c r="M1315" s="196">
        <f t="shared" si="649"/>
        <v>17.72</v>
      </c>
      <c r="N1315" s="20"/>
      <c r="O1315" s="17"/>
      <c r="P1315" s="17"/>
      <c r="Q1315" s="17"/>
      <c r="R1315" s="17"/>
    </row>
    <row r="1316" spans="1:18" ht="15.75" customHeight="1">
      <c r="A1316" s="17"/>
      <c r="B1316" s="213"/>
      <c r="C1316" s="174"/>
      <c r="D1316" s="199" t="s">
        <v>2614</v>
      </c>
      <c r="E1316" s="482" t="s">
        <v>2615</v>
      </c>
      <c r="F1316" s="483"/>
      <c r="G1316" s="231" t="s">
        <v>489</v>
      </c>
      <c r="H1316" s="199" t="s">
        <v>2616</v>
      </c>
      <c r="I1316" s="232">
        <v>54.43</v>
      </c>
      <c r="J1316" s="201">
        <f t="shared" si="647"/>
        <v>6.5316000000000001</v>
      </c>
      <c r="K1316" s="195">
        <v>0.24979999999999999</v>
      </c>
      <c r="L1316" s="201">
        <f t="shared" si="648"/>
        <v>1.6315936799999999</v>
      </c>
      <c r="M1316" s="196">
        <f t="shared" si="649"/>
        <v>8.16</v>
      </c>
      <c r="N1316" s="20"/>
      <c r="O1316" s="17"/>
      <c r="P1316" s="17"/>
      <c r="Q1316" s="17"/>
      <c r="R1316" s="17"/>
    </row>
    <row r="1317" spans="1:18" ht="15.75" customHeight="1">
      <c r="A1317" s="17"/>
      <c r="B1317" s="213"/>
      <c r="C1317" s="174"/>
      <c r="D1317" s="199" t="s">
        <v>2617</v>
      </c>
      <c r="E1317" s="482" t="s">
        <v>2618</v>
      </c>
      <c r="F1317" s="483"/>
      <c r="G1317" s="231" t="s">
        <v>596</v>
      </c>
      <c r="H1317" s="199" t="s">
        <v>2609</v>
      </c>
      <c r="I1317" s="232">
        <v>17.82</v>
      </c>
      <c r="J1317" s="201">
        <f t="shared" si="647"/>
        <v>9.9792000000000005</v>
      </c>
      <c r="K1317" s="195">
        <v>0.24979999999999999</v>
      </c>
      <c r="L1317" s="201">
        <f t="shared" si="648"/>
        <v>2.4928041599999999</v>
      </c>
      <c r="M1317" s="196">
        <f t="shared" si="649"/>
        <v>12.47</v>
      </c>
      <c r="N1317" s="20"/>
      <c r="O1317" s="17"/>
      <c r="P1317" s="17"/>
      <c r="Q1317" s="17"/>
      <c r="R1317" s="17"/>
    </row>
    <row r="1318" spans="1:18" ht="15.75" customHeight="1">
      <c r="A1318" s="17"/>
      <c r="B1318" s="213"/>
      <c r="C1318" s="174"/>
      <c r="D1318" s="199" t="s">
        <v>976</v>
      </c>
      <c r="E1318" s="482" t="s">
        <v>605</v>
      </c>
      <c r="F1318" s="483"/>
      <c r="G1318" s="231" t="s">
        <v>596</v>
      </c>
      <c r="H1318" s="199" t="s">
        <v>2609</v>
      </c>
      <c r="I1318" s="232">
        <v>21.39</v>
      </c>
      <c r="J1318" s="201">
        <f t="shared" si="647"/>
        <v>11.978400000000001</v>
      </c>
      <c r="K1318" s="195">
        <v>0.24979999999999999</v>
      </c>
      <c r="L1318" s="201">
        <f t="shared" si="648"/>
        <v>2.9922043199999999</v>
      </c>
      <c r="M1318" s="196">
        <f t="shared" si="649"/>
        <v>14.97</v>
      </c>
      <c r="N1318" s="20"/>
      <c r="O1318" s="17"/>
      <c r="P1318" s="17"/>
      <c r="Q1318" s="17"/>
      <c r="R1318" s="17"/>
    </row>
    <row r="1319" spans="1:18" ht="15.75" customHeight="1">
      <c r="A1319" s="17"/>
      <c r="B1319" s="213"/>
      <c r="C1319" s="174"/>
      <c r="D1319" s="199" t="s">
        <v>606</v>
      </c>
      <c r="E1319" s="482" t="s">
        <v>597</v>
      </c>
      <c r="F1319" s="483"/>
      <c r="G1319" s="231" t="s">
        <v>596</v>
      </c>
      <c r="H1319" s="199" t="s">
        <v>2609</v>
      </c>
      <c r="I1319" s="232">
        <v>17.29</v>
      </c>
      <c r="J1319" s="201">
        <f t="shared" si="647"/>
        <v>9.6824000000000012</v>
      </c>
      <c r="K1319" s="195">
        <v>0.24979999999999999</v>
      </c>
      <c r="L1319" s="201">
        <f t="shared" si="648"/>
        <v>2.4186635200000004</v>
      </c>
      <c r="M1319" s="196">
        <f t="shared" si="649"/>
        <v>12.1</v>
      </c>
      <c r="N1319" s="20"/>
      <c r="O1319" s="17"/>
      <c r="P1319" s="17"/>
      <c r="Q1319" s="17"/>
      <c r="R1319" s="17"/>
    </row>
    <row r="1320" spans="1:18" ht="15.75" customHeight="1">
      <c r="A1320" s="17"/>
      <c r="B1320" s="213"/>
      <c r="C1320" s="174"/>
      <c r="D1320" s="199" t="s">
        <v>2619</v>
      </c>
      <c r="E1320" s="482" t="s">
        <v>2620</v>
      </c>
      <c r="F1320" s="483"/>
      <c r="G1320" s="231" t="s">
        <v>515</v>
      </c>
      <c r="H1320" s="199" t="s">
        <v>2621</v>
      </c>
      <c r="I1320" s="232">
        <v>545.29</v>
      </c>
      <c r="J1320" s="201">
        <f t="shared" si="647"/>
        <v>2.1811599999999998</v>
      </c>
      <c r="K1320" s="195">
        <v>0.24979999999999999</v>
      </c>
      <c r="L1320" s="201">
        <f t="shared" si="648"/>
        <v>0.54485376799999996</v>
      </c>
      <c r="M1320" s="196">
        <f t="shared" si="649"/>
        <v>2.73</v>
      </c>
      <c r="N1320" s="20"/>
      <c r="O1320" s="17"/>
      <c r="P1320" s="17"/>
      <c r="Q1320" s="17"/>
      <c r="R1320" s="17"/>
    </row>
    <row r="1321" spans="1:18" ht="15.75" customHeight="1">
      <c r="A1321" s="17"/>
      <c r="B1321" s="213"/>
      <c r="C1321" s="192"/>
      <c r="D1321" s="192"/>
      <c r="E1321" s="482"/>
      <c r="F1321" s="483"/>
      <c r="G1321" s="192"/>
      <c r="H1321" s="208"/>
      <c r="I1321" s="232"/>
      <c r="J1321" s="201"/>
      <c r="K1321" s="222"/>
      <c r="L1321" s="209" t="s">
        <v>594</v>
      </c>
      <c r="M1321" s="210">
        <f>SUM(M1310:M1320)</f>
        <v>171.64999999999998</v>
      </c>
      <c r="N1321" s="20"/>
      <c r="O1321" s="17"/>
      <c r="P1321" s="17"/>
      <c r="Q1321" s="17"/>
      <c r="R1321" s="17"/>
    </row>
    <row r="1322" spans="1:18" ht="15.75" customHeight="1">
      <c r="A1322" s="17"/>
      <c r="B1322" s="213"/>
      <c r="C1322" s="206" t="s">
        <v>3927</v>
      </c>
      <c r="D1322" s="225" t="s">
        <v>2623</v>
      </c>
      <c r="E1322" s="484" t="s">
        <v>2624</v>
      </c>
      <c r="F1322" s="484"/>
      <c r="G1322" s="484"/>
      <c r="H1322" s="484"/>
      <c r="I1322" s="484"/>
      <c r="J1322" s="484"/>
      <c r="K1322" s="484"/>
      <c r="L1322" s="484"/>
      <c r="M1322" s="485"/>
      <c r="N1322" s="20"/>
      <c r="O1322" s="17"/>
      <c r="P1322" s="17"/>
      <c r="Q1322" s="17"/>
      <c r="R1322" s="17"/>
    </row>
    <row r="1323" spans="1:18" ht="15.75" customHeight="1">
      <c r="A1323" s="17"/>
      <c r="B1323" s="213"/>
      <c r="C1323" s="174"/>
      <c r="D1323" s="199" t="s">
        <v>2625</v>
      </c>
      <c r="E1323" s="482" t="s">
        <v>2626</v>
      </c>
      <c r="F1323" s="483"/>
      <c r="G1323" s="231" t="s">
        <v>491</v>
      </c>
      <c r="H1323" s="199" t="s">
        <v>1527</v>
      </c>
      <c r="I1323" s="232" t="s">
        <v>2627</v>
      </c>
      <c r="J1323" s="201">
        <f t="shared" ref="J1323:J1326" si="650">H1323*I1323</f>
        <v>697.2</v>
      </c>
      <c r="K1323" s="195">
        <v>0.24979999999999999</v>
      </c>
      <c r="L1323" s="201">
        <f t="shared" ref="L1323:L1326" si="651">J1323*K1323</f>
        <v>174.16056</v>
      </c>
      <c r="M1323" s="196">
        <f t="shared" ref="M1323:M1326" si="652">ROUND(J1323+L1323,2)</f>
        <v>871.36</v>
      </c>
      <c r="N1323" s="20"/>
      <c r="O1323" s="17"/>
      <c r="P1323" s="17"/>
      <c r="Q1323" s="17"/>
      <c r="R1323" s="17"/>
    </row>
    <row r="1324" spans="1:18" ht="15.75" customHeight="1">
      <c r="A1324" s="17"/>
      <c r="B1324" s="213"/>
      <c r="C1324" s="174"/>
      <c r="D1324" s="199" t="s">
        <v>976</v>
      </c>
      <c r="E1324" s="482" t="s">
        <v>605</v>
      </c>
      <c r="F1324" s="483"/>
      <c r="G1324" s="231" t="s">
        <v>596</v>
      </c>
      <c r="H1324" s="199" t="s">
        <v>2628</v>
      </c>
      <c r="I1324" s="232" t="s">
        <v>977</v>
      </c>
      <c r="J1324" s="201">
        <f t="shared" si="650"/>
        <v>9.7752300000000005</v>
      </c>
      <c r="K1324" s="195">
        <v>0.24979999999999999</v>
      </c>
      <c r="L1324" s="201">
        <f t="shared" si="651"/>
        <v>2.4418524540000002</v>
      </c>
      <c r="M1324" s="196">
        <f t="shared" si="652"/>
        <v>12.22</v>
      </c>
      <c r="N1324" s="20"/>
      <c r="O1324" s="17"/>
      <c r="P1324" s="17"/>
      <c r="Q1324" s="17"/>
      <c r="R1324" s="17"/>
    </row>
    <row r="1325" spans="1:18" ht="15.75" customHeight="1">
      <c r="A1325" s="17"/>
      <c r="B1325" s="213"/>
      <c r="C1325" s="174"/>
      <c r="D1325" s="199" t="s">
        <v>606</v>
      </c>
      <c r="E1325" s="482" t="s">
        <v>597</v>
      </c>
      <c r="F1325" s="483"/>
      <c r="G1325" s="231" t="s">
        <v>596</v>
      </c>
      <c r="H1325" s="199" t="s">
        <v>2629</v>
      </c>
      <c r="I1325" s="232" t="s">
        <v>1922</v>
      </c>
      <c r="J1325" s="201">
        <f t="shared" si="650"/>
        <v>3.9594100000000001</v>
      </c>
      <c r="K1325" s="195">
        <v>0.24979999999999999</v>
      </c>
      <c r="L1325" s="201">
        <f t="shared" si="651"/>
        <v>0.989060618</v>
      </c>
      <c r="M1325" s="196">
        <f t="shared" si="652"/>
        <v>4.95</v>
      </c>
      <c r="N1325" s="20"/>
      <c r="O1325" s="17"/>
      <c r="P1325" s="17"/>
      <c r="Q1325" s="17"/>
      <c r="R1325" s="17"/>
    </row>
    <row r="1326" spans="1:18" ht="15.75" customHeight="1">
      <c r="A1326" s="17"/>
      <c r="B1326" s="213"/>
      <c r="C1326" s="174"/>
      <c r="D1326" s="199" t="s">
        <v>2453</v>
      </c>
      <c r="E1326" s="482" t="s">
        <v>2454</v>
      </c>
      <c r="F1326" s="483"/>
      <c r="G1326" s="231" t="s">
        <v>515</v>
      </c>
      <c r="H1326" s="199" t="s">
        <v>1780</v>
      </c>
      <c r="I1326" s="232" t="s">
        <v>2471</v>
      </c>
      <c r="J1326" s="201">
        <f t="shared" si="650"/>
        <v>7.0681200000000004</v>
      </c>
      <c r="K1326" s="195">
        <v>0.24979999999999999</v>
      </c>
      <c r="L1326" s="201">
        <f t="shared" si="651"/>
        <v>1.7656163760000001</v>
      </c>
      <c r="M1326" s="196">
        <f t="shared" si="652"/>
        <v>8.83</v>
      </c>
      <c r="N1326" s="20"/>
      <c r="O1326" s="17"/>
      <c r="P1326" s="17"/>
      <c r="Q1326" s="17"/>
      <c r="R1326" s="17"/>
    </row>
    <row r="1327" spans="1:18" ht="15.75" customHeight="1">
      <c r="A1327" s="17"/>
      <c r="B1327" s="213"/>
      <c r="C1327" s="192"/>
      <c r="D1327" s="192"/>
      <c r="E1327" s="482"/>
      <c r="F1327" s="483"/>
      <c r="G1327" s="192"/>
      <c r="H1327" s="208"/>
      <c r="I1327" s="232"/>
      <c r="J1327" s="201"/>
      <c r="K1327" s="222"/>
      <c r="L1327" s="209" t="s">
        <v>594</v>
      </c>
      <c r="M1327" s="210">
        <f>SUM(M1323:M1326)</f>
        <v>897.36000000000013</v>
      </c>
      <c r="N1327" s="20"/>
      <c r="O1327" s="17"/>
      <c r="P1327" s="17"/>
      <c r="Q1327" s="17"/>
      <c r="R1327" s="17"/>
    </row>
    <row r="1328" spans="1:18" ht="15.75" customHeight="1">
      <c r="A1328" s="17"/>
      <c r="B1328" s="213"/>
      <c r="C1328" s="206" t="s">
        <v>3928</v>
      </c>
      <c r="D1328" s="225">
        <v>94559</v>
      </c>
      <c r="E1328" s="484" t="s">
        <v>1233</v>
      </c>
      <c r="F1328" s="484"/>
      <c r="G1328" s="484"/>
      <c r="H1328" s="484"/>
      <c r="I1328" s="484"/>
      <c r="J1328" s="484"/>
      <c r="K1328" s="484"/>
      <c r="L1328" s="484"/>
      <c r="M1328" s="485"/>
      <c r="N1328" s="20"/>
      <c r="O1328" s="17"/>
      <c r="P1328" s="17"/>
      <c r="Q1328" s="17"/>
      <c r="R1328" s="17"/>
    </row>
    <row r="1329" spans="1:18" ht="15.75" customHeight="1">
      <c r="A1329" s="17"/>
      <c r="B1329" s="213"/>
      <c r="C1329" s="174"/>
      <c r="D1329" s="199" t="s">
        <v>2630</v>
      </c>
      <c r="E1329" s="482" t="s">
        <v>2631</v>
      </c>
      <c r="F1329" s="483"/>
      <c r="G1329" s="231" t="s">
        <v>518</v>
      </c>
      <c r="H1329" s="199" t="s">
        <v>2633</v>
      </c>
      <c r="I1329" s="232" t="s">
        <v>2634</v>
      </c>
      <c r="J1329" s="201">
        <f t="shared" ref="J1329:J1332" si="653">H1329*I1329</f>
        <v>487.90013999999996</v>
      </c>
      <c r="K1329" s="195">
        <v>0.24979999999999999</v>
      </c>
      <c r="L1329" s="201">
        <f t="shared" ref="L1329:L1332" si="654">J1329*K1329</f>
        <v>121.877454972</v>
      </c>
      <c r="M1329" s="196">
        <f t="shared" ref="M1329:M1332" si="655">ROUND(J1329+L1329,2)</f>
        <v>609.78</v>
      </c>
      <c r="N1329" s="20"/>
      <c r="O1329" s="17"/>
      <c r="P1329" s="17"/>
      <c r="Q1329" s="17"/>
      <c r="R1329" s="17"/>
    </row>
    <row r="1330" spans="1:18" ht="15.75" customHeight="1">
      <c r="A1330" s="17"/>
      <c r="B1330" s="213"/>
      <c r="C1330" s="174"/>
      <c r="D1330" s="199" t="s">
        <v>976</v>
      </c>
      <c r="E1330" s="482" t="s">
        <v>605</v>
      </c>
      <c r="F1330" s="483"/>
      <c r="G1330" s="231" t="s">
        <v>596</v>
      </c>
      <c r="H1330" s="199" t="s">
        <v>2635</v>
      </c>
      <c r="I1330" s="232" t="s">
        <v>977</v>
      </c>
      <c r="J1330" s="201">
        <f t="shared" si="653"/>
        <v>97.987590000000012</v>
      </c>
      <c r="K1330" s="195">
        <v>0.24979999999999999</v>
      </c>
      <c r="L1330" s="201">
        <f t="shared" si="654"/>
        <v>24.477299982000002</v>
      </c>
      <c r="M1330" s="196">
        <f t="shared" si="655"/>
        <v>122.46</v>
      </c>
      <c r="N1330" s="20"/>
      <c r="O1330" s="17"/>
      <c r="P1330" s="17"/>
      <c r="Q1330" s="17"/>
      <c r="R1330" s="17"/>
    </row>
    <row r="1331" spans="1:18" ht="15.75" customHeight="1">
      <c r="A1331" s="17"/>
      <c r="B1331" s="213"/>
      <c r="C1331" s="174"/>
      <c r="D1331" s="199" t="s">
        <v>606</v>
      </c>
      <c r="E1331" s="482" t="s">
        <v>597</v>
      </c>
      <c r="F1331" s="483"/>
      <c r="G1331" s="231" t="s">
        <v>596</v>
      </c>
      <c r="H1331" s="199" t="s">
        <v>2636</v>
      </c>
      <c r="I1331" s="232" t="s">
        <v>1922</v>
      </c>
      <c r="J1331" s="201">
        <f t="shared" si="653"/>
        <v>39.61139</v>
      </c>
      <c r="K1331" s="195">
        <v>0.24979999999999999</v>
      </c>
      <c r="L1331" s="201">
        <f t="shared" si="654"/>
        <v>9.8949252219999995</v>
      </c>
      <c r="M1331" s="196">
        <f t="shared" si="655"/>
        <v>49.51</v>
      </c>
      <c r="N1331" s="20"/>
      <c r="O1331" s="17"/>
      <c r="P1331" s="17"/>
      <c r="Q1331" s="17"/>
      <c r="R1331" s="17"/>
    </row>
    <row r="1332" spans="1:18" ht="15.75" customHeight="1">
      <c r="A1332" s="17"/>
      <c r="B1332" s="213"/>
      <c r="C1332" s="174"/>
      <c r="D1332" s="199" t="s">
        <v>2497</v>
      </c>
      <c r="E1332" s="482" t="s">
        <v>2632</v>
      </c>
      <c r="F1332" s="483"/>
      <c r="G1332" s="231" t="s">
        <v>515</v>
      </c>
      <c r="H1332" s="199" t="s">
        <v>2414</v>
      </c>
      <c r="I1332" s="232" t="s">
        <v>2637</v>
      </c>
      <c r="J1332" s="201">
        <f t="shared" si="653"/>
        <v>13.0914</v>
      </c>
      <c r="K1332" s="195">
        <v>0.24979999999999999</v>
      </c>
      <c r="L1332" s="201">
        <f t="shared" si="654"/>
        <v>3.27023172</v>
      </c>
      <c r="M1332" s="196">
        <f t="shared" si="655"/>
        <v>16.36</v>
      </c>
      <c r="N1332" s="20"/>
      <c r="O1332" s="17"/>
      <c r="P1332" s="17"/>
      <c r="Q1332" s="17"/>
      <c r="R1332" s="17"/>
    </row>
    <row r="1333" spans="1:18" ht="15.75" customHeight="1">
      <c r="A1333" s="17"/>
      <c r="B1333" s="213"/>
      <c r="C1333" s="192"/>
      <c r="D1333" s="192"/>
      <c r="E1333" s="482"/>
      <c r="F1333" s="483"/>
      <c r="G1333" s="192"/>
      <c r="H1333" s="208"/>
      <c r="I1333" s="232"/>
      <c r="J1333" s="201"/>
      <c r="K1333" s="222"/>
      <c r="L1333" s="209" t="s">
        <v>594</v>
      </c>
      <c r="M1333" s="210">
        <f>SUM(M1329:M1332)</f>
        <v>798.11</v>
      </c>
      <c r="N1333" s="20"/>
      <c r="O1333" s="17"/>
      <c r="P1333" s="17"/>
      <c r="Q1333" s="17"/>
      <c r="R1333" s="17"/>
    </row>
    <row r="1334" spans="1:18" ht="15.75" customHeight="1">
      <c r="A1334" s="17"/>
      <c r="B1334" s="213"/>
      <c r="C1334" s="206" t="s">
        <v>3929</v>
      </c>
      <c r="D1334" s="225" t="s">
        <v>2638</v>
      </c>
      <c r="E1334" s="484" t="s">
        <v>1234</v>
      </c>
      <c r="F1334" s="484" t="s">
        <v>491</v>
      </c>
      <c r="G1334" s="484" t="s">
        <v>1577</v>
      </c>
      <c r="H1334" s="484"/>
      <c r="I1334" s="484"/>
      <c r="J1334" s="484"/>
      <c r="K1334" s="484"/>
      <c r="L1334" s="484"/>
      <c r="M1334" s="485"/>
      <c r="N1334" s="20"/>
      <c r="O1334" s="17"/>
      <c r="P1334" s="17"/>
      <c r="Q1334" s="17"/>
      <c r="R1334" s="17"/>
    </row>
    <row r="1335" spans="1:18" ht="15.75" customHeight="1">
      <c r="A1335" s="17"/>
      <c r="B1335" s="213"/>
      <c r="C1335" s="174"/>
      <c r="D1335" s="199">
        <v>11199</v>
      </c>
      <c r="E1335" s="482" t="s">
        <v>2644</v>
      </c>
      <c r="F1335" s="483"/>
      <c r="G1335" s="231" t="s">
        <v>518</v>
      </c>
      <c r="H1335" s="199" t="s">
        <v>2641</v>
      </c>
      <c r="I1335" s="232">
        <v>969.97</v>
      </c>
      <c r="J1335" s="201">
        <f t="shared" ref="J1335:J1338" si="656">H1335*I1335</f>
        <v>538.62434100000007</v>
      </c>
      <c r="K1335" s="195">
        <v>0.24979999999999999</v>
      </c>
      <c r="L1335" s="201">
        <f t="shared" ref="L1335:L1338" si="657">J1335*K1335</f>
        <v>134.54836038180002</v>
      </c>
      <c r="M1335" s="196">
        <f t="shared" ref="M1335:M1338" si="658">ROUND(J1335+L1335,2)</f>
        <v>673.17</v>
      </c>
      <c r="N1335" s="20"/>
      <c r="O1335" s="17"/>
      <c r="P1335" s="17"/>
      <c r="Q1335" s="17"/>
      <c r="R1335" s="17"/>
    </row>
    <row r="1336" spans="1:18" ht="15.75" customHeight="1">
      <c r="A1336" s="17"/>
      <c r="B1336" s="213"/>
      <c r="C1336" s="174"/>
      <c r="D1336" s="199" t="s">
        <v>976</v>
      </c>
      <c r="E1336" s="482" t="s">
        <v>605</v>
      </c>
      <c r="F1336" s="483"/>
      <c r="G1336" s="231" t="s">
        <v>596</v>
      </c>
      <c r="H1336" s="199" t="s">
        <v>2642</v>
      </c>
      <c r="I1336" s="232">
        <v>21.39</v>
      </c>
      <c r="J1336" s="201">
        <f t="shared" si="656"/>
        <v>36.298830000000002</v>
      </c>
      <c r="K1336" s="195">
        <v>0.24979999999999999</v>
      </c>
      <c r="L1336" s="201">
        <f t="shared" si="657"/>
        <v>9.0674477339999999</v>
      </c>
      <c r="M1336" s="196">
        <f t="shared" si="658"/>
        <v>45.37</v>
      </c>
      <c r="N1336" s="20"/>
      <c r="O1336" s="17"/>
      <c r="P1336" s="17"/>
      <c r="Q1336" s="17"/>
      <c r="R1336" s="17"/>
    </row>
    <row r="1337" spans="1:18" ht="15.75" customHeight="1">
      <c r="A1337" s="17"/>
      <c r="B1337" s="213"/>
      <c r="C1337" s="174"/>
      <c r="D1337" s="199" t="s">
        <v>606</v>
      </c>
      <c r="E1337" s="482" t="s">
        <v>597</v>
      </c>
      <c r="F1337" s="483"/>
      <c r="G1337" s="231" t="s">
        <v>596</v>
      </c>
      <c r="H1337" s="199" t="s">
        <v>2643</v>
      </c>
      <c r="I1337" s="232" t="s">
        <v>1922</v>
      </c>
      <c r="J1337" s="201">
        <f t="shared" si="656"/>
        <v>14.661919999999999</v>
      </c>
      <c r="K1337" s="195">
        <v>0.24979999999999999</v>
      </c>
      <c r="L1337" s="201">
        <f t="shared" si="657"/>
        <v>3.6625476159999995</v>
      </c>
      <c r="M1337" s="196">
        <f t="shared" si="658"/>
        <v>18.32</v>
      </c>
      <c r="N1337" s="20"/>
      <c r="O1337" s="17"/>
      <c r="P1337" s="17"/>
      <c r="Q1337" s="17"/>
      <c r="R1337" s="17"/>
    </row>
    <row r="1338" spans="1:18" ht="15.75" customHeight="1">
      <c r="A1338" s="17"/>
      <c r="B1338" s="213"/>
      <c r="C1338" s="174"/>
      <c r="D1338" s="199" t="s">
        <v>2497</v>
      </c>
      <c r="E1338" s="482" t="s">
        <v>2498</v>
      </c>
      <c r="F1338" s="483"/>
      <c r="G1338" s="231" t="s">
        <v>515</v>
      </c>
      <c r="H1338" s="199" t="s">
        <v>1561</v>
      </c>
      <c r="I1338" s="232" t="s">
        <v>2637</v>
      </c>
      <c r="J1338" s="201">
        <f t="shared" si="656"/>
        <v>6.234</v>
      </c>
      <c r="K1338" s="195">
        <v>0.24979999999999999</v>
      </c>
      <c r="L1338" s="201">
        <f t="shared" si="657"/>
        <v>1.5572531999999999</v>
      </c>
      <c r="M1338" s="196">
        <f t="shared" si="658"/>
        <v>7.79</v>
      </c>
      <c r="N1338" s="20"/>
      <c r="O1338" s="17"/>
      <c r="P1338" s="17"/>
      <c r="Q1338" s="17"/>
      <c r="R1338" s="17"/>
    </row>
    <row r="1339" spans="1:18" ht="15.75" customHeight="1">
      <c r="A1339" s="17"/>
      <c r="B1339" s="213"/>
      <c r="C1339" s="192"/>
      <c r="D1339" s="192"/>
      <c r="E1339" s="482"/>
      <c r="F1339" s="483"/>
      <c r="G1339" s="192"/>
      <c r="H1339" s="208"/>
      <c r="I1339" s="232"/>
      <c r="J1339" s="201"/>
      <c r="K1339" s="222"/>
      <c r="L1339" s="209" t="s">
        <v>594</v>
      </c>
      <c r="M1339" s="210">
        <f>SUM(M1335:M1338)</f>
        <v>744.65</v>
      </c>
      <c r="N1339" s="20"/>
      <c r="O1339" s="17"/>
      <c r="P1339" s="17"/>
      <c r="Q1339" s="17"/>
      <c r="R1339" s="17"/>
    </row>
    <row r="1340" spans="1:18" ht="15.75" customHeight="1">
      <c r="A1340" s="17"/>
      <c r="B1340" s="213"/>
      <c r="C1340" s="206" t="s">
        <v>3930</v>
      </c>
      <c r="D1340" s="225">
        <v>94562</v>
      </c>
      <c r="E1340" s="484" t="s">
        <v>1235</v>
      </c>
      <c r="F1340" s="484"/>
      <c r="G1340" s="484"/>
      <c r="H1340" s="484"/>
      <c r="I1340" s="484"/>
      <c r="J1340" s="484"/>
      <c r="K1340" s="484"/>
      <c r="L1340" s="484"/>
      <c r="M1340" s="485"/>
      <c r="N1340" s="20"/>
      <c r="O1340" s="17"/>
      <c r="P1340" s="17"/>
      <c r="Q1340" s="17"/>
      <c r="R1340" s="17"/>
    </row>
    <row r="1341" spans="1:18" ht="15.75" customHeight="1">
      <c r="A1341" s="17"/>
      <c r="B1341" s="213"/>
      <c r="C1341" s="174"/>
      <c r="D1341" s="199">
        <v>11199</v>
      </c>
      <c r="E1341" s="482" t="s">
        <v>2644</v>
      </c>
      <c r="F1341" s="483"/>
      <c r="G1341" s="231" t="s">
        <v>518</v>
      </c>
      <c r="H1341" s="199" t="s">
        <v>2645</v>
      </c>
      <c r="I1341" s="232" t="s">
        <v>2646</v>
      </c>
      <c r="J1341" s="201">
        <f t="shared" ref="J1341:J1344" si="659">H1341*I1341</f>
        <v>539.10932600000001</v>
      </c>
      <c r="K1341" s="195">
        <v>0.24979999999999999</v>
      </c>
      <c r="L1341" s="201">
        <f t="shared" ref="L1341:L1344" si="660">J1341*K1341</f>
        <v>134.66950963479999</v>
      </c>
      <c r="M1341" s="196">
        <f t="shared" ref="M1341:M1344" si="661">ROUND(J1341+L1341,2)</f>
        <v>673.78</v>
      </c>
      <c r="N1341" s="20"/>
      <c r="O1341" s="17"/>
      <c r="P1341" s="17"/>
      <c r="Q1341" s="17"/>
      <c r="R1341" s="17"/>
    </row>
    <row r="1342" spans="1:18" ht="15.75" customHeight="1">
      <c r="A1342" s="17"/>
      <c r="B1342" s="213"/>
      <c r="C1342" s="174"/>
      <c r="D1342" s="199" t="s">
        <v>976</v>
      </c>
      <c r="E1342" s="482" t="s">
        <v>605</v>
      </c>
      <c r="F1342" s="483"/>
      <c r="G1342" s="231" t="s">
        <v>596</v>
      </c>
      <c r="H1342" s="199" t="s">
        <v>2647</v>
      </c>
      <c r="I1342" s="232" t="s">
        <v>977</v>
      </c>
      <c r="J1342" s="201">
        <f t="shared" si="659"/>
        <v>44.897610000000007</v>
      </c>
      <c r="K1342" s="195">
        <v>0.24979999999999999</v>
      </c>
      <c r="L1342" s="201">
        <f t="shared" si="660"/>
        <v>11.215422978000001</v>
      </c>
      <c r="M1342" s="196">
        <f t="shared" si="661"/>
        <v>56.11</v>
      </c>
      <c r="N1342" s="20"/>
      <c r="O1342" s="17"/>
      <c r="P1342" s="17"/>
      <c r="Q1342" s="17"/>
      <c r="R1342" s="17"/>
    </row>
    <row r="1343" spans="1:18" ht="15.75" customHeight="1">
      <c r="A1343" s="17"/>
      <c r="B1343" s="213"/>
      <c r="C1343" s="174"/>
      <c r="D1343" s="199" t="s">
        <v>606</v>
      </c>
      <c r="E1343" s="482" t="s">
        <v>597</v>
      </c>
      <c r="F1343" s="483"/>
      <c r="G1343" s="231" t="s">
        <v>596</v>
      </c>
      <c r="H1343" s="199" t="s">
        <v>2648</v>
      </c>
      <c r="I1343" s="232" t="s">
        <v>1922</v>
      </c>
      <c r="J1343" s="201">
        <f t="shared" si="659"/>
        <v>18.13721</v>
      </c>
      <c r="K1343" s="195">
        <v>0.24979999999999999</v>
      </c>
      <c r="L1343" s="201">
        <f t="shared" si="660"/>
        <v>4.5306750579999999</v>
      </c>
      <c r="M1343" s="196">
        <f t="shared" si="661"/>
        <v>22.67</v>
      </c>
      <c r="N1343" s="20"/>
      <c r="O1343" s="17"/>
      <c r="P1343" s="17"/>
      <c r="Q1343" s="17"/>
      <c r="R1343" s="17"/>
    </row>
    <row r="1344" spans="1:18" ht="15.75" customHeight="1">
      <c r="A1344" s="17"/>
      <c r="B1344" s="213"/>
      <c r="C1344" s="174"/>
      <c r="D1344" s="199" t="s">
        <v>2497</v>
      </c>
      <c r="E1344" s="482" t="s">
        <v>2498</v>
      </c>
      <c r="F1344" s="483"/>
      <c r="G1344" s="231" t="s">
        <v>515</v>
      </c>
      <c r="H1344" s="199" t="s">
        <v>1710</v>
      </c>
      <c r="I1344" s="232" t="s">
        <v>2637</v>
      </c>
      <c r="J1344" s="201">
        <f t="shared" si="659"/>
        <v>4.9871999999999996</v>
      </c>
      <c r="K1344" s="195">
        <v>0.24979999999999999</v>
      </c>
      <c r="L1344" s="201">
        <f t="shared" si="660"/>
        <v>1.2458025599999998</v>
      </c>
      <c r="M1344" s="196">
        <f t="shared" si="661"/>
        <v>6.23</v>
      </c>
      <c r="N1344" s="20"/>
      <c r="O1344" s="17"/>
      <c r="P1344" s="17"/>
      <c r="Q1344" s="17"/>
      <c r="R1344" s="17"/>
    </row>
    <row r="1345" spans="1:18" ht="15.75" customHeight="1">
      <c r="A1345" s="17"/>
      <c r="B1345" s="213"/>
      <c r="C1345" s="192"/>
      <c r="D1345" s="192"/>
      <c r="E1345" s="482"/>
      <c r="F1345" s="483"/>
      <c r="G1345" s="192"/>
      <c r="H1345" s="208"/>
      <c r="I1345" s="232"/>
      <c r="J1345" s="201"/>
      <c r="K1345" s="222"/>
      <c r="L1345" s="209" t="s">
        <v>594</v>
      </c>
      <c r="M1345" s="210">
        <f>SUM(M1341:M1344)</f>
        <v>758.79</v>
      </c>
      <c r="N1345" s="20"/>
      <c r="O1345" s="17"/>
      <c r="P1345" s="17"/>
      <c r="Q1345" s="17"/>
      <c r="R1345" s="17"/>
    </row>
    <row r="1346" spans="1:18" ht="15.75" customHeight="1">
      <c r="A1346" s="17"/>
      <c r="B1346" s="213"/>
      <c r="C1346" s="206" t="s">
        <v>3931</v>
      </c>
      <c r="D1346" s="225" t="s">
        <v>2649</v>
      </c>
      <c r="E1346" s="484" t="s">
        <v>1236</v>
      </c>
      <c r="F1346" s="484" t="s">
        <v>491</v>
      </c>
      <c r="G1346" s="484" t="s">
        <v>1577</v>
      </c>
      <c r="H1346" s="484"/>
      <c r="I1346" s="484"/>
      <c r="J1346" s="484"/>
      <c r="K1346" s="484"/>
      <c r="L1346" s="484"/>
      <c r="M1346" s="485"/>
      <c r="N1346" s="20"/>
      <c r="O1346" s="17"/>
      <c r="P1346" s="17"/>
      <c r="Q1346" s="17"/>
      <c r="R1346" s="17"/>
    </row>
    <row r="1347" spans="1:18" ht="15.75" customHeight="1">
      <c r="A1347" s="17"/>
      <c r="B1347" s="213"/>
      <c r="C1347" s="174"/>
      <c r="D1347" s="199" t="s">
        <v>2650</v>
      </c>
      <c r="E1347" s="482" t="s">
        <v>2651</v>
      </c>
      <c r="F1347" s="483"/>
      <c r="G1347" s="231" t="s">
        <v>491</v>
      </c>
      <c r="H1347" s="199" t="s">
        <v>2652</v>
      </c>
      <c r="I1347" s="232" t="s">
        <v>2646</v>
      </c>
      <c r="J1347" s="201">
        <f t="shared" ref="J1347:J1350" si="662">H1347*I1347</f>
        <v>970.45498499999997</v>
      </c>
      <c r="K1347" s="195">
        <v>0.24979999999999999</v>
      </c>
      <c r="L1347" s="201">
        <f t="shared" ref="L1347:L1350" si="663">J1347*K1347</f>
        <v>242.41965525299997</v>
      </c>
      <c r="M1347" s="196">
        <f t="shared" ref="M1347:M1350" si="664">ROUND(J1347+L1347,2)</f>
        <v>1212.8699999999999</v>
      </c>
      <c r="N1347" s="20"/>
      <c r="O1347" s="17"/>
      <c r="P1347" s="17"/>
      <c r="Q1347" s="17"/>
      <c r="R1347" s="17"/>
    </row>
    <row r="1348" spans="1:18" ht="15.75" customHeight="1">
      <c r="A1348" s="17"/>
      <c r="B1348" s="213"/>
      <c r="C1348" s="174"/>
      <c r="D1348" s="199" t="s">
        <v>976</v>
      </c>
      <c r="E1348" s="482" t="s">
        <v>605</v>
      </c>
      <c r="F1348" s="483"/>
      <c r="G1348" s="231" t="s">
        <v>596</v>
      </c>
      <c r="H1348" s="199" t="s">
        <v>2653</v>
      </c>
      <c r="I1348" s="232" t="s">
        <v>977</v>
      </c>
      <c r="J1348" s="201">
        <f t="shared" si="662"/>
        <v>51.314610000000002</v>
      </c>
      <c r="K1348" s="195">
        <v>0.24979999999999999</v>
      </c>
      <c r="L1348" s="201">
        <f t="shared" si="663"/>
        <v>12.818389578</v>
      </c>
      <c r="M1348" s="196">
        <f t="shared" si="664"/>
        <v>64.13</v>
      </c>
      <c r="N1348" s="20"/>
      <c r="O1348" s="17"/>
      <c r="P1348" s="17"/>
      <c r="Q1348" s="17"/>
      <c r="R1348" s="17"/>
    </row>
    <row r="1349" spans="1:18" ht="15.75" customHeight="1">
      <c r="A1349" s="17"/>
      <c r="B1349" s="213"/>
      <c r="C1349" s="174"/>
      <c r="D1349" s="199" t="s">
        <v>606</v>
      </c>
      <c r="E1349" s="482" t="s">
        <v>597</v>
      </c>
      <c r="F1349" s="483"/>
      <c r="G1349" s="231" t="s">
        <v>596</v>
      </c>
      <c r="H1349" s="199" t="s">
        <v>2654</v>
      </c>
      <c r="I1349" s="232" t="s">
        <v>1922</v>
      </c>
      <c r="J1349" s="201">
        <f t="shared" si="662"/>
        <v>20.730709999999998</v>
      </c>
      <c r="K1349" s="195">
        <v>0.24979999999999999</v>
      </c>
      <c r="L1349" s="201">
        <f t="shared" si="663"/>
        <v>5.1785313579999999</v>
      </c>
      <c r="M1349" s="196">
        <f t="shared" si="664"/>
        <v>25.91</v>
      </c>
      <c r="N1349" s="20"/>
      <c r="O1349" s="17"/>
      <c r="P1349" s="17"/>
      <c r="Q1349" s="17"/>
      <c r="R1349" s="17"/>
    </row>
    <row r="1350" spans="1:18" ht="15.75" customHeight="1">
      <c r="A1350" s="17"/>
      <c r="B1350" s="213"/>
      <c r="C1350" s="174"/>
      <c r="D1350" s="199" t="s">
        <v>2497</v>
      </c>
      <c r="E1350" s="482" t="s">
        <v>2498</v>
      </c>
      <c r="F1350" s="483"/>
      <c r="G1350" s="231" t="s">
        <v>515</v>
      </c>
      <c r="H1350" s="199" t="s">
        <v>1710</v>
      </c>
      <c r="I1350" s="232" t="s">
        <v>2637</v>
      </c>
      <c r="J1350" s="201">
        <f t="shared" si="662"/>
        <v>4.9871999999999996</v>
      </c>
      <c r="K1350" s="195">
        <v>0.24979999999999999</v>
      </c>
      <c r="L1350" s="201">
        <f t="shared" si="663"/>
        <v>1.2458025599999998</v>
      </c>
      <c r="M1350" s="196">
        <f t="shared" si="664"/>
        <v>6.23</v>
      </c>
      <c r="N1350" s="20"/>
      <c r="O1350" s="17"/>
      <c r="P1350" s="17"/>
      <c r="Q1350" s="17"/>
      <c r="R1350" s="17"/>
    </row>
    <row r="1351" spans="1:18" ht="15.75" customHeight="1">
      <c r="A1351" s="17"/>
      <c r="B1351" s="213"/>
      <c r="C1351" s="192"/>
      <c r="D1351" s="192"/>
      <c r="E1351" s="482"/>
      <c r="F1351" s="483"/>
      <c r="G1351" s="192"/>
      <c r="H1351" s="208"/>
      <c r="I1351" s="232"/>
      <c r="J1351" s="201"/>
      <c r="K1351" s="222"/>
      <c r="L1351" s="209" t="s">
        <v>594</v>
      </c>
      <c r="M1351" s="210">
        <f>SUM(M1347:M1350)</f>
        <v>1309.1400000000001</v>
      </c>
      <c r="N1351" s="20"/>
      <c r="O1351" s="17"/>
      <c r="P1351" s="17"/>
      <c r="Q1351" s="17"/>
      <c r="R1351" s="17"/>
    </row>
    <row r="1352" spans="1:18" ht="15.75" customHeight="1">
      <c r="A1352" s="17"/>
      <c r="B1352" s="213"/>
      <c r="C1352" s="206" t="s">
        <v>3932</v>
      </c>
      <c r="D1352" s="225" t="s">
        <v>2655</v>
      </c>
      <c r="E1352" s="484" t="s">
        <v>1237</v>
      </c>
      <c r="F1352" s="484" t="s">
        <v>491</v>
      </c>
      <c r="G1352" s="484" t="s">
        <v>1577</v>
      </c>
      <c r="H1352" s="484"/>
      <c r="I1352" s="484"/>
      <c r="J1352" s="484"/>
      <c r="K1352" s="484"/>
      <c r="L1352" s="484"/>
      <c r="M1352" s="485"/>
      <c r="N1352" s="20"/>
      <c r="O1352" s="17"/>
      <c r="P1352" s="17"/>
      <c r="Q1352" s="17"/>
      <c r="R1352" s="17"/>
    </row>
    <row r="1353" spans="1:18" ht="15.75" customHeight="1">
      <c r="A1353" s="17"/>
      <c r="B1353" s="213"/>
      <c r="C1353" s="174"/>
      <c r="D1353" s="199" t="s">
        <v>2656</v>
      </c>
      <c r="E1353" s="482" t="s">
        <v>837</v>
      </c>
      <c r="F1353" s="483"/>
      <c r="G1353" s="231" t="s">
        <v>518</v>
      </c>
      <c r="H1353" s="199" t="s">
        <v>2657</v>
      </c>
      <c r="I1353" s="232">
        <v>0.2</v>
      </c>
      <c r="J1353" s="201">
        <f t="shared" ref="J1353:J1357" si="665">H1353*I1353</f>
        <v>4.88</v>
      </c>
      <c r="K1353" s="195">
        <v>0.24979999999999999</v>
      </c>
      <c r="L1353" s="201">
        <f t="shared" ref="L1353:L1357" si="666">J1353*K1353</f>
        <v>1.2190239999999999</v>
      </c>
      <c r="M1353" s="196">
        <f t="shared" ref="M1353:M1357" si="667">ROUND(J1353+L1353,2)</f>
        <v>6.1</v>
      </c>
      <c r="N1353" s="20"/>
      <c r="O1353" s="17"/>
      <c r="P1353" s="17"/>
      <c r="Q1353" s="17"/>
      <c r="R1353" s="17"/>
    </row>
    <row r="1354" spans="1:18" ht="15.75" customHeight="1">
      <c r="A1354" s="17"/>
      <c r="B1354" s="213"/>
      <c r="C1354" s="174"/>
      <c r="D1354" s="199" t="s">
        <v>2630</v>
      </c>
      <c r="E1354" s="482" t="s">
        <v>2631</v>
      </c>
      <c r="F1354" s="483"/>
      <c r="G1354" s="231" t="s">
        <v>518</v>
      </c>
      <c r="H1354" s="199" t="s">
        <v>2633</v>
      </c>
      <c r="I1354" s="232">
        <v>175.63</v>
      </c>
      <c r="J1354" s="201">
        <f t="shared" si="665"/>
        <v>487.90013999999996</v>
      </c>
      <c r="K1354" s="195">
        <v>0.24979999999999999</v>
      </c>
      <c r="L1354" s="201">
        <f t="shared" si="666"/>
        <v>121.877454972</v>
      </c>
      <c r="M1354" s="196">
        <f t="shared" si="667"/>
        <v>609.78</v>
      </c>
      <c r="N1354" s="20"/>
      <c r="O1354" s="17"/>
      <c r="P1354" s="17"/>
      <c r="Q1354" s="17"/>
      <c r="R1354" s="17"/>
    </row>
    <row r="1355" spans="1:18" ht="15.75" customHeight="1">
      <c r="A1355" s="17"/>
      <c r="B1355" s="213"/>
      <c r="C1355" s="174"/>
      <c r="D1355" s="199" t="s">
        <v>2658</v>
      </c>
      <c r="E1355" s="482" t="s">
        <v>838</v>
      </c>
      <c r="F1355" s="483"/>
      <c r="G1355" s="231" t="s">
        <v>518</v>
      </c>
      <c r="H1355" s="199" t="s">
        <v>2659</v>
      </c>
      <c r="I1355" s="232">
        <v>29.66</v>
      </c>
      <c r="J1355" s="201">
        <f t="shared" si="665"/>
        <v>36.977121999999994</v>
      </c>
      <c r="K1355" s="195">
        <v>0.24979999999999999</v>
      </c>
      <c r="L1355" s="201">
        <f t="shared" si="666"/>
        <v>9.2368850755999983</v>
      </c>
      <c r="M1355" s="196">
        <f t="shared" si="667"/>
        <v>46.21</v>
      </c>
      <c r="N1355" s="20"/>
      <c r="O1355" s="17"/>
      <c r="P1355" s="17"/>
      <c r="Q1355" s="17"/>
      <c r="R1355" s="17"/>
    </row>
    <row r="1356" spans="1:18" ht="15.75" customHeight="1">
      <c r="A1356" s="17"/>
      <c r="B1356" s="213"/>
      <c r="C1356" s="174"/>
      <c r="D1356" s="199" t="s">
        <v>976</v>
      </c>
      <c r="E1356" s="482" t="s">
        <v>605</v>
      </c>
      <c r="F1356" s="483"/>
      <c r="G1356" s="231" t="s">
        <v>596</v>
      </c>
      <c r="H1356" s="199" t="s">
        <v>2660</v>
      </c>
      <c r="I1356" s="232" t="s">
        <v>977</v>
      </c>
      <c r="J1356" s="201">
        <f t="shared" si="665"/>
        <v>51.656849999999999</v>
      </c>
      <c r="K1356" s="195">
        <v>0.24979999999999999</v>
      </c>
      <c r="L1356" s="201">
        <f t="shared" si="666"/>
        <v>12.903881129999998</v>
      </c>
      <c r="M1356" s="196">
        <f t="shared" si="667"/>
        <v>64.56</v>
      </c>
      <c r="N1356" s="20"/>
      <c r="O1356" s="17"/>
      <c r="P1356" s="17"/>
      <c r="Q1356" s="17"/>
      <c r="R1356" s="17"/>
    </row>
    <row r="1357" spans="1:18" ht="15.75" customHeight="1">
      <c r="A1357" s="17"/>
      <c r="B1357" s="213"/>
      <c r="C1357" s="174"/>
      <c r="D1357" s="199" t="s">
        <v>606</v>
      </c>
      <c r="E1357" s="482" t="s">
        <v>597</v>
      </c>
      <c r="F1357" s="483"/>
      <c r="G1357" s="231" t="s">
        <v>596</v>
      </c>
      <c r="H1357" s="199" t="s">
        <v>2661</v>
      </c>
      <c r="I1357" s="232" t="s">
        <v>1922</v>
      </c>
      <c r="J1357" s="201">
        <f t="shared" si="665"/>
        <v>20.869029999999999</v>
      </c>
      <c r="K1357" s="195">
        <v>0.24979999999999999</v>
      </c>
      <c r="L1357" s="201">
        <f t="shared" si="666"/>
        <v>5.2130836939999998</v>
      </c>
      <c r="M1357" s="196">
        <f t="shared" si="667"/>
        <v>26.08</v>
      </c>
      <c r="N1357" s="20"/>
      <c r="O1357" s="17"/>
      <c r="P1357" s="17"/>
      <c r="Q1357" s="17"/>
      <c r="R1357" s="17"/>
    </row>
    <row r="1358" spans="1:18" ht="15.75" customHeight="1">
      <c r="A1358" s="17"/>
      <c r="B1358" s="213"/>
      <c r="C1358" s="192"/>
      <c r="D1358" s="192"/>
      <c r="E1358" s="482"/>
      <c r="F1358" s="483"/>
      <c r="G1358" s="192"/>
      <c r="H1358" s="208"/>
      <c r="I1358" s="232"/>
      <c r="J1358" s="201"/>
      <c r="K1358" s="222"/>
      <c r="L1358" s="209" t="s">
        <v>594</v>
      </c>
      <c r="M1358" s="210">
        <f>SUM(M1354:M1357)</f>
        <v>746.63</v>
      </c>
      <c r="N1358" s="20"/>
      <c r="O1358" s="17"/>
      <c r="P1358" s="17"/>
      <c r="Q1358" s="17"/>
      <c r="R1358" s="17"/>
    </row>
    <row r="1359" spans="1:18" ht="15.75" customHeight="1">
      <c r="A1359" s="17"/>
      <c r="B1359" s="213"/>
      <c r="C1359" s="206" t="s">
        <v>3933</v>
      </c>
      <c r="D1359" s="225" t="s">
        <v>2662</v>
      </c>
      <c r="E1359" s="484" t="s">
        <v>1238</v>
      </c>
      <c r="F1359" s="484" t="s">
        <v>491</v>
      </c>
      <c r="G1359" s="484" t="s">
        <v>1577</v>
      </c>
      <c r="H1359" s="484"/>
      <c r="I1359" s="484"/>
      <c r="J1359" s="484"/>
      <c r="K1359" s="484"/>
      <c r="L1359" s="484"/>
      <c r="M1359" s="485"/>
      <c r="N1359" s="20"/>
      <c r="O1359" s="17"/>
      <c r="P1359" s="17"/>
      <c r="Q1359" s="17"/>
      <c r="R1359" s="17"/>
    </row>
    <row r="1360" spans="1:18" ht="15.75" customHeight="1">
      <c r="A1360" s="17"/>
      <c r="B1360" s="213"/>
      <c r="C1360" s="174"/>
      <c r="D1360" s="199" t="s">
        <v>2656</v>
      </c>
      <c r="E1360" s="482" t="s">
        <v>837</v>
      </c>
      <c r="F1360" s="483"/>
      <c r="G1360" s="231" t="s">
        <v>518</v>
      </c>
      <c r="H1360" s="199" t="s">
        <v>2663</v>
      </c>
      <c r="I1360" s="232">
        <v>0.2</v>
      </c>
      <c r="J1360" s="201">
        <f t="shared" ref="J1360:J1364" si="668">H1360*I1360</f>
        <v>2.2000000000000002</v>
      </c>
      <c r="K1360" s="195">
        <v>0.24979999999999999</v>
      </c>
      <c r="L1360" s="201">
        <f t="shared" ref="L1360:L1364" si="669">J1360*K1360</f>
        <v>0.54956000000000005</v>
      </c>
      <c r="M1360" s="196">
        <f t="shared" ref="M1360:M1364" si="670">ROUND(J1360+L1360,2)</f>
        <v>2.75</v>
      </c>
      <c r="N1360" s="20"/>
      <c r="O1360" s="17"/>
      <c r="P1360" s="17"/>
      <c r="Q1360" s="17"/>
      <c r="R1360" s="17"/>
    </row>
    <row r="1361" spans="1:18" ht="15.75" customHeight="1">
      <c r="A1361" s="17"/>
      <c r="B1361" s="213"/>
      <c r="C1361" s="174"/>
      <c r="D1361" s="199" t="s">
        <v>2639</v>
      </c>
      <c r="E1361" s="482" t="s">
        <v>2640</v>
      </c>
      <c r="F1361" s="483"/>
      <c r="G1361" s="231" t="s">
        <v>518</v>
      </c>
      <c r="H1361" s="199" t="s">
        <v>2641</v>
      </c>
      <c r="I1361" s="232">
        <v>206.53</v>
      </c>
      <c r="J1361" s="201">
        <f t="shared" si="668"/>
        <v>114.686109</v>
      </c>
      <c r="K1361" s="195">
        <v>0.24979999999999999</v>
      </c>
      <c r="L1361" s="201">
        <f t="shared" si="669"/>
        <v>28.648590028200001</v>
      </c>
      <c r="M1361" s="196">
        <f t="shared" si="670"/>
        <v>143.33000000000001</v>
      </c>
      <c r="N1361" s="20"/>
      <c r="O1361" s="17"/>
      <c r="P1361" s="17"/>
      <c r="Q1361" s="17"/>
      <c r="R1361" s="17"/>
    </row>
    <row r="1362" spans="1:18" ht="15.75" customHeight="1">
      <c r="A1362" s="17"/>
      <c r="B1362" s="213"/>
      <c r="C1362" s="174"/>
      <c r="D1362" s="199" t="s">
        <v>2658</v>
      </c>
      <c r="E1362" s="482" t="s">
        <v>838</v>
      </c>
      <c r="F1362" s="483"/>
      <c r="G1362" s="231" t="s">
        <v>518</v>
      </c>
      <c r="H1362" s="199" t="s">
        <v>2664</v>
      </c>
      <c r="I1362" s="232">
        <v>29.66</v>
      </c>
      <c r="J1362" s="201">
        <f t="shared" si="668"/>
        <v>20.367522000000001</v>
      </c>
      <c r="K1362" s="195">
        <v>0.24979999999999999</v>
      </c>
      <c r="L1362" s="201">
        <f t="shared" si="669"/>
        <v>5.0878069956000003</v>
      </c>
      <c r="M1362" s="196">
        <f t="shared" si="670"/>
        <v>25.46</v>
      </c>
      <c r="N1362" s="20"/>
      <c r="O1362" s="17"/>
      <c r="P1362" s="17"/>
      <c r="Q1362" s="17"/>
      <c r="R1362" s="17"/>
    </row>
    <row r="1363" spans="1:18" ht="15.75" customHeight="1">
      <c r="A1363" s="17"/>
      <c r="B1363" s="213"/>
      <c r="C1363" s="174"/>
      <c r="D1363" s="199" t="s">
        <v>976</v>
      </c>
      <c r="E1363" s="482" t="s">
        <v>605</v>
      </c>
      <c r="F1363" s="483"/>
      <c r="G1363" s="231" t="s">
        <v>596</v>
      </c>
      <c r="H1363" s="199" t="s">
        <v>2665</v>
      </c>
      <c r="I1363" s="232" t="s">
        <v>977</v>
      </c>
      <c r="J1363" s="201">
        <f t="shared" si="668"/>
        <v>19.12266</v>
      </c>
      <c r="K1363" s="195">
        <v>0.24979999999999999</v>
      </c>
      <c r="L1363" s="201">
        <f t="shared" si="669"/>
        <v>4.7768404679999996</v>
      </c>
      <c r="M1363" s="196">
        <f t="shared" si="670"/>
        <v>23.9</v>
      </c>
      <c r="N1363" s="20"/>
      <c r="O1363" s="17"/>
      <c r="P1363" s="17"/>
      <c r="Q1363" s="17"/>
      <c r="R1363" s="17"/>
    </row>
    <row r="1364" spans="1:18" ht="15.75" customHeight="1">
      <c r="A1364" s="17"/>
      <c r="B1364" s="213"/>
      <c r="C1364" s="174"/>
      <c r="D1364" s="199" t="s">
        <v>606</v>
      </c>
      <c r="E1364" s="482" t="s">
        <v>597</v>
      </c>
      <c r="F1364" s="483"/>
      <c r="G1364" s="231" t="s">
        <v>596</v>
      </c>
      <c r="H1364" s="199" t="s">
        <v>2666</v>
      </c>
      <c r="I1364" s="232" t="s">
        <v>1922</v>
      </c>
      <c r="J1364" s="201">
        <f t="shared" si="668"/>
        <v>7.7286299999999999</v>
      </c>
      <c r="K1364" s="195">
        <v>0.24979999999999999</v>
      </c>
      <c r="L1364" s="201">
        <f t="shared" si="669"/>
        <v>1.9306117739999999</v>
      </c>
      <c r="M1364" s="196">
        <f t="shared" si="670"/>
        <v>9.66</v>
      </c>
      <c r="N1364" s="20"/>
      <c r="O1364" s="17"/>
      <c r="P1364" s="17"/>
      <c r="Q1364" s="17"/>
      <c r="R1364" s="17"/>
    </row>
    <row r="1365" spans="1:18" ht="15.75" customHeight="1">
      <c r="A1365" s="17"/>
      <c r="B1365" s="213"/>
      <c r="C1365" s="192"/>
      <c r="D1365" s="192"/>
      <c r="E1365" s="482"/>
      <c r="F1365" s="483"/>
      <c r="G1365" s="192"/>
      <c r="H1365" s="208"/>
      <c r="I1365" s="232"/>
      <c r="J1365" s="201"/>
      <c r="K1365" s="222"/>
      <c r="L1365" s="209" t="s">
        <v>594</v>
      </c>
      <c r="M1365" s="210">
        <f>SUM(M1361:M1364)</f>
        <v>202.35000000000002</v>
      </c>
      <c r="N1365" s="20"/>
      <c r="O1365" s="17"/>
      <c r="P1365" s="17"/>
      <c r="Q1365" s="17"/>
      <c r="R1365" s="17"/>
    </row>
    <row r="1366" spans="1:18" ht="15.75" customHeight="1">
      <c r="A1366" s="17"/>
      <c r="B1366" s="213"/>
      <c r="C1366" s="206" t="s">
        <v>3934</v>
      </c>
      <c r="D1366" s="225" t="s">
        <v>2667</v>
      </c>
      <c r="E1366" s="484" t="s">
        <v>1239</v>
      </c>
      <c r="F1366" s="484" t="s">
        <v>491</v>
      </c>
      <c r="G1366" s="484" t="s">
        <v>1577</v>
      </c>
      <c r="H1366" s="484"/>
      <c r="I1366" s="484"/>
      <c r="J1366" s="484"/>
      <c r="K1366" s="484"/>
      <c r="L1366" s="484"/>
      <c r="M1366" s="485"/>
      <c r="N1366" s="20"/>
      <c r="O1366" s="17"/>
      <c r="P1366" s="17"/>
      <c r="Q1366" s="17"/>
      <c r="R1366" s="17"/>
    </row>
    <row r="1367" spans="1:18" ht="15.75" customHeight="1">
      <c r="A1367" s="17"/>
      <c r="B1367" s="213"/>
      <c r="C1367" s="174"/>
      <c r="D1367" s="199" t="s">
        <v>2656</v>
      </c>
      <c r="E1367" s="482" t="s">
        <v>837</v>
      </c>
      <c r="F1367" s="483"/>
      <c r="G1367" s="231" t="s">
        <v>518</v>
      </c>
      <c r="H1367" s="199" t="s">
        <v>2668</v>
      </c>
      <c r="I1367" s="232">
        <v>0.2</v>
      </c>
      <c r="J1367" s="201">
        <f t="shared" ref="J1367:J1371" si="671">H1367*I1367</f>
        <v>1.7600000000000002</v>
      </c>
      <c r="K1367" s="195">
        <v>0.24979999999999999</v>
      </c>
      <c r="L1367" s="201">
        <f t="shared" ref="L1367:L1371" si="672">J1367*K1367</f>
        <v>0.43964800000000004</v>
      </c>
      <c r="M1367" s="196">
        <f t="shared" ref="M1367:M1371" si="673">ROUND(J1367+L1367,2)</f>
        <v>2.2000000000000002</v>
      </c>
      <c r="N1367" s="20"/>
      <c r="O1367" s="17"/>
      <c r="P1367" s="17"/>
      <c r="Q1367" s="17"/>
      <c r="R1367" s="17"/>
    </row>
    <row r="1368" spans="1:18" ht="15.75" customHeight="1">
      <c r="A1368" s="17"/>
      <c r="B1368" s="213"/>
      <c r="C1368" s="174"/>
      <c r="D1368" s="199" t="s">
        <v>2669</v>
      </c>
      <c r="E1368" s="482" t="s">
        <v>2670</v>
      </c>
      <c r="F1368" s="483"/>
      <c r="G1368" s="231" t="s">
        <v>518</v>
      </c>
      <c r="H1368" s="199" t="s">
        <v>2645</v>
      </c>
      <c r="I1368" s="232">
        <v>994.1</v>
      </c>
      <c r="J1368" s="201">
        <f t="shared" si="671"/>
        <v>552.52077999999995</v>
      </c>
      <c r="K1368" s="195">
        <v>0.24979999999999999</v>
      </c>
      <c r="L1368" s="201">
        <f t="shared" si="672"/>
        <v>138.019690844</v>
      </c>
      <c r="M1368" s="196">
        <f t="shared" si="673"/>
        <v>690.54</v>
      </c>
      <c r="N1368" s="20"/>
      <c r="O1368" s="17"/>
      <c r="P1368" s="17"/>
      <c r="Q1368" s="17"/>
      <c r="R1368" s="17"/>
    </row>
    <row r="1369" spans="1:18" ht="15.75" customHeight="1">
      <c r="A1369" s="17"/>
      <c r="B1369" s="213"/>
      <c r="C1369" s="174"/>
      <c r="D1369" s="199" t="s">
        <v>2658</v>
      </c>
      <c r="E1369" s="482" t="s">
        <v>838</v>
      </c>
      <c r="F1369" s="483"/>
      <c r="G1369" s="231" t="s">
        <v>518</v>
      </c>
      <c r="H1369" s="199" t="s">
        <v>2671</v>
      </c>
      <c r="I1369" s="232">
        <v>29.66</v>
      </c>
      <c r="J1369" s="201">
        <f t="shared" si="671"/>
        <v>18.487078</v>
      </c>
      <c r="K1369" s="195">
        <v>0.24979999999999999</v>
      </c>
      <c r="L1369" s="201">
        <f t="shared" si="672"/>
        <v>4.6180720843999996</v>
      </c>
      <c r="M1369" s="196">
        <f t="shared" si="673"/>
        <v>23.11</v>
      </c>
      <c r="N1369" s="20"/>
      <c r="O1369" s="17"/>
      <c r="P1369" s="17"/>
      <c r="Q1369" s="17"/>
      <c r="R1369" s="17"/>
    </row>
    <row r="1370" spans="1:18" ht="15.75" customHeight="1">
      <c r="A1370" s="17"/>
      <c r="B1370" s="213"/>
      <c r="C1370" s="174"/>
      <c r="D1370" s="199" t="s">
        <v>976</v>
      </c>
      <c r="E1370" s="482" t="s">
        <v>605</v>
      </c>
      <c r="F1370" s="483"/>
      <c r="G1370" s="231" t="s">
        <v>596</v>
      </c>
      <c r="H1370" s="199" t="s">
        <v>2672</v>
      </c>
      <c r="I1370" s="232" t="s">
        <v>977</v>
      </c>
      <c r="J1370" s="201">
        <f t="shared" si="671"/>
        <v>23.657340000000001</v>
      </c>
      <c r="K1370" s="195">
        <v>0.24979999999999999</v>
      </c>
      <c r="L1370" s="201">
        <f t="shared" si="672"/>
        <v>5.9096035320000002</v>
      </c>
      <c r="M1370" s="196">
        <f t="shared" si="673"/>
        <v>29.57</v>
      </c>
      <c r="N1370" s="20"/>
      <c r="O1370" s="17"/>
      <c r="P1370" s="17"/>
      <c r="Q1370" s="17"/>
      <c r="R1370" s="17"/>
    </row>
    <row r="1371" spans="1:18" ht="15.75" customHeight="1">
      <c r="A1371" s="17"/>
      <c r="B1371" s="213"/>
      <c r="C1371" s="174"/>
      <c r="D1371" s="199" t="s">
        <v>606</v>
      </c>
      <c r="E1371" s="482" t="s">
        <v>597</v>
      </c>
      <c r="F1371" s="483"/>
      <c r="G1371" s="231" t="s">
        <v>596</v>
      </c>
      <c r="H1371" s="199" t="s">
        <v>2673</v>
      </c>
      <c r="I1371" s="232" t="s">
        <v>1922</v>
      </c>
      <c r="J1371" s="201">
        <f t="shared" si="671"/>
        <v>9.5613700000000001</v>
      </c>
      <c r="K1371" s="195">
        <v>0.24979999999999999</v>
      </c>
      <c r="L1371" s="201">
        <f t="shared" si="672"/>
        <v>2.3884302260000001</v>
      </c>
      <c r="M1371" s="196">
        <f t="shared" si="673"/>
        <v>11.95</v>
      </c>
      <c r="N1371" s="20"/>
      <c r="O1371" s="17"/>
      <c r="P1371" s="17"/>
      <c r="Q1371" s="17"/>
      <c r="R1371" s="17"/>
    </row>
    <row r="1372" spans="1:18" ht="15.75" customHeight="1">
      <c r="A1372" s="17"/>
      <c r="B1372" s="213"/>
      <c r="C1372" s="192"/>
      <c r="D1372" s="192"/>
      <c r="E1372" s="482"/>
      <c r="F1372" s="483"/>
      <c r="G1372" s="192"/>
      <c r="H1372" s="208"/>
      <c r="I1372" s="232"/>
      <c r="J1372" s="201"/>
      <c r="K1372" s="222"/>
      <c r="L1372" s="209" t="s">
        <v>594</v>
      </c>
      <c r="M1372" s="210">
        <f>SUM(M1367:M1371)</f>
        <v>757.37000000000012</v>
      </c>
      <c r="N1372" s="20"/>
      <c r="O1372" s="17"/>
      <c r="P1372" s="17"/>
      <c r="Q1372" s="17"/>
      <c r="R1372" s="17"/>
    </row>
    <row r="1373" spans="1:18" ht="15.75" customHeight="1">
      <c r="A1373" s="17"/>
      <c r="B1373" s="213"/>
      <c r="C1373" s="206" t="s">
        <v>3935</v>
      </c>
      <c r="D1373" s="225" t="s">
        <v>1191</v>
      </c>
      <c r="E1373" s="484" t="s">
        <v>1240</v>
      </c>
      <c r="F1373" s="484" t="s">
        <v>491</v>
      </c>
      <c r="G1373" s="484" t="s">
        <v>1577</v>
      </c>
      <c r="H1373" s="484"/>
      <c r="I1373" s="484"/>
      <c r="J1373" s="484"/>
      <c r="K1373" s="484"/>
      <c r="L1373" s="484"/>
      <c r="M1373" s="485"/>
      <c r="N1373" s="20"/>
      <c r="O1373" s="17"/>
      <c r="P1373" s="17"/>
      <c r="Q1373" s="17"/>
      <c r="R1373" s="17"/>
    </row>
    <row r="1374" spans="1:18" ht="15.75" customHeight="1">
      <c r="A1374" s="17"/>
      <c r="B1374" s="213"/>
      <c r="C1374" s="174"/>
      <c r="D1374" s="199" t="s">
        <v>2674</v>
      </c>
      <c r="E1374" s="482" t="s">
        <v>2675</v>
      </c>
      <c r="F1374" s="483"/>
      <c r="G1374" s="231" t="s">
        <v>505</v>
      </c>
      <c r="H1374" s="199" t="s">
        <v>2676</v>
      </c>
      <c r="I1374" s="232">
        <v>9.52</v>
      </c>
      <c r="J1374" s="201">
        <f t="shared" ref="J1374:J1378" si="674">H1374*I1374</f>
        <v>399.84</v>
      </c>
      <c r="K1374" s="195">
        <v>0.24979999999999999</v>
      </c>
      <c r="L1374" s="201">
        <f t="shared" ref="L1374:L1378" si="675">J1374*K1374</f>
        <v>99.880031999999986</v>
      </c>
      <c r="M1374" s="196">
        <f t="shared" ref="M1374:M1378" si="676">ROUND(J1374+L1374,2)</f>
        <v>499.72</v>
      </c>
      <c r="N1374" s="20"/>
      <c r="O1374" s="17"/>
      <c r="P1374" s="17"/>
      <c r="Q1374" s="17"/>
      <c r="R1374" s="17"/>
    </row>
    <row r="1375" spans="1:18" ht="15.75" customHeight="1">
      <c r="A1375" s="17"/>
      <c r="B1375" s="213"/>
      <c r="C1375" s="174"/>
      <c r="D1375" s="199" t="s">
        <v>2677</v>
      </c>
      <c r="E1375" s="482" t="s">
        <v>2678</v>
      </c>
      <c r="F1375" s="483"/>
      <c r="G1375" s="231" t="s">
        <v>489</v>
      </c>
      <c r="H1375" s="199" t="s">
        <v>1534</v>
      </c>
      <c r="I1375" s="232">
        <v>12.07</v>
      </c>
      <c r="J1375" s="201">
        <f t="shared" si="674"/>
        <v>24.14</v>
      </c>
      <c r="K1375" s="195">
        <v>0.24979999999999999</v>
      </c>
      <c r="L1375" s="201">
        <f t="shared" si="675"/>
        <v>6.0301720000000003</v>
      </c>
      <c r="M1375" s="196">
        <f t="shared" si="676"/>
        <v>30.17</v>
      </c>
      <c r="N1375" s="20"/>
      <c r="O1375" s="17"/>
      <c r="P1375" s="17"/>
      <c r="Q1375" s="17"/>
      <c r="R1375" s="17"/>
    </row>
    <row r="1376" spans="1:18" ht="15.75" customHeight="1">
      <c r="A1376" s="17"/>
      <c r="B1376" s="213"/>
      <c r="C1376" s="174"/>
      <c r="D1376" s="199" t="s">
        <v>2008</v>
      </c>
      <c r="E1376" s="482" t="s">
        <v>631</v>
      </c>
      <c r="F1376" s="483"/>
      <c r="G1376" s="231" t="s">
        <v>596</v>
      </c>
      <c r="H1376" s="199" t="s">
        <v>1674</v>
      </c>
      <c r="I1376" s="232">
        <v>21.23</v>
      </c>
      <c r="J1376" s="201">
        <f t="shared" si="674"/>
        <v>31.844999999999999</v>
      </c>
      <c r="K1376" s="195">
        <v>0.24979999999999999</v>
      </c>
      <c r="L1376" s="201">
        <f t="shared" si="675"/>
        <v>7.9548809999999994</v>
      </c>
      <c r="M1376" s="196">
        <f t="shared" si="676"/>
        <v>39.799999999999997</v>
      </c>
      <c r="N1376" s="20"/>
      <c r="O1376" s="17"/>
      <c r="P1376" s="17"/>
      <c r="Q1376" s="17"/>
      <c r="R1376" s="17"/>
    </row>
    <row r="1377" spans="1:18" ht="15.75" customHeight="1">
      <c r="A1377" s="17"/>
      <c r="B1377" s="213"/>
      <c r="C1377" s="174"/>
      <c r="D1377" s="199" t="s">
        <v>606</v>
      </c>
      <c r="E1377" s="482" t="s">
        <v>597</v>
      </c>
      <c r="F1377" s="483"/>
      <c r="G1377" s="231" t="s">
        <v>596</v>
      </c>
      <c r="H1377" s="199" t="s">
        <v>2168</v>
      </c>
      <c r="I1377" s="232">
        <v>17.29</v>
      </c>
      <c r="J1377" s="201">
        <f t="shared" si="674"/>
        <v>27.664000000000001</v>
      </c>
      <c r="K1377" s="195">
        <v>0.24979999999999999</v>
      </c>
      <c r="L1377" s="201">
        <f t="shared" si="675"/>
        <v>6.9104672000000003</v>
      </c>
      <c r="M1377" s="196">
        <f t="shared" si="676"/>
        <v>34.57</v>
      </c>
      <c r="N1377" s="20"/>
      <c r="O1377" s="17"/>
      <c r="P1377" s="17"/>
      <c r="Q1377" s="17"/>
      <c r="R1377" s="17"/>
    </row>
    <row r="1378" spans="1:18" ht="15.75" customHeight="1">
      <c r="A1378" s="17"/>
      <c r="B1378" s="213"/>
      <c r="C1378" s="174"/>
      <c r="D1378" s="199" t="s">
        <v>2619</v>
      </c>
      <c r="E1378" s="482" t="s">
        <v>2620</v>
      </c>
      <c r="F1378" s="483"/>
      <c r="G1378" s="231" t="s">
        <v>515</v>
      </c>
      <c r="H1378" s="199" t="s">
        <v>2621</v>
      </c>
      <c r="I1378" s="232">
        <v>545.29</v>
      </c>
      <c r="J1378" s="201">
        <f t="shared" si="674"/>
        <v>2.1811599999999998</v>
      </c>
      <c r="K1378" s="195">
        <v>0.24979999999999999</v>
      </c>
      <c r="L1378" s="201">
        <f t="shared" si="675"/>
        <v>0.54485376799999996</v>
      </c>
      <c r="M1378" s="196">
        <f t="shared" si="676"/>
        <v>2.73</v>
      </c>
      <c r="N1378" s="20"/>
      <c r="O1378" s="17"/>
      <c r="P1378" s="17"/>
      <c r="Q1378" s="17"/>
      <c r="R1378" s="17"/>
    </row>
    <row r="1379" spans="1:18" ht="15.75" customHeight="1">
      <c r="A1379" s="17"/>
      <c r="B1379" s="213"/>
      <c r="C1379" s="192"/>
      <c r="D1379" s="192"/>
      <c r="E1379" s="482"/>
      <c r="F1379" s="483"/>
      <c r="G1379" s="192"/>
      <c r="H1379" s="208"/>
      <c r="I1379" s="232"/>
      <c r="J1379" s="201"/>
      <c r="K1379" s="222"/>
      <c r="L1379" s="209" t="s">
        <v>594</v>
      </c>
      <c r="M1379" s="210">
        <f>SUM(M1374:M1378)</f>
        <v>606.99</v>
      </c>
      <c r="N1379" s="20"/>
      <c r="O1379" s="17"/>
      <c r="P1379" s="17"/>
      <c r="Q1379" s="17"/>
      <c r="R1379" s="17"/>
    </row>
    <row r="1380" spans="1:18" ht="24" customHeight="1">
      <c r="A1380" s="17"/>
      <c r="B1380" s="213"/>
      <c r="C1380" s="206" t="s">
        <v>3936</v>
      </c>
      <c r="D1380" s="225">
        <v>73631</v>
      </c>
      <c r="E1380" s="484" t="s">
        <v>1241</v>
      </c>
      <c r="F1380" s="484"/>
      <c r="G1380" s="484"/>
      <c r="H1380" s="484"/>
      <c r="I1380" s="484"/>
      <c r="J1380" s="484"/>
      <c r="K1380" s="484"/>
      <c r="L1380" s="484"/>
      <c r="M1380" s="485"/>
      <c r="N1380" s="20"/>
      <c r="O1380" s="17"/>
      <c r="P1380" s="17"/>
      <c r="Q1380" s="17"/>
      <c r="R1380" s="17"/>
    </row>
    <row r="1381" spans="1:18" ht="15.75" customHeight="1">
      <c r="A1381" s="17"/>
      <c r="B1381" s="213"/>
      <c r="C1381" s="174"/>
      <c r="D1381" s="199" t="s">
        <v>2679</v>
      </c>
      <c r="E1381" s="482" t="s">
        <v>2680</v>
      </c>
      <c r="F1381" s="483"/>
      <c r="G1381" s="231" t="s">
        <v>489</v>
      </c>
      <c r="H1381" s="199" t="s">
        <v>2681</v>
      </c>
      <c r="I1381" s="232">
        <v>56.2</v>
      </c>
      <c r="J1381" s="201">
        <f t="shared" ref="J1381:J1382" si="677">H1381*I1381</f>
        <v>234.10672000000002</v>
      </c>
      <c r="K1381" s="195">
        <v>0.24979999999999999</v>
      </c>
      <c r="L1381" s="201">
        <f t="shared" ref="L1381:L1382" si="678">J1381*K1381</f>
        <v>58.479858656000005</v>
      </c>
      <c r="M1381" s="196">
        <f t="shared" ref="M1381:M1385" si="679">ROUND(J1381+L1381,2)</f>
        <v>292.58999999999997</v>
      </c>
      <c r="N1381" s="20"/>
      <c r="O1381" s="17"/>
      <c r="P1381" s="17"/>
      <c r="Q1381" s="17"/>
      <c r="R1381" s="17"/>
    </row>
    <row r="1382" spans="1:18" ht="15.75" customHeight="1">
      <c r="A1382" s="17"/>
      <c r="B1382" s="213"/>
      <c r="C1382" s="174"/>
      <c r="D1382" s="199" t="s">
        <v>976</v>
      </c>
      <c r="E1382" s="482" t="s">
        <v>605</v>
      </c>
      <c r="F1382" s="483"/>
      <c r="G1382" s="231" t="s">
        <v>596</v>
      </c>
      <c r="H1382" s="199" t="s">
        <v>2682</v>
      </c>
      <c r="I1382" s="232" t="s">
        <v>977</v>
      </c>
      <c r="J1382" s="201">
        <f t="shared" si="677"/>
        <v>3.8031420000000002</v>
      </c>
      <c r="K1382" s="195">
        <v>0.24979999999999999</v>
      </c>
      <c r="L1382" s="201">
        <f t="shared" si="678"/>
        <v>0.95002487160000004</v>
      </c>
      <c r="M1382" s="196">
        <f t="shared" si="679"/>
        <v>4.75</v>
      </c>
      <c r="N1382" s="20"/>
      <c r="O1382" s="17"/>
      <c r="P1382" s="17"/>
      <c r="Q1382" s="17"/>
      <c r="R1382" s="17"/>
    </row>
    <row r="1383" spans="1:18" ht="15.75" customHeight="1">
      <c r="A1383" s="17"/>
      <c r="B1383" s="213"/>
      <c r="C1383" s="174"/>
      <c r="D1383" s="199" t="s">
        <v>2008</v>
      </c>
      <c r="E1383" s="482" t="s">
        <v>631</v>
      </c>
      <c r="F1383" s="483"/>
      <c r="G1383" s="231" t="s">
        <v>596</v>
      </c>
      <c r="H1383" s="199" t="s">
        <v>2683</v>
      </c>
      <c r="I1383" s="232">
        <v>21.23</v>
      </c>
      <c r="J1383" s="201">
        <f t="shared" ref="J1383:J1385" si="680">H1383*I1383</f>
        <v>209.99866800000001</v>
      </c>
      <c r="K1383" s="195">
        <v>0.24979999999999999</v>
      </c>
      <c r="L1383" s="201">
        <f t="shared" ref="L1383:L1385" si="681">J1383*K1383</f>
        <v>52.457667266400001</v>
      </c>
      <c r="M1383" s="196">
        <f t="shared" si="679"/>
        <v>262.45999999999998</v>
      </c>
      <c r="N1383" s="20"/>
      <c r="O1383" s="17"/>
      <c r="P1383" s="17"/>
      <c r="Q1383" s="17"/>
      <c r="R1383" s="17"/>
    </row>
    <row r="1384" spans="1:18" ht="15.75" customHeight="1">
      <c r="A1384" s="17"/>
      <c r="B1384" s="213"/>
      <c r="C1384" s="174"/>
      <c r="D1384" s="199" t="s">
        <v>606</v>
      </c>
      <c r="E1384" s="482" t="s">
        <v>597</v>
      </c>
      <c r="F1384" s="483"/>
      <c r="G1384" s="231" t="s">
        <v>596</v>
      </c>
      <c r="H1384" s="199" t="s">
        <v>2684</v>
      </c>
      <c r="I1384" s="232">
        <v>17.29</v>
      </c>
      <c r="J1384" s="201">
        <f t="shared" si="680"/>
        <v>2.5468169999999994</v>
      </c>
      <c r="K1384" s="195">
        <v>0.24979999999999999</v>
      </c>
      <c r="L1384" s="201">
        <f t="shared" si="681"/>
        <v>0.6361948865999999</v>
      </c>
      <c r="M1384" s="196">
        <f t="shared" si="679"/>
        <v>3.18</v>
      </c>
      <c r="N1384" s="20"/>
      <c r="O1384" s="17"/>
      <c r="P1384" s="17"/>
      <c r="Q1384" s="17"/>
      <c r="R1384" s="17"/>
    </row>
    <row r="1385" spans="1:18" ht="15.75" customHeight="1">
      <c r="A1385" s="17"/>
      <c r="B1385" s="213"/>
      <c r="C1385" s="174"/>
      <c r="D1385" s="199" t="s">
        <v>2619</v>
      </c>
      <c r="E1385" s="482" t="s">
        <v>2620</v>
      </c>
      <c r="F1385" s="483"/>
      <c r="G1385" s="231" t="s">
        <v>515</v>
      </c>
      <c r="H1385" s="199" t="s">
        <v>2685</v>
      </c>
      <c r="I1385" s="232">
        <v>545.29</v>
      </c>
      <c r="J1385" s="201">
        <f t="shared" si="680"/>
        <v>0.13632249999999999</v>
      </c>
      <c r="K1385" s="195">
        <v>0.24979999999999999</v>
      </c>
      <c r="L1385" s="201">
        <f t="shared" si="681"/>
        <v>3.4053360499999998E-2</v>
      </c>
      <c r="M1385" s="196">
        <f t="shared" si="679"/>
        <v>0.17</v>
      </c>
      <c r="N1385" s="20"/>
      <c r="O1385" s="17"/>
      <c r="P1385" s="17"/>
      <c r="Q1385" s="17"/>
      <c r="R1385" s="17"/>
    </row>
    <row r="1386" spans="1:18" ht="15.75" customHeight="1">
      <c r="A1386" s="17"/>
      <c r="B1386" s="213"/>
      <c r="C1386" s="192"/>
      <c r="D1386" s="192"/>
      <c r="E1386" s="482"/>
      <c r="F1386" s="483"/>
      <c r="G1386" s="192"/>
      <c r="H1386" s="208"/>
      <c r="I1386" s="232"/>
      <c r="J1386" s="201"/>
      <c r="K1386" s="222"/>
      <c r="L1386" s="209" t="s">
        <v>594</v>
      </c>
      <c r="M1386" s="210">
        <f>SUM(M1381:M1385)</f>
        <v>563.14999999999986</v>
      </c>
      <c r="N1386" s="20"/>
      <c r="O1386" s="17"/>
      <c r="P1386" s="17"/>
      <c r="Q1386" s="17"/>
      <c r="R1386" s="17"/>
    </row>
    <row r="1387" spans="1:18" ht="15.75" customHeight="1">
      <c r="A1387" s="17"/>
      <c r="B1387" s="213"/>
      <c r="C1387" s="206" t="s">
        <v>3937</v>
      </c>
      <c r="D1387" s="225" t="s">
        <v>1192</v>
      </c>
      <c r="E1387" s="484" t="s">
        <v>1242</v>
      </c>
      <c r="F1387" s="484" t="s">
        <v>489</v>
      </c>
      <c r="G1387" s="484" t="s">
        <v>1577</v>
      </c>
      <c r="H1387" s="484"/>
      <c r="I1387" s="484"/>
      <c r="J1387" s="484"/>
      <c r="K1387" s="484"/>
      <c r="L1387" s="484"/>
      <c r="M1387" s="485"/>
      <c r="N1387" s="20"/>
      <c r="O1387" s="17"/>
      <c r="P1387" s="17"/>
      <c r="Q1387" s="17"/>
      <c r="R1387" s="17"/>
    </row>
    <row r="1388" spans="1:18" ht="15.75" customHeight="1">
      <c r="A1388" s="17"/>
      <c r="B1388" s="213"/>
      <c r="C1388" s="174"/>
      <c r="D1388" s="199" t="s">
        <v>2674</v>
      </c>
      <c r="E1388" s="482" t="s">
        <v>2675</v>
      </c>
      <c r="F1388" s="483"/>
      <c r="G1388" s="231" t="s">
        <v>505</v>
      </c>
      <c r="H1388" s="199" t="s">
        <v>2686</v>
      </c>
      <c r="I1388" s="232">
        <v>9.52</v>
      </c>
      <c r="J1388" s="201">
        <f t="shared" ref="J1388:J1391" si="682">H1388*I1388</f>
        <v>523.6</v>
      </c>
      <c r="K1388" s="195">
        <v>0.24979999999999999</v>
      </c>
      <c r="L1388" s="201">
        <f t="shared" ref="L1388:L1391" si="683">J1388*K1388</f>
        <v>130.79527999999999</v>
      </c>
      <c r="M1388" s="196">
        <f t="shared" ref="M1388:M1391" si="684">ROUND(J1388+L1388,2)</f>
        <v>654.4</v>
      </c>
      <c r="N1388" s="20"/>
      <c r="O1388" s="17"/>
      <c r="P1388" s="17"/>
      <c r="Q1388" s="17"/>
      <c r="R1388" s="17"/>
    </row>
    <row r="1389" spans="1:18" ht="15.75" customHeight="1">
      <c r="A1389" s="17"/>
      <c r="B1389" s="213"/>
      <c r="C1389" s="174"/>
      <c r="D1389" s="199" t="s">
        <v>2008</v>
      </c>
      <c r="E1389" s="482" t="s">
        <v>631</v>
      </c>
      <c r="F1389" s="483"/>
      <c r="G1389" s="231" t="s">
        <v>596</v>
      </c>
      <c r="H1389" s="199" t="s">
        <v>2168</v>
      </c>
      <c r="I1389" s="232">
        <v>21.23</v>
      </c>
      <c r="J1389" s="201">
        <f t="shared" si="682"/>
        <v>33.968000000000004</v>
      </c>
      <c r="K1389" s="195">
        <v>0.24979999999999999</v>
      </c>
      <c r="L1389" s="201">
        <f t="shared" si="683"/>
        <v>8.4852064000000009</v>
      </c>
      <c r="M1389" s="196">
        <f t="shared" si="684"/>
        <v>42.45</v>
      </c>
      <c r="N1389" s="20"/>
      <c r="O1389" s="17"/>
      <c r="P1389" s="17"/>
      <c r="Q1389" s="17"/>
      <c r="R1389" s="17"/>
    </row>
    <row r="1390" spans="1:18" ht="15.75" customHeight="1">
      <c r="A1390" s="17"/>
      <c r="B1390" s="213"/>
      <c r="C1390" s="174"/>
      <c r="D1390" s="199" t="s">
        <v>606</v>
      </c>
      <c r="E1390" s="482" t="s">
        <v>597</v>
      </c>
      <c r="F1390" s="483"/>
      <c r="G1390" s="231" t="s">
        <v>596</v>
      </c>
      <c r="H1390" s="199" t="s">
        <v>2168</v>
      </c>
      <c r="I1390" s="232">
        <v>17.29</v>
      </c>
      <c r="J1390" s="201">
        <f t="shared" si="682"/>
        <v>27.664000000000001</v>
      </c>
      <c r="K1390" s="195">
        <v>0.24979999999999999</v>
      </c>
      <c r="L1390" s="201">
        <f t="shared" si="683"/>
        <v>6.9104672000000003</v>
      </c>
      <c r="M1390" s="196">
        <f t="shared" si="684"/>
        <v>34.57</v>
      </c>
      <c r="N1390" s="20"/>
      <c r="O1390" s="17"/>
      <c r="P1390" s="17"/>
      <c r="Q1390" s="17"/>
      <c r="R1390" s="17"/>
    </row>
    <row r="1391" spans="1:18" ht="15.75" customHeight="1">
      <c r="A1391" s="17"/>
      <c r="B1391" s="213"/>
      <c r="C1391" s="174"/>
      <c r="D1391" s="199" t="s">
        <v>2619</v>
      </c>
      <c r="E1391" s="482" t="s">
        <v>2620</v>
      </c>
      <c r="F1391" s="483"/>
      <c r="G1391" s="231" t="s">
        <v>515</v>
      </c>
      <c r="H1391" s="199" t="s">
        <v>2687</v>
      </c>
      <c r="I1391" s="232">
        <v>545.29</v>
      </c>
      <c r="J1391" s="201">
        <f t="shared" si="682"/>
        <v>1.6358699999999999</v>
      </c>
      <c r="K1391" s="195">
        <v>0.24979999999999999</v>
      </c>
      <c r="L1391" s="201">
        <f t="shared" si="683"/>
        <v>0.408640326</v>
      </c>
      <c r="M1391" s="196">
        <f t="shared" si="684"/>
        <v>2.04</v>
      </c>
      <c r="N1391" s="20"/>
      <c r="O1391" s="17"/>
      <c r="P1391" s="17"/>
      <c r="Q1391" s="17"/>
      <c r="R1391" s="17"/>
    </row>
    <row r="1392" spans="1:18" ht="15.75" customHeight="1">
      <c r="A1392" s="17"/>
      <c r="B1392" s="213"/>
      <c r="C1392" s="192"/>
      <c r="D1392" s="192"/>
      <c r="E1392" s="482"/>
      <c r="F1392" s="483"/>
      <c r="G1392" s="192"/>
      <c r="H1392" s="208"/>
      <c r="I1392" s="232"/>
      <c r="J1392" s="201"/>
      <c r="K1392" s="222"/>
      <c r="L1392" s="209" t="s">
        <v>594</v>
      </c>
      <c r="M1392" s="210">
        <f>SUM(M1387:M1391)</f>
        <v>733.46</v>
      </c>
      <c r="N1392" s="20"/>
      <c r="O1392" s="17"/>
      <c r="P1392" s="17"/>
      <c r="Q1392" s="17"/>
      <c r="R1392" s="17"/>
    </row>
    <row r="1393" spans="1:18" ht="15.75" customHeight="1">
      <c r="A1393" s="17"/>
      <c r="B1393" s="213"/>
      <c r="C1393" s="206" t="s">
        <v>3938</v>
      </c>
      <c r="D1393" s="225" t="s">
        <v>1193</v>
      </c>
      <c r="E1393" s="484" t="s">
        <v>1243</v>
      </c>
      <c r="F1393" s="484" t="s">
        <v>489</v>
      </c>
      <c r="G1393" s="484" t="s">
        <v>1577</v>
      </c>
      <c r="H1393" s="484"/>
      <c r="I1393" s="484"/>
      <c r="J1393" s="484"/>
      <c r="K1393" s="484"/>
      <c r="L1393" s="484"/>
      <c r="M1393" s="485"/>
      <c r="N1393" s="20"/>
      <c r="O1393" s="17"/>
      <c r="P1393" s="17"/>
      <c r="Q1393" s="17"/>
      <c r="R1393" s="17"/>
    </row>
    <row r="1394" spans="1:18" ht="15.75" customHeight="1">
      <c r="A1394" s="17"/>
      <c r="B1394" s="213"/>
      <c r="C1394" s="174"/>
      <c r="D1394" s="199">
        <v>400</v>
      </c>
      <c r="E1394" s="482" t="s">
        <v>2688</v>
      </c>
      <c r="F1394" s="483"/>
      <c r="G1394" s="231" t="s">
        <v>518</v>
      </c>
      <c r="H1394" s="199" t="s">
        <v>1534</v>
      </c>
      <c r="I1394" s="232">
        <v>2.48</v>
      </c>
      <c r="J1394" s="201">
        <f t="shared" ref="J1394:J1397" si="685">H1394*I1394</f>
        <v>4.96</v>
      </c>
      <c r="K1394" s="195">
        <v>0.24979999999999999</v>
      </c>
      <c r="L1394" s="201">
        <f t="shared" ref="L1394:L1397" si="686">J1394*K1394</f>
        <v>1.2390079999999999</v>
      </c>
      <c r="M1394" s="196">
        <f t="shared" ref="M1394:M1397" si="687">ROUND(J1394+L1394,2)</f>
        <v>6.2</v>
      </c>
      <c r="N1394" s="20"/>
      <c r="O1394" s="17"/>
      <c r="P1394" s="17"/>
      <c r="Q1394" s="17"/>
      <c r="R1394" s="17"/>
    </row>
    <row r="1395" spans="1:18" ht="15.75" customHeight="1">
      <c r="A1395" s="17"/>
      <c r="B1395" s="213"/>
      <c r="C1395" s="174"/>
      <c r="D1395" s="199" t="s">
        <v>2689</v>
      </c>
      <c r="E1395" s="482" t="s">
        <v>2690</v>
      </c>
      <c r="F1395" s="483"/>
      <c r="G1395" s="231" t="s">
        <v>489</v>
      </c>
      <c r="H1395" s="199" t="s">
        <v>2691</v>
      </c>
      <c r="I1395" s="232">
        <v>25.85</v>
      </c>
      <c r="J1395" s="201">
        <f t="shared" si="685"/>
        <v>28.435000000000002</v>
      </c>
      <c r="K1395" s="195">
        <v>0.24979999999999999</v>
      </c>
      <c r="L1395" s="201">
        <f t="shared" si="686"/>
        <v>7.1030630000000006</v>
      </c>
      <c r="M1395" s="196">
        <f t="shared" si="687"/>
        <v>35.54</v>
      </c>
      <c r="N1395" s="20"/>
      <c r="O1395" s="17"/>
      <c r="P1395" s="17"/>
      <c r="Q1395" s="17"/>
      <c r="R1395" s="17"/>
    </row>
    <row r="1396" spans="1:18" ht="15.75" customHeight="1">
      <c r="A1396" s="17"/>
      <c r="B1396" s="213"/>
      <c r="C1396" s="174"/>
      <c r="D1396" s="199" t="s">
        <v>606</v>
      </c>
      <c r="E1396" s="482" t="s">
        <v>597</v>
      </c>
      <c r="F1396" s="483"/>
      <c r="G1396" s="231" t="s">
        <v>596</v>
      </c>
      <c r="H1396" s="199" t="s">
        <v>2692</v>
      </c>
      <c r="I1396" s="232">
        <v>17.29</v>
      </c>
      <c r="J1396" s="201">
        <f t="shared" si="685"/>
        <v>57.056999999999995</v>
      </c>
      <c r="K1396" s="195">
        <v>0.24979999999999999</v>
      </c>
      <c r="L1396" s="201">
        <f t="shared" si="686"/>
        <v>14.252838599999999</v>
      </c>
      <c r="M1396" s="196">
        <f t="shared" si="687"/>
        <v>71.31</v>
      </c>
      <c r="N1396" s="20"/>
      <c r="O1396" s="17"/>
      <c r="P1396" s="17"/>
      <c r="Q1396" s="17"/>
      <c r="R1396" s="17"/>
    </row>
    <row r="1397" spans="1:18" ht="15.75" customHeight="1">
      <c r="A1397" s="17"/>
      <c r="B1397" s="213"/>
      <c r="C1397" s="174"/>
      <c r="D1397" s="199" t="s">
        <v>2619</v>
      </c>
      <c r="E1397" s="482" t="s">
        <v>2620</v>
      </c>
      <c r="F1397" s="483"/>
      <c r="G1397" s="231" t="s">
        <v>515</v>
      </c>
      <c r="H1397" s="199" t="s">
        <v>2687</v>
      </c>
      <c r="I1397" s="232">
        <v>545.29</v>
      </c>
      <c r="J1397" s="201">
        <f t="shared" si="685"/>
        <v>1.6358699999999999</v>
      </c>
      <c r="K1397" s="195">
        <v>0.24979999999999999</v>
      </c>
      <c r="L1397" s="201">
        <f t="shared" si="686"/>
        <v>0.408640326</v>
      </c>
      <c r="M1397" s="196">
        <f t="shared" si="687"/>
        <v>2.04</v>
      </c>
      <c r="N1397" s="20"/>
      <c r="O1397" s="17"/>
      <c r="P1397" s="17"/>
      <c r="Q1397" s="17"/>
      <c r="R1397" s="17"/>
    </row>
    <row r="1398" spans="1:18" ht="15.75" customHeight="1">
      <c r="A1398" s="17"/>
      <c r="B1398" s="213"/>
      <c r="C1398" s="192"/>
      <c r="D1398" s="192"/>
      <c r="E1398" s="482"/>
      <c r="F1398" s="483"/>
      <c r="G1398" s="192"/>
      <c r="H1398" s="208"/>
      <c r="I1398" s="232"/>
      <c r="J1398" s="201"/>
      <c r="K1398" s="222"/>
      <c r="L1398" s="209" t="s">
        <v>594</v>
      </c>
      <c r="M1398" s="210">
        <f>SUM(M1393:M1397)</f>
        <v>115.09000000000002</v>
      </c>
      <c r="N1398" s="20"/>
      <c r="O1398" s="17"/>
      <c r="P1398" s="17"/>
      <c r="Q1398" s="17"/>
      <c r="R1398" s="17"/>
    </row>
    <row r="1399" spans="1:18" ht="15.75" customHeight="1">
      <c r="A1399" s="17"/>
      <c r="B1399" s="213"/>
      <c r="C1399" s="206" t="s">
        <v>3939</v>
      </c>
      <c r="D1399" s="225" t="s">
        <v>1194</v>
      </c>
      <c r="E1399" s="484" t="s">
        <v>1244</v>
      </c>
      <c r="F1399" s="484" t="s">
        <v>489</v>
      </c>
      <c r="G1399" s="484" t="s">
        <v>1577</v>
      </c>
      <c r="H1399" s="484"/>
      <c r="I1399" s="484"/>
      <c r="J1399" s="484"/>
      <c r="K1399" s="484"/>
      <c r="L1399" s="484"/>
      <c r="M1399" s="485"/>
      <c r="N1399" s="20"/>
      <c r="O1399" s="17"/>
      <c r="P1399" s="17"/>
      <c r="Q1399" s="17"/>
      <c r="R1399" s="17"/>
    </row>
    <row r="1400" spans="1:18" ht="15.75" customHeight="1">
      <c r="A1400" s="17"/>
      <c r="B1400" s="213"/>
      <c r="C1400" s="174"/>
      <c r="D1400" s="199" t="s">
        <v>2693</v>
      </c>
      <c r="E1400" s="482" t="s">
        <v>2694</v>
      </c>
      <c r="F1400" s="483"/>
      <c r="G1400" s="231" t="s">
        <v>518</v>
      </c>
      <c r="H1400" s="199" t="s">
        <v>1534</v>
      </c>
      <c r="I1400" s="232">
        <v>7.03</v>
      </c>
      <c r="J1400" s="201">
        <f t="shared" ref="J1400:J1403" si="688">H1400*I1400</f>
        <v>14.06</v>
      </c>
      <c r="K1400" s="195">
        <v>0.24979999999999999</v>
      </c>
      <c r="L1400" s="201">
        <f t="shared" ref="L1400:L1403" si="689">J1400*K1400</f>
        <v>3.5121880000000001</v>
      </c>
      <c r="M1400" s="196">
        <f t="shared" ref="M1400:M1403" si="690">ROUND(J1400+L1400,2)</f>
        <v>17.57</v>
      </c>
      <c r="N1400" s="20"/>
      <c r="O1400" s="17"/>
      <c r="P1400" s="17"/>
      <c r="Q1400" s="17"/>
      <c r="R1400" s="17"/>
    </row>
    <row r="1401" spans="1:18" ht="15.75" customHeight="1">
      <c r="A1401" s="17"/>
      <c r="B1401" s="213"/>
      <c r="C1401" s="174"/>
      <c r="D1401" s="199" t="s">
        <v>2695</v>
      </c>
      <c r="E1401" s="482" t="s">
        <v>2696</v>
      </c>
      <c r="F1401" s="483"/>
      <c r="G1401" s="231" t="s">
        <v>489</v>
      </c>
      <c r="H1401" s="199" t="s">
        <v>1527</v>
      </c>
      <c r="I1401" s="232">
        <v>100.58</v>
      </c>
      <c r="J1401" s="201">
        <f t="shared" si="688"/>
        <v>100.58</v>
      </c>
      <c r="K1401" s="195">
        <v>0.24979999999999999</v>
      </c>
      <c r="L1401" s="201">
        <f t="shared" si="689"/>
        <v>25.124883999999998</v>
      </c>
      <c r="M1401" s="196">
        <f t="shared" si="690"/>
        <v>125.7</v>
      </c>
      <c r="N1401" s="20"/>
      <c r="O1401" s="17"/>
      <c r="P1401" s="17"/>
      <c r="Q1401" s="17"/>
      <c r="R1401" s="17"/>
    </row>
    <row r="1402" spans="1:18" ht="15.75" customHeight="1">
      <c r="A1402" s="17"/>
      <c r="B1402" s="213"/>
      <c r="C1402" s="174"/>
      <c r="D1402" s="199" t="s">
        <v>606</v>
      </c>
      <c r="E1402" s="482" t="s">
        <v>597</v>
      </c>
      <c r="F1402" s="483"/>
      <c r="G1402" s="231" t="s">
        <v>596</v>
      </c>
      <c r="H1402" s="199" t="s">
        <v>2692</v>
      </c>
      <c r="I1402" s="232">
        <v>17.29</v>
      </c>
      <c r="J1402" s="201">
        <f t="shared" si="688"/>
        <v>57.056999999999995</v>
      </c>
      <c r="K1402" s="195">
        <v>0.24979999999999999</v>
      </c>
      <c r="L1402" s="201">
        <f t="shared" si="689"/>
        <v>14.252838599999999</v>
      </c>
      <c r="M1402" s="196">
        <f t="shared" si="690"/>
        <v>71.31</v>
      </c>
      <c r="N1402" s="20"/>
      <c r="O1402" s="17"/>
      <c r="P1402" s="17"/>
      <c r="Q1402" s="17"/>
      <c r="R1402" s="17"/>
    </row>
    <row r="1403" spans="1:18" ht="15.75" customHeight="1">
      <c r="A1403" s="17"/>
      <c r="B1403" s="213"/>
      <c r="C1403" s="174"/>
      <c r="D1403" s="199" t="s">
        <v>2619</v>
      </c>
      <c r="E1403" s="482" t="s">
        <v>2620</v>
      </c>
      <c r="F1403" s="483"/>
      <c r="G1403" s="231" t="s">
        <v>515</v>
      </c>
      <c r="H1403" s="199" t="s">
        <v>2687</v>
      </c>
      <c r="I1403" s="232">
        <v>545.29</v>
      </c>
      <c r="J1403" s="201">
        <f t="shared" si="688"/>
        <v>1.6358699999999999</v>
      </c>
      <c r="K1403" s="195">
        <v>0.24979999999999999</v>
      </c>
      <c r="L1403" s="201">
        <f t="shared" si="689"/>
        <v>0.408640326</v>
      </c>
      <c r="M1403" s="196">
        <f t="shared" si="690"/>
        <v>2.04</v>
      </c>
      <c r="N1403" s="20"/>
      <c r="O1403" s="17"/>
      <c r="P1403" s="17"/>
      <c r="Q1403" s="17"/>
      <c r="R1403" s="17"/>
    </row>
    <row r="1404" spans="1:18" ht="15.75" customHeight="1">
      <c r="A1404" s="17"/>
      <c r="B1404" s="213"/>
      <c r="C1404" s="192"/>
      <c r="D1404" s="192"/>
      <c r="E1404" s="482"/>
      <c r="F1404" s="483"/>
      <c r="G1404" s="192"/>
      <c r="H1404" s="208"/>
      <c r="I1404" s="232"/>
      <c r="J1404" s="201"/>
      <c r="K1404" s="222"/>
      <c r="L1404" s="209" t="s">
        <v>594</v>
      </c>
      <c r="M1404" s="210">
        <f>SUM(M1399:M1403)</f>
        <v>216.62</v>
      </c>
      <c r="N1404" s="20"/>
      <c r="O1404" s="17"/>
      <c r="P1404" s="17"/>
      <c r="Q1404" s="17"/>
      <c r="R1404" s="17"/>
    </row>
    <row r="1405" spans="1:18" ht="15.75" customHeight="1">
      <c r="A1405" s="17"/>
      <c r="B1405" s="213"/>
      <c r="C1405" s="206" t="s">
        <v>3940</v>
      </c>
      <c r="D1405" s="225" t="s">
        <v>1195</v>
      </c>
      <c r="E1405" s="484" t="s">
        <v>1245</v>
      </c>
      <c r="F1405" s="484" t="s">
        <v>489</v>
      </c>
      <c r="G1405" s="484" t="s">
        <v>1577</v>
      </c>
      <c r="H1405" s="484"/>
      <c r="I1405" s="484"/>
      <c r="J1405" s="484"/>
      <c r="K1405" s="484"/>
      <c r="L1405" s="484"/>
      <c r="M1405" s="485"/>
      <c r="N1405" s="20"/>
      <c r="O1405" s="17"/>
      <c r="P1405" s="17"/>
      <c r="Q1405" s="17"/>
      <c r="R1405" s="17"/>
    </row>
    <row r="1406" spans="1:18" ht="15.75" customHeight="1">
      <c r="A1406" s="17"/>
      <c r="B1406" s="213"/>
      <c r="C1406" s="174"/>
      <c r="D1406" s="199" t="s">
        <v>2697</v>
      </c>
      <c r="E1406" s="482" t="s">
        <v>2698</v>
      </c>
      <c r="F1406" s="483"/>
      <c r="G1406" s="231" t="s">
        <v>518</v>
      </c>
      <c r="H1406" s="199" t="s">
        <v>1534</v>
      </c>
      <c r="I1406" s="232">
        <v>4.72</v>
      </c>
      <c r="J1406" s="201">
        <f t="shared" ref="J1406:J1409" si="691">H1406*I1406</f>
        <v>9.44</v>
      </c>
      <c r="K1406" s="195">
        <v>0.24979999999999999</v>
      </c>
      <c r="L1406" s="201">
        <f t="shared" ref="L1406:L1409" si="692">J1406*K1406</f>
        <v>2.3581119999999998</v>
      </c>
      <c r="M1406" s="196">
        <f t="shared" ref="M1406:M1409" si="693">ROUND(J1406+L1406,2)</f>
        <v>11.8</v>
      </c>
      <c r="N1406" s="20"/>
      <c r="O1406" s="17"/>
      <c r="P1406" s="17"/>
      <c r="Q1406" s="17"/>
      <c r="R1406" s="17"/>
    </row>
    <row r="1407" spans="1:18" ht="15.75" customHeight="1">
      <c r="A1407" s="17"/>
      <c r="B1407" s="213"/>
      <c r="C1407" s="174"/>
      <c r="D1407" s="199" t="s">
        <v>2005</v>
      </c>
      <c r="E1407" s="482" t="s">
        <v>2006</v>
      </c>
      <c r="F1407" s="483"/>
      <c r="G1407" s="231" t="s">
        <v>489</v>
      </c>
      <c r="H1407" s="199" t="s">
        <v>1527</v>
      </c>
      <c r="I1407" s="232">
        <v>48.38</v>
      </c>
      <c r="J1407" s="201">
        <f t="shared" si="691"/>
        <v>48.38</v>
      </c>
      <c r="K1407" s="195">
        <v>0.24979999999999999</v>
      </c>
      <c r="L1407" s="201">
        <f t="shared" si="692"/>
        <v>12.085324</v>
      </c>
      <c r="M1407" s="196">
        <f t="shared" si="693"/>
        <v>60.47</v>
      </c>
      <c r="N1407" s="20"/>
      <c r="O1407" s="17"/>
      <c r="P1407" s="17"/>
      <c r="Q1407" s="17"/>
      <c r="R1407" s="17"/>
    </row>
    <row r="1408" spans="1:18" ht="15.75" customHeight="1">
      <c r="A1408" s="17"/>
      <c r="B1408" s="213"/>
      <c r="C1408" s="174"/>
      <c r="D1408" s="199" t="s">
        <v>606</v>
      </c>
      <c r="E1408" s="482" t="s">
        <v>597</v>
      </c>
      <c r="F1408" s="483"/>
      <c r="G1408" s="231" t="s">
        <v>596</v>
      </c>
      <c r="H1408" s="199" t="s">
        <v>2692</v>
      </c>
      <c r="I1408" s="232">
        <v>17.29</v>
      </c>
      <c r="J1408" s="201">
        <f t="shared" si="691"/>
        <v>57.056999999999995</v>
      </c>
      <c r="K1408" s="195">
        <v>0.24979999999999999</v>
      </c>
      <c r="L1408" s="201">
        <f t="shared" si="692"/>
        <v>14.252838599999999</v>
      </c>
      <c r="M1408" s="196">
        <f t="shared" si="693"/>
        <v>71.31</v>
      </c>
      <c r="N1408" s="20"/>
      <c r="O1408" s="17"/>
      <c r="P1408" s="17"/>
      <c r="Q1408" s="17"/>
      <c r="R1408" s="17"/>
    </row>
    <row r="1409" spans="1:18" ht="15.75" customHeight="1">
      <c r="A1409" s="17"/>
      <c r="B1409" s="213"/>
      <c r="C1409" s="174"/>
      <c r="D1409" s="199" t="s">
        <v>2619</v>
      </c>
      <c r="E1409" s="482" t="s">
        <v>2620</v>
      </c>
      <c r="F1409" s="483"/>
      <c r="G1409" s="231" t="s">
        <v>515</v>
      </c>
      <c r="H1409" s="199" t="s">
        <v>2687</v>
      </c>
      <c r="I1409" s="232">
        <v>545.29</v>
      </c>
      <c r="J1409" s="201">
        <f t="shared" si="691"/>
        <v>1.6358699999999999</v>
      </c>
      <c r="K1409" s="195">
        <v>0.24979999999999999</v>
      </c>
      <c r="L1409" s="201">
        <f t="shared" si="692"/>
        <v>0.408640326</v>
      </c>
      <c r="M1409" s="196">
        <f t="shared" si="693"/>
        <v>2.04</v>
      </c>
      <c r="N1409" s="20"/>
      <c r="O1409" s="17"/>
      <c r="P1409" s="17"/>
      <c r="Q1409" s="17"/>
      <c r="R1409" s="17"/>
    </row>
    <row r="1410" spans="1:18" ht="15.75" customHeight="1">
      <c r="A1410" s="17"/>
      <c r="B1410" s="213"/>
      <c r="C1410" s="192"/>
      <c r="D1410" s="192"/>
      <c r="E1410" s="482"/>
      <c r="F1410" s="483"/>
      <c r="G1410" s="192"/>
      <c r="H1410" s="208"/>
      <c r="I1410" s="232"/>
      <c r="J1410" s="201"/>
      <c r="K1410" s="222"/>
      <c r="L1410" s="209" t="s">
        <v>594</v>
      </c>
      <c r="M1410" s="210">
        <f>SUM(M1405:M1409)</f>
        <v>145.61999999999998</v>
      </c>
      <c r="N1410" s="20"/>
      <c r="O1410" s="17"/>
      <c r="P1410" s="17"/>
      <c r="Q1410" s="17"/>
      <c r="R1410" s="17"/>
    </row>
    <row r="1411" spans="1:18" ht="15.75" customHeight="1">
      <c r="A1411" s="17"/>
      <c r="B1411" s="213"/>
      <c r="C1411" s="206" t="s">
        <v>3941</v>
      </c>
      <c r="D1411" s="225" t="s">
        <v>2699</v>
      </c>
      <c r="E1411" s="484" t="s">
        <v>1246</v>
      </c>
      <c r="F1411" s="484" t="s">
        <v>489</v>
      </c>
      <c r="G1411" s="484" t="s">
        <v>1577</v>
      </c>
      <c r="H1411" s="484"/>
      <c r="I1411" s="484"/>
      <c r="J1411" s="484"/>
      <c r="K1411" s="484"/>
      <c r="L1411" s="484"/>
      <c r="M1411" s="485"/>
      <c r="N1411" s="20"/>
      <c r="O1411" s="17"/>
      <c r="P1411" s="17"/>
      <c r="Q1411" s="17"/>
      <c r="R1411" s="17"/>
    </row>
    <row r="1412" spans="1:18" ht="15.75" customHeight="1">
      <c r="A1412" s="17"/>
      <c r="B1412" s="213"/>
      <c r="C1412" s="174"/>
      <c r="D1412" s="199" t="s">
        <v>2700</v>
      </c>
      <c r="E1412" s="482" t="s">
        <v>2701</v>
      </c>
      <c r="F1412" s="483"/>
      <c r="G1412" s="231" t="s">
        <v>518</v>
      </c>
      <c r="H1412" s="199" t="s">
        <v>1595</v>
      </c>
      <c r="I1412" s="232">
        <v>79.17</v>
      </c>
      <c r="J1412" s="201">
        <f t="shared" ref="J1412:J1417" si="694">H1412*I1412</f>
        <v>55.418999999999997</v>
      </c>
      <c r="K1412" s="195">
        <v>0.24979999999999999</v>
      </c>
      <c r="L1412" s="201">
        <f t="shared" ref="L1412:L1417" si="695">J1412*K1412</f>
        <v>13.843666199999999</v>
      </c>
      <c r="M1412" s="196">
        <f t="shared" ref="M1412:M1417" si="696">ROUND(J1412+L1412,2)</f>
        <v>69.260000000000005</v>
      </c>
      <c r="N1412" s="20"/>
      <c r="O1412" s="17"/>
      <c r="P1412" s="17"/>
      <c r="Q1412" s="17"/>
      <c r="R1412" s="17"/>
    </row>
    <row r="1413" spans="1:18" ht="15.75" customHeight="1">
      <c r="A1413" s="17"/>
      <c r="B1413" s="213"/>
      <c r="C1413" s="174"/>
      <c r="D1413" s="199" t="s">
        <v>2702</v>
      </c>
      <c r="E1413" s="482" t="s">
        <v>2703</v>
      </c>
      <c r="F1413" s="483"/>
      <c r="G1413" s="231" t="s">
        <v>518</v>
      </c>
      <c r="H1413" s="199" t="s">
        <v>1568</v>
      </c>
      <c r="I1413" s="232">
        <v>3.34</v>
      </c>
      <c r="J1413" s="201">
        <f t="shared" si="694"/>
        <v>1.67</v>
      </c>
      <c r="K1413" s="195">
        <v>0.24979999999999999</v>
      </c>
      <c r="L1413" s="201">
        <f t="shared" si="695"/>
        <v>0.41716599999999998</v>
      </c>
      <c r="M1413" s="196">
        <f t="shared" si="696"/>
        <v>2.09</v>
      </c>
      <c r="N1413" s="20"/>
      <c r="O1413" s="17"/>
      <c r="P1413" s="17"/>
      <c r="Q1413" s="17"/>
      <c r="R1413" s="17"/>
    </row>
    <row r="1414" spans="1:18" ht="15.75" customHeight="1">
      <c r="A1414" s="17"/>
      <c r="B1414" s="213"/>
      <c r="C1414" s="174"/>
      <c r="D1414" s="199" t="s">
        <v>2704</v>
      </c>
      <c r="E1414" s="482" t="s">
        <v>2705</v>
      </c>
      <c r="F1414" s="483"/>
      <c r="G1414" s="231" t="s">
        <v>518</v>
      </c>
      <c r="H1414" s="199" t="s">
        <v>1639</v>
      </c>
      <c r="I1414" s="232">
        <v>43.24</v>
      </c>
      <c r="J1414" s="201">
        <f t="shared" si="694"/>
        <v>56.212000000000003</v>
      </c>
      <c r="K1414" s="195">
        <v>0.24979999999999999</v>
      </c>
      <c r="L1414" s="201">
        <f t="shared" si="695"/>
        <v>14.0417576</v>
      </c>
      <c r="M1414" s="196">
        <f t="shared" si="696"/>
        <v>70.25</v>
      </c>
      <c r="N1414" s="20"/>
      <c r="O1414" s="17"/>
      <c r="P1414" s="17"/>
      <c r="Q1414" s="17"/>
      <c r="R1414" s="17"/>
    </row>
    <row r="1415" spans="1:18" ht="15.75" customHeight="1">
      <c r="A1415" s="17"/>
      <c r="B1415" s="213"/>
      <c r="C1415" s="174"/>
      <c r="D1415" s="199" t="s">
        <v>2679</v>
      </c>
      <c r="E1415" s="482" t="s">
        <v>2680</v>
      </c>
      <c r="F1415" s="483"/>
      <c r="G1415" s="231" t="s">
        <v>489</v>
      </c>
      <c r="H1415" s="199" t="s">
        <v>2706</v>
      </c>
      <c r="I1415" s="232">
        <v>56.2</v>
      </c>
      <c r="J1415" s="201">
        <f t="shared" si="694"/>
        <v>196.70000000000002</v>
      </c>
      <c r="K1415" s="195">
        <v>0.24979999999999999</v>
      </c>
      <c r="L1415" s="201">
        <f t="shared" si="695"/>
        <v>49.135660000000001</v>
      </c>
      <c r="M1415" s="196">
        <f t="shared" si="696"/>
        <v>245.84</v>
      </c>
      <c r="N1415" s="20"/>
      <c r="O1415" s="17"/>
      <c r="P1415" s="17"/>
      <c r="Q1415" s="17"/>
      <c r="R1415" s="17"/>
    </row>
    <row r="1416" spans="1:18" ht="15.75" customHeight="1">
      <c r="A1416" s="17"/>
      <c r="B1416" s="213"/>
      <c r="C1416" s="174"/>
      <c r="D1416" s="199" t="s">
        <v>2008</v>
      </c>
      <c r="E1416" s="482" t="s">
        <v>631</v>
      </c>
      <c r="F1416" s="483"/>
      <c r="G1416" s="231" t="s">
        <v>596</v>
      </c>
      <c r="H1416" s="199" t="s">
        <v>1639</v>
      </c>
      <c r="I1416" s="232">
        <v>21.23</v>
      </c>
      <c r="J1416" s="201">
        <f t="shared" si="694"/>
        <v>27.599</v>
      </c>
      <c r="K1416" s="195">
        <v>0.24979999999999999</v>
      </c>
      <c r="L1416" s="201">
        <f t="shared" si="695"/>
        <v>6.8942302</v>
      </c>
      <c r="M1416" s="196">
        <f t="shared" si="696"/>
        <v>34.49</v>
      </c>
      <c r="N1416" s="20"/>
      <c r="O1416" s="17"/>
      <c r="P1416" s="17"/>
      <c r="Q1416" s="17"/>
      <c r="R1416" s="17"/>
    </row>
    <row r="1417" spans="1:18" ht="15.75" customHeight="1">
      <c r="A1417" s="17"/>
      <c r="B1417" s="213"/>
      <c r="C1417" s="174"/>
      <c r="D1417" s="199" t="s">
        <v>606</v>
      </c>
      <c r="E1417" s="482" t="s">
        <v>597</v>
      </c>
      <c r="F1417" s="483"/>
      <c r="G1417" s="231" t="s">
        <v>596</v>
      </c>
      <c r="H1417" s="199" t="s">
        <v>1639</v>
      </c>
      <c r="I1417" s="232">
        <v>17.29</v>
      </c>
      <c r="J1417" s="201">
        <f t="shared" si="694"/>
        <v>22.477</v>
      </c>
      <c r="K1417" s="195">
        <v>0.24979999999999999</v>
      </c>
      <c r="L1417" s="201">
        <f t="shared" si="695"/>
        <v>5.6147546000000004</v>
      </c>
      <c r="M1417" s="196">
        <f t="shared" si="696"/>
        <v>28.09</v>
      </c>
      <c r="N1417" s="20"/>
      <c r="O1417" s="17"/>
      <c r="P1417" s="17"/>
      <c r="Q1417" s="17"/>
      <c r="R1417" s="17"/>
    </row>
    <row r="1418" spans="1:18" ht="15.75" customHeight="1">
      <c r="A1418" s="17"/>
      <c r="B1418" s="213"/>
      <c r="C1418" s="192"/>
      <c r="D1418" s="192"/>
      <c r="E1418" s="482"/>
      <c r="F1418" s="483"/>
      <c r="G1418" s="192"/>
      <c r="H1418" s="208"/>
      <c r="I1418" s="232"/>
      <c r="J1418" s="201"/>
      <c r="K1418" s="222"/>
      <c r="L1418" s="209" t="s">
        <v>594</v>
      </c>
      <c r="M1418" s="210">
        <f>SUM(M1412:M1417)</f>
        <v>450.02000000000004</v>
      </c>
      <c r="N1418" s="20"/>
      <c r="O1418" s="17"/>
      <c r="P1418" s="17"/>
      <c r="Q1418" s="17"/>
      <c r="R1418" s="17"/>
    </row>
    <row r="1419" spans="1:18" ht="15.75" customHeight="1">
      <c r="A1419" s="17"/>
      <c r="B1419" s="213"/>
      <c r="C1419" s="206" t="s">
        <v>3942</v>
      </c>
      <c r="D1419" s="225" t="s">
        <v>2707</v>
      </c>
      <c r="E1419" s="484" t="s">
        <v>1247</v>
      </c>
      <c r="F1419" s="484"/>
      <c r="G1419" s="484"/>
      <c r="H1419" s="484"/>
      <c r="I1419" s="484"/>
      <c r="J1419" s="484"/>
      <c r="K1419" s="484"/>
      <c r="L1419" s="484"/>
      <c r="M1419" s="485"/>
      <c r="N1419" s="20"/>
      <c r="O1419" s="17"/>
      <c r="P1419" s="17"/>
      <c r="Q1419" s="17"/>
      <c r="R1419" s="17"/>
    </row>
    <row r="1420" spans="1:18" ht="15.75" customHeight="1">
      <c r="A1420" s="17"/>
      <c r="B1420" s="213"/>
      <c r="C1420" s="174"/>
      <c r="D1420" s="199" t="s">
        <v>2708</v>
      </c>
      <c r="E1420" s="482" t="s">
        <v>902</v>
      </c>
      <c r="F1420" s="483"/>
      <c r="G1420" s="231" t="s">
        <v>906</v>
      </c>
      <c r="H1420" s="199" t="s">
        <v>2713</v>
      </c>
      <c r="I1420" s="232" t="s">
        <v>2714</v>
      </c>
      <c r="J1420" s="201">
        <f t="shared" ref="J1420:J1425" si="697">H1420*I1420</f>
        <v>2.8594930000000005</v>
      </c>
      <c r="K1420" s="195">
        <v>0.24979999999999999</v>
      </c>
      <c r="L1420" s="201">
        <f t="shared" ref="L1420:L1425" si="698">J1420*K1420</f>
        <v>0.71430135140000006</v>
      </c>
      <c r="M1420" s="196">
        <f t="shared" ref="M1420:M1425" si="699">ROUND(J1420+L1420,2)</f>
        <v>3.57</v>
      </c>
      <c r="N1420" s="20"/>
      <c r="O1420" s="17"/>
      <c r="P1420" s="17"/>
      <c r="Q1420" s="17"/>
      <c r="R1420" s="17"/>
    </row>
    <row r="1421" spans="1:18" ht="15.75" customHeight="1">
      <c r="A1421" s="17"/>
      <c r="B1421" s="213"/>
      <c r="C1421" s="174"/>
      <c r="D1421" s="199" t="s">
        <v>2709</v>
      </c>
      <c r="E1421" s="482" t="s">
        <v>2710</v>
      </c>
      <c r="F1421" s="483"/>
      <c r="G1421" s="231" t="s">
        <v>491</v>
      </c>
      <c r="H1421" s="199" t="s">
        <v>1527</v>
      </c>
      <c r="I1421" s="232" t="s">
        <v>2715</v>
      </c>
      <c r="J1421" s="201">
        <f t="shared" si="697"/>
        <v>537.41</v>
      </c>
      <c r="K1421" s="195">
        <v>0.24979999999999999</v>
      </c>
      <c r="L1421" s="201">
        <f t="shared" si="698"/>
        <v>134.24501799999999</v>
      </c>
      <c r="M1421" s="196">
        <f t="shared" si="699"/>
        <v>671.66</v>
      </c>
      <c r="N1421" s="20"/>
      <c r="O1421" s="17"/>
      <c r="P1421" s="17"/>
      <c r="Q1421" s="17"/>
      <c r="R1421" s="17"/>
    </row>
    <row r="1422" spans="1:18" ht="15.75" customHeight="1">
      <c r="A1422" s="17"/>
      <c r="B1422" s="213"/>
      <c r="C1422" s="174"/>
      <c r="D1422" s="199" t="s">
        <v>2711</v>
      </c>
      <c r="E1422" s="482" t="s">
        <v>903</v>
      </c>
      <c r="F1422" s="483"/>
      <c r="G1422" s="231" t="s">
        <v>518</v>
      </c>
      <c r="H1422" s="199" t="s">
        <v>2716</v>
      </c>
      <c r="I1422" s="232" t="s">
        <v>2717</v>
      </c>
      <c r="J1422" s="201">
        <f t="shared" si="697"/>
        <v>2.8792</v>
      </c>
      <c r="K1422" s="195">
        <v>0.24979999999999999</v>
      </c>
      <c r="L1422" s="201">
        <f t="shared" si="698"/>
        <v>0.71922416</v>
      </c>
      <c r="M1422" s="196">
        <f t="shared" si="699"/>
        <v>3.6</v>
      </c>
      <c r="N1422" s="20"/>
      <c r="O1422" s="17"/>
      <c r="P1422" s="17"/>
      <c r="Q1422" s="17"/>
      <c r="R1422" s="17"/>
    </row>
    <row r="1423" spans="1:18" ht="15.75" customHeight="1">
      <c r="A1423" s="17"/>
      <c r="B1423" s="213"/>
      <c r="C1423" s="174"/>
      <c r="D1423" s="199" t="s">
        <v>2712</v>
      </c>
      <c r="E1423" s="482" t="s">
        <v>904</v>
      </c>
      <c r="F1423" s="483"/>
      <c r="G1423" s="231" t="s">
        <v>489</v>
      </c>
      <c r="H1423" s="199" t="s">
        <v>2718</v>
      </c>
      <c r="I1423" s="232" t="s">
        <v>2719</v>
      </c>
      <c r="J1423" s="201">
        <f t="shared" si="697"/>
        <v>64.58466</v>
      </c>
      <c r="K1423" s="195">
        <v>0.24979999999999999</v>
      </c>
      <c r="L1423" s="201">
        <f t="shared" si="698"/>
        <v>16.133248068</v>
      </c>
      <c r="M1423" s="196">
        <f t="shared" si="699"/>
        <v>80.72</v>
      </c>
      <c r="N1423" s="20"/>
      <c r="O1423" s="17"/>
      <c r="P1423" s="17"/>
      <c r="Q1423" s="17"/>
      <c r="R1423" s="17"/>
    </row>
    <row r="1424" spans="1:18" ht="15.75" customHeight="1">
      <c r="A1424" s="17"/>
      <c r="B1424" s="213"/>
      <c r="C1424" s="174"/>
      <c r="D1424" s="199" t="s">
        <v>976</v>
      </c>
      <c r="E1424" s="482" t="s">
        <v>605</v>
      </c>
      <c r="F1424" s="483"/>
      <c r="G1424" s="231" t="s">
        <v>596</v>
      </c>
      <c r="H1424" s="199" t="s">
        <v>2720</v>
      </c>
      <c r="I1424" s="232" t="s">
        <v>977</v>
      </c>
      <c r="J1424" s="201">
        <f t="shared" si="697"/>
        <v>6.0319799999999999</v>
      </c>
      <c r="K1424" s="195">
        <v>0.24979999999999999</v>
      </c>
      <c r="L1424" s="201">
        <f t="shared" si="698"/>
        <v>1.506788604</v>
      </c>
      <c r="M1424" s="196">
        <f t="shared" si="699"/>
        <v>7.54</v>
      </c>
      <c r="N1424" s="20"/>
      <c r="O1424" s="17"/>
      <c r="P1424" s="17"/>
      <c r="Q1424" s="17"/>
      <c r="R1424" s="17"/>
    </row>
    <row r="1425" spans="1:18" ht="15.75" customHeight="1">
      <c r="A1425" s="17"/>
      <c r="B1425" s="213"/>
      <c r="C1425" s="174"/>
      <c r="D1425" s="199" t="s">
        <v>606</v>
      </c>
      <c r="E1425" s="482" t="s">
        <v>597</v>
      </c>
      <c r="F1425" s="483"/>
      <c r="G1425" s="231" t="s">
        <v>596</v>
      </c>
      <c r="H1425" s="199" t="s">
        <v>2269</v>
      </c>
      <c r="I1425" s="232" t="s">
        <v>1922</v>
      </c>
      <c r="J1425" s="201">
        <f t="shared" si="697"/>
        <v>2.4378899999999994</v>
      </c>
      <c r="K1425" s="195">
        <v>0.24979999999999999</v>
      </c>
      <c r="L1425" s="201">
        <f t="shared" si="698"/>
        <v>0.60898492199999987</v>
      </c>
      <c r="M1425" s="196">
        <f t="shared" si="699"/>
        <v>3.05</v>
      </c>
      <c r="N1425" s="20"/>
      <c r="O1425" s="17"/>
      <c r="P1425" s="17"/>
      <c r="Q1425" s="17"/>
      <c r="R1425" s="17"/>
    </row>
    <row r="1426" spans="1:18" ht="15.75" customHeight="1">
      <c r="A1426" s="17"/>
      <c r="B1426" s="213"/>
      <c r="C1426" s="192"/>
      <c r="D1426" s="192"/>
      <c r="E1426" s="482"/>
      <c r="F1426" s="483"/>
      <c r="G1426" s="192"/>
      <c r="H1426" s="208"/>
      <c r="I1426" s="232"/>
      <c r="J1426" s="201"/>
      <c r="K1426" s="222"/>
      <c r="L1426" s="209" t="s">
        <v>594</v>
      </c>
      <c r="M1426" s="210">
        <f>SUM(M1420:M1425)</f>
        <v>770.14</v>
      </c>
      <c r="N1426" s="20"/>
      <c r="O1426" s="17"/>
      <c r="P1426" s="17"/>
      <c r="Q1426" s="17"/>
      <c r="R1426" s="17"/>
    </row>
    <row r="1427" spans="1:18" ht="15.75" customHeight="1">
      <c r="A1427" s="17"/>
      <c r="B1427" s="213"/>
      <c r="C1427" s="206" t="s">
        <v>3943</v>
      </c>
      <c r="D1427" s="206">
        <v>91338</v>
      </c>
      <c r="E1427" s="484" t="s">
        <v>1248</v>
      </c>
      <c r="F1427" s="484"/>
      <c r="G1427" s="484"/>
      <c r="H1427" s="484"/>
      <c r="I1427" s="484"/>
      <c r="J1427" s="484"/>
      <c r="K1427" s="484"/>
      <c r="L1427" s="484"/>
      <c r="M1427" s="485"/>
      <c r="N1427" s="20"/>
      <c r="O1427" s="17"/>
      <c r="P1427" s="17"/>
      <c r="Q1427" s="17"/>
      <c r="R1427" s="17"/>
    </row>
    <row r="1428" spans="1:18" ht="15.75" customHeight="1">
      <c r="A1428" s="17"/>
      <c r="B1428" s="213"/>
      <c r="C1428" s="174"/>
      <c r="D1428" s="199" t="s">
        <v>2708</v>
      </c>
      <c r="E1428" s="482" t="s">
        <v>902</v>
      </c>
      <c r="F1428" s="483"/>
      <c r="G1428" s="231" t="s">
        <v>906</v>
      </c>
      <c r="H1428" s="199" t="s">
        <v>2723</v>
      </c>
      <c r="I1428" s="232" t="s">
        <v>2714</v>
      </c>
      <c r="J1428" s="201">
        <f t="shared" ref="J1428:J1433" si="700">H1428*I1428</f>
        <v>39.633381</v>
      </c>
      <c r="K1428" s="195">
        <v>0.24979999999999999</v>
      </c>
      <c r="L1428" s="201">
        <f t="shared" ref="L1428:L1433" si="701">J1428*K1428</f>
        <v>9.9004185737999997</v>
      </c>
      <c r="M1428" s="196">
        <f t="shared" ref="M1428:M1433" si="702">ROUND(J1428+L1428,2)</f>
        <v>49.53</v>
      </c>
      <c r="N1428" s="20"/>
      <c r="O1428" s="17"/>
      <c r="P1428" s="17"/>
      <c r="Q1428" s="17"/>
      <c r="R1428" s="17"/>
    </row>
    <row r="1429" spans="1:18" ht="15.75" customHeight="1">
      <c r="A1429" s="17"/>
      <c r="B1429" s="213"/>
      <c r="C1429" s="174"/>
      <c r="D1429" s="199" t="s">
        <v>2721</v>
      </c>
      <c r="E1429" s="482" t="s">
        <v>2722</v>
      </c>
      <c r="F1429" s="483"/>
      <c r="G1429" s="231" t="s">
        <v>491</v>
      </c>
      <c r="H1429" s="199" t="s">
        <v>1527</v>
      </c>
      <c r="I1429" s="232" t="s">
        <v>2724</v>
      </c>
      <c r="J1429" s="201">
        <f t="shared" si="700"/>
        <v>838.91</v>
      </c>
      <c r="K1429" s="195">
        <v>0.24979999999999999</v>
      </c>
      <c r="L1429" s="201">
        <f t="shared" si="701"/>
        <v>209.55971799999998</v>
      </c>
      <c r="M1429" s="196">
        <f t="shared" si="702"/>
        <v>1048.47</v>
      </c>
      <c r="N1429" s="20"/>
      <c r="O1429" s="17"/>
      <c r="P1429" s="17"/>
      <c r="Q1429" s="17"/>
      <c r="R1429" s="17"/>
    </row>
    <row r="1430" spans="1:18" ht="15.75" customHeight="1">
      <c r="A1430" s="17"/>
      <c r="B1430" s="213"/>
      <c r="C1430" s="174"/>
      <c r="D1430" s="199" t="s">
        <v>2711</v>
      </c>
      <c r="E1430" s="482" t="s">
        <v>903</v>
      </c>
      <c r="F1430" s="483"/>
      <c r="G1430" s="231" t="s">
        <v>518</v>
      </c>
      <c r="H1430" s="199" t="s">
        <v>2725</v>
      </c>
      <c r="I1430" s="232" t="s">
        <v>2717</v>
      </c>
      <c r="J1430" s="201">
        <f t="shared" si="700"/>
        <v>2.938126</v>
      </c>
      <c r="K1430" s="195">
        <v>0.24979999999999999</v>
      </c>
      <c r="L1430" s="201">
        <f t="shared" si="701"/>
        <v>0.73394387480000001</v>
      </c>
      <c r="M1430" s="196">
        <f t="shared" si="702"/>
        <v>3.67</v>
      </c>
      <c r="N1430" s="20"/>
      <c r="O1430" s="17"/>
      <c r="P1430" s="17"/>
      <c r="Q1430" s="17"/>
      <c r="R1430" s="17"/>
    </row>
    <row r="1431" spans="1:18" ht="15.75" customHeight="1">
      <c r="A1431" s="17"/>
      <c r="B1431" s="213"/>
      <c r="C1431" s="174"/>
      <c r="D1431" s="199" t="s">
        <v>2712</v>
      </c>
      <c r="E1431" s="482" t="s">
        <v>904</v>
      </c>
      <c r="F1431" s="483"/>
      <c r="G1431" s="231" t="s">
        <v>489</v>
      </c>
      <c r="H1431" s="199" t="s">
        <v>2726</v>
      </c>
      <c r="I1431" s="232" t="s">
        <v>2719</v>
      </c>
      <c r="J1431" s="201">
        <f t="shared" si="700"/>
        <v>200.92223199999998</v>
      </c>
      <c r="K1431" s="195">
        <v>0.24979999999999999</v>
      </c>
      <c r="L1431" s="201">
        <f t="shared" si="701"/>
        <v>50.190373553599997</v>
      </c>
      <c r="M1431" s="196">
        <f t="shared" si="702"/>
        <v>251.11</v>
      </c>
      <c r="N1431" s="20"/>
      <c r="O1431" s="17"/>
      <c r="P1431" s="17"/>
      <c r="Q1431" s="17"/>
      <c r="R1431" s="17"/>
    </row>
    <row r="1432" spans="1:18" ht="15.75" customHeight="1">
      <c r="A1432" s="17"/>
      <c r="B1432" s="213"/>
      <c r="C1432" s="174"/>
      <c r="D1432" s="199" t="s">
        <v>976</v>
      </c>
      <c r="E1432" s="482" t="s">
        <v>605</v>
      </c>
      <c r="F1432" s="483"/>
      <c r="G1432" s="231" t="s">
        <v>596</v>
      </c>
      <c r="H1432" s="199" t="s">
        <v>2727</v>
      </c>
      <c r="I1432" s="232" t="s">
        <v>977</v>
      </c>
      <c r="J1432" s="201">
        <f t="shared" si="700"/>
        <v>7.6212569999999999</v>
      </c>
      <c r="K1432" s="195">
        <v>0.24979999999999999</v>
      </c>
      <c r="L1432" s="201">
        <f t="shared" si="701"/>
        <v>1.9037899986</v>
      </c>
      <c r="M1432" s="196">
        <f t="shared" si="702"/>
        <v>9.5299999999999994</v>
      </c>
      <c r="N1432" s="20"/>
      <c r="O1432" s="17"/>
      <c r="P1432" s="17"/>
      <c r="Q1432" s="17"/>
      <c r="R1432" s="17"/>
    </row>
    <row r="1433" spans="1:18" ht="15.75" customHeight="1">
      <c r="A1433" s="17"/>
      <c r="B1433" s="213"/>
      <c r="C1433" s="174"/>
      <c r="D1433" s="199" t="s">
        <v>606</v>
      </c>
      <c r="E1433" s="482" t="s">
        <v>597</v>
      </c>
      <c r="F1433" s="483"/>
      <c r="G1433" s="231" t="s">
        <v>596</v>
      </c>
      <c r="H1433" s="199" t="s">
        <v>2728</v>
      </c>
      <c r="I1433" s="232" t="s">
        <v>1922</v>
      </c>
      <c r="J1433" s="201">
        <f t="shared" si="700"/>
        <v>3.0758909999999999</v>
      </c>
      <c r="K1433" s="195">
        <v>0.24979999999999999</v>
      </c>
      <c r="L1433" s="201">
        <f t="shared" si="701"/>
        <v>0.76835757179999997</v>
      </c>
      <c r="M1433" s="196">
        <f t="shared" si="702"/>
        <v>3.84</v>
      </c>
      <c r="N1433" s="20"/>
      <c r="O1433" s="17"/>
      <c r="P1433" s="17"/>
      <c r="Q1433" s="17"/>
      <c r="R1433" s="17"/>
    </row>
    <row r="1434" spans="1:18" ht="15.75" customHeight="1">
      <c r="A1434" s="17"/>
      <c r="B1434" s="213"/>
      <c r="C1434" s="192"/>
      <c r="D1434" s="192"/>
      <c r="E1434" s="482"/>
      <c r="F1434" s="483"/>
      <c r="G1434" s="192"/>
      <c r="H1434" s="208"/>
      <c r="I1434" s="232"/>
      <c r="J1434" s="201"/>
      <c r="K1434" s="222"/>
      <c r="L1434" s="209" t="s">
        <v>594</v>
      </c>
      <c r="M1434" s="210">
        <f>SUM(M1428:M1433)</f>
        <v>1366.15</v>
      </c>
      <c r="N1434" s="20"/>
      <c r="O1434" s="17"/>
      <c r="P1434" s="17"/>
      <c r="Q1434" s="17"/>
      <c r="R1434" s="17"/>
    </row>
    <row r="1435" spans="1:18" ht="15.75" customHeight="1">
      <c r="A1435" s="17"/>
      <c r="B1435" s="213"/>
      <c r="C1435" s="206" t="s">
        <v>4265</v>
      </c>
      <c r="D1435" s="206">
        <v>91341</v>
      </c>
      <c r="E1435" s="484" t="s">
        <v>1249</v>
      </c>
      <c r="F1435" s="484"/>
      <c r="G1435" s="484"/>
      <c r="H1435" s="484"/>
      <c r="I1435" s="484"/>
      <c r="J1435" s="484"/>
      <c r="K1435" s="484"/>
      <c r="L1435" s="484"/>
      <c r="M1435" s="485"/>
      <c r="N1435" s="20"/>
      <c r="O1435" s="17"/>
      <c r="P1435" s="17"/>
      <c r="Q1435" s="17"/>
      <c r="R1435" s="17"/>
    </row>
    <row r="1436" spans="1:18" ht="15.75" customHeight="1">
      <c r="A1436" s="17"/>
      <c r="B1436" s="213"/>
      <c r="C1436" s="174"/>
      <c r="D1436" s="199" t="s">
        <v>2708</v>
      </c>
      <c r="E1436" s="482" t="s">
        <v>902</v>
      </c>
      <c r="F1436" s="483"/>
      <c r="G1436" s="231" t="s">
        <v>906</v>
      </c>
      <c r="H1436" s="199" t="s">
        <v>2723</v>
      </c>
      <c r="I1436" s="232" t="s">
        <v>2714</v>
      </c>
      <c r="J1436" s="201">
        <f t="shared" ref="J1436:J1441" si="703">H1436*I1436</f>
        <v>39.633381</v>
      </c>
      <c r="K1436" s="195">
        <v>0.24979999999999999</v>
      </c>
      <c r="L1436" s="201">
        <f t="shared" ref="L1436:L1441" si="704">J1436*K1436</f>
        <v>9.9004185737999997</v>
      </c>
      <c r="M1436" s="196">
        <f t="shared" ref="M1436:M1441" si="705">ROUND(J1436+L1436,2)</f>
        <v>49.53</v>
      </c>
      <c r="N1436" s="20"/>
      <c r="O1436" s="17"/>
      <c r="P1436" s="17"/>
      <c r="Q1436" s="17"/>
      <c r="R1436" s="17"/>
    </row>
    <row r="1437" spans="1:18" ht="15.75" customHeight="1">
      <c r="A1437" s="17"/>
      <c r="B1437" s="213"/>
      <c r="C1437" s="174"/>
      <c r="D1437" s="199" t="s">
        <v>2711</v>
      </c>
      <c r="E1437" s="482" t="s">
        <v>903</v>
      </c>
      <c r="F1437" s="483"/>
      <c r="G1437" s="231" t="s">
        <v>518</v>
      </c>
      <c r="H1437" s="199" t="s">
        <v>2725</v>
      </c>
      <c r="I1437" s="232" t="s">
        <v>2717</v>
      </c>
      <c r="J1437" s="201">
        <f t="shared" si="703"/>
        <v>2.938126</v>
      </c>
      <c r="K1437" s="195">
        <v>0.24979999999999999</v>
      </c>
      <c r="L1437" s="201">
        <f t="shared" si="704"/>
        <v>0.73394387480000001</v>
      </c>
      <c r="M1437" s="196">
        <f t="shared" si="705"/>
        <v>3.67</v>
      </c>
      <c r="N1437" s="20"/>
      <c r="O1437" s="17"/>
      <c r="P1437" s="17"/>
      <c r="Q1437" s="17"/>
      <c r="R1437" s="17"/>
    </row>
    <row r="1438" spans="1:18" ht="15.75" customHeight="1">
      <c r="A1438" s="17"/>
      <c r="B1438" s="213"/>
      <c r="C1438" s="174"/>
      <c r="D1438" s="199" t="s">
        <v>2712</v>
      </c>
      <c r="E1438" s="482" t="s">
        <v>904</v>
      </c>
      <c r="F1438" s="483"/>
      <c r="G1438" s="231" t="s">
        <v>489</v>
      </c>
      <c r="H1438" s="199" t="s">
        <v>2726</v>
      </c>
      <c r="I1438" s="232" t="s">
        <v>2719</v>
      </c>
      <c r="J1438" s="201">
        <f t="shared" si="703"/>
        <v>200.92223199999998</v>
      </c>
      <c r="K1438" s="195">
        <v>0.24979999999999999</v>
      </c>
      <c r="L1438" s="201">
        <f t="shared" si="704"/>
        <v>50.190373553599997</v>
      </c>
      <c r="M1438" s="196">
        <f t="shared" si="705"/>
        <v>251.11</v>
      </c>
      <c r="N1438" s="20"/>
      <c r="O1438" s="17"/>
      <c r="P1438" s="17"/>
      <c r="Q1438" s="17"/>
      <c r="R1438" s="17"/>
    </row>
    <row r="1439" spans="1:18" ht="15.75" customHeight="1">
      <c r="A1439" s="17"/>
      <c r="B1439" s="213"/>
      <c r="C1439" s="174"/>
      <c r="D1439" s="199" t="s">
        <v>2729</v>
      </c>
      <c r="E1439" s="482" t="s">
        <v>905</v>
      </c>
      <c r="F1439" s="483"/>
      <c r="G1439" s="231" t="s">
        <v>518</v>
      </c>
      <c r="H1439" s="199" t="s">
        <v>2730</v>
      </c>
      <c r="I1439" s="232" t="s">
        <v>2731</v>
      </c>
      <c r="J1439" s="201">
        <f t="shared" si="703"/>
        <v>580.64151600000002</v>
      </c>
      <c r="K1439" s="195">
        <v>0.24979999999999999</v>
      </c>
      <c r="L1439" s="201">
        <f t="shared" si="704"/>
        <v>145.04425069679999</v>
      </c>
      <c r="M1439" s="196">
        <f t="shared" si="705"/>
        <v>725.69</v>
      </c>
      <c r="N1439" s="20"/>
      <c r="O1439" s="17"/>
      <c r="P1439" s="17"/>
      <c r="Q1439" s="17"/>
      <c r="R1439" s="17"/>
    </row>
    <row r="1440" spans="1:18" ht="15.75" customHeight="1">
      <c r="A1440" s="17"/>
      <c r="B1440" s="213"/>
      <c r="C1440" s="174"/>
      <c r="D1440" s="199" t="s">
        <v>976</v>
      </c>
      <c r="E1440" s="482" t="s">
        <v>605</v>
      </c>
      <c r="F1440" s="483"/>
      <c r="G1440" s="231" t="s">
        <v>596</v>
      </c>
      <c r="H1440" s="199" t="s">
        <v>2732</v>
      </c>
      <c r="I1440" s="232" t="s">
        <v>977</v>
      </c>
      <c r="J1440" s="201">
        <f t="shared" si="703"/>
        <v>8.1838139999999999</v>
      </c>
      <c r="K1440" s="195">
        <v>0.24979999999999999</v>
      </c>
      <c r="L1440" s="201">
        <f t="shared" si="704"/>
        <v>2.0443167372</v>
      </c>
      <c r="M1440" s="196">
        <f t="shared" si="705"/>
        <v>10.23</v>
      </c>
      <c r="N1440" s="20"/>
      <c r="O1440" s="17"/>
      <c r="P1440" s="17"/>
      <c r="Q1440" s="17"/>
      <c r="R1440" s="17"/>
    </row>
    <row r="1441" spans="1:18" ht="15.75" customHeight="1">
      <c r="A1441" s="17"/>
      <c r="B1441" s="213"/>
      <c r="C1441" s="174"/>
      <c r="D1441" s="199" t="s">
        <v>606</v>
      </c>
      <c r="E1441" s="482" t="s">
        <v>597</v>
      </c>
      <c r="F1441" s="483"/>
      <c r="G1441" s="231" t="s">
        <v>596</v>
      </c>
      <c r="H1441" s="199" t="s">
        <v>2733</v>
      </c>
      <c r="I1441" s="232" t="s">
        <v>1922</v>
      </c>
      <c r="J1441" s="201">
        <f t="shared" si="703"/>
        <v>3.3023899999999999</v>
      </c>
      <c r="K1441" s="195">
        <v>0.24979999999999999</v>
      </c>
      <c r="L1441" s="201">
        <f t="shared" si="704"/>
        <v>0.82493702199999996</v>
      </c>
      <c r="M1441" s="196">
        <f t="shared" si="705"/>
        <v>4.13</v>
      </c>
      <c r="N1441" s="20"/>
      <c r="O1441" s="17"/>
      <c r="P1441" s="17"/>
      <c r="Q1441" s="17"/>
      <c r="R1441" s="17"/>
    </row>
    <row r="1442" spans="1:18" ht="15.75" customHeight="1">
      <c r="A1442" s="17"/>
      <c r="B1442" s="213"/>
      <c r="C1442" s="192"/>
      <c r="D1442" s="192"/>
      <c r="E1442" s="482"/>
      <c r="F1442" s="483"/>
      <c r="G1442" s="192"/>
      <c r="H1442" s="208"/>
      <c r="I1442" s="232"/>
      <c r="J1442" s="201"/>
      <c r="K1442" s="222"/>
      <c r="L1442" s="209" t="s">
        <v>594</v>
      </c>
      <c r="M1442" s="210">
        <f>SUM(M1436:M1441)</f>
        <v>1044.3600000000001</v>
      </c>
      <c r="N1442" s="20"/>
      <c r="O1442" s="17"/>
      <c r="P1442" s="17"/>
      <c r="Q1442" s="17"/>
      <c r="R1442" s="17"/>
    </row>
    <row r="1443" spans="1:18" ht="15.75" customHeight="1">
      <c r="A1443" s="17"/>
      <c r="B1443" s="213"/>
      <c r="C1443" s="206" t="s">
        <v>3944</v>
      </c>
      <c r="D1443" s="206">
        <v>94805</v>
      </c>
      <c r="E1443" s="484" t="s">
        <v>1250</v>
      </c>
      <c r="F1443" s="484"/>
      <c r="G1443" s="484"/>
      <c r="H1443" s="484"/>
      <c r="I1443" s="484"/>
      <c r="J1443" s="484"/>
      <c r="K1443" s="484"/>
      <c r="L1443" s="484"/>
      <c r="M1443" s="485"/>
      <c r="N1443" s="20"/>
      <c r="O1443" s="17"/>
      <c r="P1443" s="17"/>
      <c r="Q1443" s="17"/>
      <c r="R1443" s="17"/>
    </row>
    <row r="1444" spans="1:18" ht="15.75" customHeight="1">
      <c r="A1444" s="17"/>
      <c r="B1444" s="213"/>
      <c r="C1444" s="174"/>
      <c r="D1444" s="199" t="s">
        <v>2708</v>
      </c>
      <c r="E1444" s="482" t="s">
        <v>902</v>
      </c>
      <c r="F1444" s="483"/>
      <c r="G1444" s="231" t="s">
        <v>906</v>
      </c>
      <c r="H1444" s="199" t="s">
        <v>2736</v>
      </c>
      <c r="I1444" s="232" t="s">
        <v>2714</v>
      </c>
      <c r="J1444" s="201">
        <f t="shared" ref="J1444:J1448" si="706">H1444*I1444</f>
        <v>72.407570000000007</v>
      </c>
      <c r="K1444" s="195">
        <v>0.24979999999999999</v>
      </c>
      <c r="L1444" s="201">
        <f t="shared" ref="L1444:L1448" si="707">J1444*K1444</f>
        <v>18.087410986000002</v>
      </c>
      <c r="M1444" s="196">
        <f t="shared" ref="M1444:M1448" si="708">ROUND(J1444+L1444,2)</f>
        <v>90.49</v>
      </c>
      <c r="N1444" s="20"/>
      <c r="O1444" s="17"/>
      <c r="P1444" s="17"/>
      <c r="Q1444" s="17"/>
      <c r="R1444" s="17"/>
    </row>
    <row r="1445" spans="1:18" ht="15.75" customHeight="1">
      <c r="A1445" s="17"/>
      <c r="B1445" s="213"/>
      <c r="C1445" s="174"/>
      <c r="D1445" s="199" t="s">
        <v>2711</v>
      </c>
      <c r="E1445" s="482" t="s">
        <v>903</v>
      </c>
      <c r="F1445" s="483"/>
      <c r="G1445" s="231" t="s">
        <v>518</v>
      </c>
      <c r="H1445" s="199" t="s">
        <v>2668</v>
      </c>
      <c r="I1445" s="232" t="s">
        <v>2717</v>
      </c>
      <c r="J1445" s="201">
        <f t="shared" si="706"/>
        <v>5.3680000000000003</v>
      </c>
      <c r="K1445" s="195">
        <v>0.24979999999999999</v>
      </c>
      <c r="L1445" s="201">
        <f t="shared" si="707"/>
        <v>1.3409264000000001</v>
      </c>
      <c r="M1445" s="196">
        <f t="shared" si="708"/>
        <v>6.71</v>
      </c>
      <c r="N1445" s="20"/>
      <c r="O1445" s="17"/>
      <c r="P1445" s="17"/>
      <c r="Q1445" s="17"/>
      <c r="R1445" s="17"/>
    </row>
    <row r="1446" spans="1:18" ht="15.75" customHeight="1">
      <c r="A1446" s="17"/>
      <c r="B1446" s="213"/>
      <c r="C1446" s="174"/>
      <c r="D1446" s="199" t="s">
        <v>2734</v>
      </c>
      <c r="E1446" s="482" t="s">
        <v>2735</v>
      </c>
      <c r="F1446" s="483"/>
      <c r="G1446" s="231" t="s">
        <v>518</v>
      </c>
      <c r="H1446" s="199" t="s">
        <v>1527</v>
      </c>
      <c r="I1446" s="232" t="s">
        <v>2737</v>
      </c>
      <c r="J1446" s="201">
        <f t="shared" si="706"/>
        <v>1034.6400000000001</v>
      </c>
      <c r="K1446" s="195">
        <v>0.24979999999999999</v>
      </c>
      <c r="L1446" s="201">
        <f t="shared" si="707"/>
        <v>258.45307200000002</v>
      </c>
      <c r="M1446" s="196">
        <f t="shared" si="708"/>
        <v>1293.0899999999999</v>
      </c>
      <c r="N1446" s="20"/>
      <c r="O1446" s="17"/>
      <c r="P1446" s="17"/>
      <c r="Q1446" s="17"/>
      <c r="R1446" s="17"/>
    </row>
    <row r="1447" spans="1:18" ht="15.75" customHeight="1">
      <c r="A1447" s="17"/>
      <c r="B1447" s="213"/>
      <c r="C1447" s="174"/>
      <c r="D1447" s="199" t="s">
        <v>976</v>
      </c>
      <c r="E1447" s="482" t="s">
        <v>605</v>
      </c>
      <c r="F1447" s="483"/>
      <c r="G1447" s="231" t="s">
        <v>596</v>
      </c>
      <c r="H1447" s="199" t="s">
        <v>2738</v>
      </c>
      <c r="I1447" s="232" t="s">
        <v>977</v>
      </c>
      <c r="J1447" s="201">
        <f t="shared" si="706"/>
        <v>13.924890000000001</v>
      </c>
      <c r="K1447" s="195">
        <v>0.24979999999999999</v>
      </c>
      <c r="L1447" s="201">
        <f t="shared" si="707"/>
        <v>3.4784375220000001</v>
      </c>
      <c r="M1447" s="196">
        <f t="shared" si="708"/>
        <v>17.399999999999999</v>
      </c>
      <c r="N1447" s="20"/>
      <c r="O1447" s="17"/>
      <c r="P1447" s="17"/>
      <c r="Q1447" s="17"/>
      <c r="R1447" s="17"/>
    </row>
    <row r="1448" spans="1:18" ht="15.75" customHeight="1">
      <c r="A1448" s="17"/>
      <c r="B1448" s="213"/>
      <c r="C1448" s="174"/>
      <c r="D1448" s="199" t="s">
        <v>606</v>
      </c>
      <c r="E1448" s="482" t="s">
        <v>597</v>
      </c>
      <c r="F1448" s="483"/>
      <c r="G1448" s="231" t="s">
        <v>596</v>
      </c>
      <c r="H1448" s="199" t="s">
        <v>2739</v>
      </c>
      <c r="I1448" s="232" t="s">
        <v>1922</v>
      </c>
      <c r="J1448" s="201">
        <f t="shared" si="706"/>
        <v>5.6192500000000001</v>
      </c>
      <c r="K1448" s="195">
        <v>0.24979999999999999</v>
      </c>
      <c r="L1448" s="201">
        <f t="shared" si="707"/>
        <v>1.4036886500000001</v>
      </c>
      <c r="M1448" s="196">
        <f t="shared" si="708"/>
        <v>7.02</v>
      </c>
      <c r="N1448" s="20"/>
      <c r="O1448" s="17"/>
      <c r="P1448" s="17"/>
      <c r="Q1448" s="17"/>
      <c r="R1448" s="17"/>
    </row>
    <row r="1449" spans="1:18" ht="15.75" customHeight="1">
      <c r="A1449" s="17"/>
      <c r="B1449" s="213"/>
      <c r="C1449" s="192"/>
      <c r="D1449" s="192"/>
      <c r="E1449" s="482"/>
      <c r="F1449" s="483"/>
      <c r="G1449" s="192"/>
      <c r="H1449" s="208"/>
      <c r="I1449" s="232"/>
      <c r="J1449" s="201"/>
      <c r="K1449" s="222"/>
      <c r="L1449" s="209" t="s">
        <v>594</v>
      </c>
      <c r="M1449" s="210">
        <f>SUM(M1444:M1448)</f>
        <v>1414.71</v>
      </c>
      <c r="N1449" s="20"/>
      <c r="O1449" s="17"/>
      <c r="P1449" s="17"/>
      <c r="Q1449" s="17"/>
      <c r="R1449" s="17"/>
    </row>
    <row r="1450" spans="1:18" ht="15.75" customHeight="1">
      <c r="A1450" s="17"/>
      <c r="B1450" s="213"/>
      <c r="C1450" s="206" t="s">
        <v>3945</v>
      </c>
      <c r="D1450" s="206">
        <v>94806</v>
      </c>
      <c r="E1450" s="484" t="s">
        <v>1251</v>
      </c>
      <c r="F1450" s="484"/>
      <c r="G1450" s="484"/>
      <c r="H1450" s="484"/>
      <c r="I1450" s="484"/>
      <c r="J1450" s="484"/>
      <c r="K1450" s="484"/>
      <c r="L1450" s="484"/>
      <c r="M1450" s="485"/>
      <c r="N1450" s="20"/>
      <c r="O1450" s="17"/>
      <c r="P1450" s="17"/>
      <c r="Q1450" s="17"/>
      <c r="R1450" s="17"/>
    </row>
    <row r="1451" spans="1:18" ht="15.75" customHeight="1">
      <c r="A1451" s="17"/>
      <c r="B1451" s="213"/>
      <c r="C1451" s="174"/>
      <c r="D1451" s="199" t="s">
        <v>2708</v>
      </c>
      <c r="E1451" s="482" t="s">
        <v>902</v>
      </c>
      <c r="F1451" s="483"/>
      <c r="G1451" s="231" t="s">
        <v>906</v>
      </c>
      <c r="H1451" s="199" t="s">
        <v>2736</v>
      </c>
      <c r="I1451" s="232" t="s">
        <v>2714</v>
      </c>
      <c r="J1451" s="201">
        <f t="shared" ref="J1451:J1455" si="709">H1451*I1451</f>
        <v>72.407570000000007</v>
      </c>
      <c r="K1451" s="195">
        <v>0.24979999999999999</v>
      </c>
      <c r="L1451" s="201">
        <f t="shared" ref="L1451:L1455" si="710">J1451*K1451</f>
        <v>18.087410986000002</v>
      </c>
      <c r="M1451" s="196">
        <f t="shared" ref="M1451:M1455" si="711">ROUND(J1451+L1451,2)</f>
        <v>90.49</v>
      </c>
      <c r="N1451" s="20"/>
      <c r="O1451" s="17"/>
      <c r="P1451" s="17"/>
      <c r="Q1451" s="17"/>
      <c r="R1451" s="17"/>
    </row>
    <row r="1452" spans="1:18" ht="15.75" customHeight="1">
      <c r="A1452" s="17"/>
      <c r="B1452" s="213"/>
      <c r="C1452" s="174"/>
      <c r="D1452" s="199" t="s">
        <v>2711</v>
      </c>
      <c r="E1452" s="482" t="s">
        <v>903</v>
      </c>
      <c r="F1452" s="483"/>
      <c r="G1452" s="231" t="s">
        <v>518</v>
      </c>
      <c r="H1452" s="199" t="s">
        <v>2668</v>
      </c>
      <c r="I1452" s="232" t="s">
        <v>2717</v>
      </c>
      <c r="J1452" s="201">
        <f t="shared" si="709"/>
        <v>5.3680000000000003</v>
      </c>
      <c r="K1452" s="195">
        <v>0.24979999999999999</v>
      </c>
      <c r="L1452" s="201">
        <f t="shared" si="710"/>
        <v>1.3409264000000001</v>
      </c>
      <c r="M1452" s="196">
        <f t="shared" si="711"/>
        <v>6.71</v>
      </c>
      <c r="N1452" s="20"/>
      <c r="O1452" s="17"/>
      <c r="P1452" s="17"/>
      <c r="Q1452" s="17"/>
      <c r="R1452" s="17"/>
    </row>
    <row r="1453" spans="1:18" ht="15.75" customHeight="1">
      <c r="A1453" s="17"/>
      <c r="B1453" s="213"/>
      <c r="C1453" s="174"/>
      <c r="D1453" s="199" t="s">
        <v>2734</v>
      </c>
      <c r="E1453" s="482" t="s">
        <v>2735</v>
      </c>
      <c r="F1453" s="483"/>
      <c r="G1453" s="231" t="s">
        <v>518</v>
      </c>
      <c r="H1453" s="199" t="s">
        <v>1527</v>
      </c>
      <c r="I1453" s="232" t="s">
        <v>2740</v>
      </c>
      <c r="J1453" s="201">
        <f t="shared" si="709"/>
        <v>741.3</v>
      </c>
      <c r="K1453" s="195">
        <v>0.24979999999999999</v>
      </c>
      <c r="L1453" s="201">
        <f t="shared" si="710"/>
        <v>185.17674</v>
      </c>
      <c r="M1453" s="196">
        <f t="shared" si="711"/>
        <v>926.48</v>
      </c>
      <c r="N1453" s="20"/>
      <c r="O1453" s="17"/>
      <c r="P1453" s="17"/>
      <c r="Q1453" s="17"/>
      <c r="R1453" s="17"/>
    </row>
    <row r="1454" spans="1:18" ht="15.75" customHeight="1">
      <c r="A1454" s="17"/>
      <c r="B1454" s="213"/>
      <c r="C1454" s="174"/>
      <c r="D1454" s="199" t="s">
        <v>976</v>
      </c>
      <c r="E1454" s="482" t="s">
        <v>605</v>
      </c>
      <c r="F1454" s="483"/>
      <c r="G1454" s="231" t="s">
        <v>596</v>
      </c>
      <c r="H1454" s="199" t="s">
        <v>2741</v>
      </c>
      <c r="I1454" s="232" t="s">
        <v>977</v>
      </c>
      <c r="J1454" s="201">
        <f t="shared" si="709"/>
        <v>19.657410000000002</v>
      </c>
      <c r="K1454" s="195">
        <v>0.24979999999999999</v>
      </c>
      <c r="L1454" s="201">
        <f t="shared" si="710"/>
        <v>4.9104210180000001</v>
      </c>
      <c r="M1454" s="196">
        <f t="shared" si="711"/>
        <v>24.57</v>
      </c>
      <c r="N1454" s="20"/>
      <c r="O1454" s="17"/>
      <c r="P1454" s="17"/>
      <c r="Q1454" s="17"/>
      <c r="R1454" s="17"/>
    </row>
    <row r="1455" spans="1:18" ht="15.75" customHeight="1">
      <c r="A1455" s="17"/>
      <c r="B1455" s="213"/>
      <c r="C1455" s="174"/>
      <c r="D1455" s="199" t="s">
        <v>606</v>
      </c>
      <c r="E1455" s="482" t="s">
        <v>597</v>
      </c>
      <c r="F1455" s="483"/>
      <c r="G1455" s="231" t="s">
        <v>596</v>
      </c>
      <c r="H1455" s="199" t="s">
        <v>2742</v>
      </c>
      <c r="I1455" s="232" t="s">
        <v>1922</v>
      </c>
      <c r="J1455" s="201">
        <f t="shared" si="709"/>
        <v>7.9534000000000002</v>
      </c>
      <c r="K1455" s="195">
        <v>0.24979999999999999</v>
      </c>
      <c r="L1455" s="201">
        <f t="shared" si="710"/>
        <v>1.98675932</v>
      </c>
      <c r="M1455" s="196">
        <f t="shared" si="711"/>
        <v>9.94</v>
      </c>
      <c r="N1455" s="20"/>
      <c r="O1455" s="17"/>
      <c r="P1455" s="17"/>
      <c r="Q1455" s="17"/>
      <c r="R1455" s="17"/>
    </row>
    <row r="1456" spans="1:18" ht="15.75" customHeight="1">
      <c r="A1456" s="17"/>
      <c r="B1456" s="213"/>
      <c r="C1456" s="192"/>
      <c r="D1456" s="192"/>
      <c r="E1456" s="482"/>
      <c r="F1456" s="483"/>
      <c r="G1456" s="192"/>
      <c r="H1456" s="208"/>
      <c r="I1456" s="232"/>
      <c r="J1456" s="201"/>
      <c r="K1456" s="222"/>
      <c r="L1456" s="209" t="s">
        <v>594</v>
      </c>
      <c r="M1456" s="210">
        <f>SUM(M1451:M1455)</f>
        <v>1058.19</v>
      </c>
      <c r="N1456" s="20"/>
      <c r="O1456" s="17"/>
      <c r="P1456" s="17"/>
      <c r="Q1456" s="17"/>
      <c r="R1456" s="17"/>
    </row>
    <row r="1457" spans="1:18" ht="15.75" customHeight="1">
      <c r="A1457" s="17"/>
      <c r="B1457" s="213"/>
      <c r="C1457" s="206" t="s">
        <v>3946</v>
      </c>
      <c r="D1457" s="206" t="s">
        <v>4266</v>
      </c>
      <c r="E1457" s="484" t="s">
        <v>1252</v>
      </c>
      <c r="F1457" s="484"/>
      <c r="G1457" s="484"/>
      <c r="H1457" s="484"/>
      <c r="I1457" s="484"/>
      <c r="J1457" s="484"/>
      <c r="K1457" s="484"/>
      <c r="L1457" s="484"/>
      <c r="M1457" s="485"/>
      <c r="N1457" s="20"/>
      <c r="O1457" s="17"/>
      <c r="P1457" s="17"/>
      <c r="Q1457" s="17"/>
      <c r="R1457" s="17"/>
    </row>
    <row r="1458" spans="1:18" ht="15.75" customHeight="1">
      <c r="A1458" s="17"/>
      <c r="B1458" s="213"/>
      <c r="C1458" s="174"/>
      <c r="D1458" s="199" t="s">
        <v>2708</v>
      </c>
      <c r="E1458" s="482" t="s">
        <v>902</v>
      </c>
      <c r="F1458" s="483"/>
      <c r="G1458" s="231" t="s">
        <v>906</v>
      </c>
      <c r="H1458" s="199" t="s">
        <v>2736</v>
      </c>
      <c r="I1458" s="232" t="s">
        <v>2714</v>
      </c>
      <c r="J1458" s="201">
        <f t="shared" ref="J1458:J1462" si="712">H1458*I1458</f>
        <v>72.407570000000007</v>
      </c>
      <c r="K1458" s="195">
        <v>0.24979999999999999</v>
      </c>
      <c r="L1458" s="201">
        <f t="shared" ref="L1458:L1462" si="713">J1458*K1458</f>
        <v>18.087410986000002</v>
      </c>
      <c r="M1458" s="196">
        <f t="shared" ref="M1458:M1462" si="714">ROUND(J1458+L1458,2)</f>
        <v>90.49</v>
      </c>
      <c r="N1458" s="20"/>
      <c r="O1458" s="17"/>
      <c r="P1458" s="17"/>
      <c r="Q1458" s="17"/>
      <c r="R1458" s="17"/>
    </row>
    <row r="1459" spans="1:18" ht="15.75" customHeight="1">
      <c r="A1459" s="17"/>
      <c r="B1459" s="213"/>
      <c r="C1459" s="174"/>
      <c r="D1459" s="199" t="s">
        <v>2711</v>
      </c>
      <c r="E1459" s="482" t="s">
        <v>903</v>
      </c>
      <c r="F1459" s="483"/>
      <c r="G1459" s="231" t="s">
        <v>518</v>
      </c>
      <c r="H1459" s="199" t="s">
        <v>2668</v>
      </c>
      <c r="I1459" s="232" t="s">
        <v>2717</v>
      </c>
      <c r="J1459" s="201">
        <f t="shared" si="712"/>
        <v>5.3680000000000003</v>
      </c>
      <c r="K1459" s="195">
        <v>0.24979999999999999</v>
      </c>
      <c r="L1459" s="201">
        <f t="shared" si="713"/>
        <v>1.3409264000000001</v>
      </c>
      <c r="M1459" s="196">
        <f t="shared" si="714"/>
        <v>6.71</v>
      </c>
      <c r="N1459" s="20"/>
      <c r="O1459" s="17"/>
      <c r="P1459" s="17"/>
      <c r="Q1459" s="17"/>
      <c r="R1459" s="17"/>
    </row>
    <row r="1460" spans="1:18" ht="15.75" customHeight="1">
      <c r="A1460" s="17"/>
      <c r="B1460" s="213"/>
      <c r="C1460" s="174"/>
      <c r="D1460" s="199" t="s">
        <v>2743</v>
      </c>
      <c r="E1460" s="482" t="s">
        <v>2744</v>
      </c>
      <c r="F1460" s="483"/>
      <c r="G1460" s="231" t="s">
        <v>518</v>
      </c>
      <c r="H1460" s="199" t="s">
        <v>1527</v>
      </c>
      <c r="I1460" s="232" t="s">
        <v>2745</v>
      </c>
      <c r="J1460" s="201">
        <f t="shared" si="712"/>
        <v>664</v>
      </c>
      <c r="K1460" s="195">
        <v>0.24979999999999999</v>
      </c>
      <c r="L1460" s="201">
        <f t="shared" si="713"/>
        <v>165.8672</v>
      </c>
      <c r="M1460" s="196">
        <f t="shared" si="714"/>
        <v>829.87</v>
      </c>
      <c r="N1460" s="20"/>
      <c r="O1460" s="17"/>
      <c r="P1460" s="17"/>
      <c r="Q1460" s="17"/>
      <c r="R1460" s="17"/>
    </row>
    <row r="1461" spans="1:18" ht="15.75" customHeight="1">
      <c r="A1461" s="17"/>
      <c r="B1461" s="213"/>
      <c r="C1461" s="174"/>
      <c r="D1461" s="199" t="s">
        <v>976</v>
      </c>
      <c r="E1461" s="482" t="s">
        <v>605</v>
      </c>
      <c r="F1461" s="483"/>
      <c r="G1461" s="231" t="s">
        <v>596</v>
      </c>
      <c r="H1461" s="199" t="s">
        <v>2741</v>
      </c>
      <c r="I1461" s="232" t="s">
        <v>977</v>
      </c>
      <c r="J1461" s="201">
        <f t="shared" si="712"/>
        <v>19.657410000000002</v>
      </c>
      <c r="K1461" s="195">
        <v>0.24979999999999999</v>
      </c>
      <c r="L1461" s="201">
        <f t="shared" si="713"/>
        <v>4.9104210180000001</v>
      </c>
      <c r="M1461" s="196">
        <f t="shared" si="714"/>
        <v>24.57</v>
      </c>
      <c r="N1461" s="20"/>
      <c r="O1461" s="17"/>
      <c r="P1461" s="17"/>
      <c r="Q1461" s="17"/>
      <c r="R1461" s="17"/>
    </row>
    <row r="1462" spans="1:18" ht="15.75" customHeight="1">
      <c r="A1462" s="17"/>
      <c r="B1462" s="213"/>
      <c r="C1462" s="174"/>
      <c r="D1462" s="199" t="s">
        <v>606</v>
      </c>
      <c r="E1462" s="482" t="s">
        <v>597</v>
      </c>
      <c r="F1462" s="483"/>
      <c r="G1462" s="231" t="s">
        <v>596</v>
      </c>
      <c r="H1462" s="199" t="s">
        <v>2742</v>
      </c>
      <c r="I1462" s="232" t="s">
        <v>1922</v>
      </c>
      <c r="J1462" s="201">
        <f t="shared" si="712"/>
        <v>7.9534000000000002</v>
      </c>
      <c r="K1462" s="195">
        <v>0.24979999999999999</v>
      </c>
      <c r="L1462" s="201">
        <f t="shared" si="713"/>
        <v>1.98675932</v>
      </c>
      <c r="M1462" s="196">
        <f t="shared" si="714"/>
        <v>9.94</v>
      </c>
      <c r="N1462" s="20"/>
      <c r="O1462" s="17"/>
      <c r="P1462" s="17"/>
      <c r="Q1462" s="17"/>
      <c r="R1462" s="17"/>
    </row>
    <row r="1463" spans="1:18" ht="15.75" customHeight="1">
      <c r="A1463" s="17"/>
      <c r="B1463" s="213"/>
      <c r="C1463" s="192"/>
      <c r="D1463" s="192"/>
      <c r="E1463" s="482"/>
      <c r="F1463" s="483"/>
      <c r="G1463" s="192"/>
      <c r="H1463" s="208"/>
      <c r="I1463" s="232"/>
      <c r="J1463" s="201"/>
      <c r="K1463" s="222"/>
      <c r="L1463" s="209" t="s">
        <v>594</v>
      </c>
      <c r="M1463" s="210">
        <f>SUM(M1458:M1462)</f>
        <v>961.58</v>
      </c>
      <c r="N1463" s="20"/>
      <c r="O1463" s="17"/>
      <c r="P1463" s="17"/>
      <c r="Q1463" s="17"/>
      <c r="R1463" s="17"/>
    </row>
    <row r="1464" spans="1:18" ht="15.75" customHeight="1">
      <c r="A1464" s="17"/>
      <c r="B1464" s="213"/>
      <c r="C1464" s="206" t="s">
        <v>3947</v>
      </c>
      <c r="D1464" s="206" t="s">
        <v>2746</v>
      </c>
      <c r="E1464" s="484" t="s">
        <v>1253</v>
      </c>
      <c r="F1464" s="484" t="s">
        <v>491</v>
      </c>
      <c r="G1464" s="484" t="s">
        <v>1577</v>
      </c>
      <c r="H1464" s="484"/>
      <c r="I1464" s="484"/>
      <c r="J1464" s="484"/>
      <c r="K1464" s="484"/>
      <c r="L1464" s="484"/>
      <c r="M1464" s="485"/>
      <c r="N1464" s="20"/>
      <c r="O1464" s="17"/>
      <c r="P1464" s="17"/>
      <c r="Q1464" s="17"/>
      <c r="R1464" s="17"/>
    </row>
    <row r="1465" spans="1:18" ht="15.75" customHeight="1">
      <c r="A1465" s="17"/>
      <c r="B1465" s="213"/>
      <c r="C1465" s="174"/>
      <c r="D1465" s="199" t="s">
        <v>2747</v>
      </c>
      <c r="E1465" s="482" t="s">
        <v>2748</v>
      </c>
      <c r="F1465" s="483"/>
      <c r="G1465" s="231" t="s">
        <v>491</v>
      </c>
      <c r="H1465" s="199" t="s">
        <v>1527</v>
      </c>
      <c r="I1465" s="232">
        <v>144.37</v>
      </c>
      <c r="J1465" s="201">
        <f t="shared" ref="J1465:J1468" si="715">H1465*I1465</f>
        <v>144.37</v>
      </c>
      <c r="K1465" s="195">
        <v>0.24979999999999999</v>
      </c>
      <c r="L1465" s="201">
        <f t="shared" ref="L1465:L1468" si="716">J1465*K1465</f>
        <v>36.063625999999999</v>
      </c>
      <c r="M1465" s="196">
        <f t="shared" ref="M1465:M1468" si="717">ROUND(J1465+L1465,2)</f>
        <v>180.43</v>
      </c>
      <c r="N1465" s="20"/>
      <c r="O1465" s="17"/>
      <c r="P1465" s="17"/>
      <c r="Q1465" s="17"/>
      <c r="R1465" s="17"/>
    </row>
    <row r="1466" spans="1:18" ht="15.75" customHeight="1">
      <c r="A1466" s="17"/>
      <c r="B1466" s="213"/>
      <c r="C1466" s="174"/>
      <c r="D1466" s="199" t="s">
        <v>2749</v>
      </c>
      <c r="E1466" s="482" t="s">
        <v>2750</v>
      </c>
      <c r="F1466" s="483"/>
      <c r="G1466" s="231" t="s">
        <v>505</v>
      </c>
      <c r="H1466" s="199" t="s">
        <v>1674</v>
      </c>
      <c r="I1466" s="232">
        <v>10.5</v>
      </c>
      <c r="J1466" s="201">
        <f t="shared" si="715"/>
        <v>15.75</v>
      </c>
      <c r="K1466" s="195">
        <v>0.24979999999999999</v>
      </c>
      <c r="L1466" s="201">
        <f t="shared" si="716"/>
        <v>3.9343499999999998</v>
      </c>
      <c r="M1466" s="196">
        <f t="shared" si="717"/>
        <v>19.68</v>
      </c>
      <c r="N1466" s="20"/>
      <c r="O1466" s="17"/>
      <c r="P1466" s="17"/>
      <c r="Q1466" s="17"/>
      <c r="R1466" s="17"/>
    </row>
    <row r="1467" spans="1:18" ht="15.75" customHeight="1">
      <c r="A1467" s="17"/>
      <c r="B1467" s="213"/>
      <c r="C1467" s="174"/>
      <c r="D1467" s="199" t="s">
        <v>606</v>
      </c>
      <c r="E1467" s="482" t="s">
        <v>597</v>
      </c>
      <c r="F1467" s="483"/>
      <c r="G1467" s="231" t="s">
        <v>596</v>
      </c>
      <c r="H1467" s="199" t="s">
        <v>1636</v>
      </c>
      <c r="I1467" s="232" t="s">
        <v>1922</v>
      </c>
      <c r="J1467" s="201">
        <f t="shared" si="715"/>
        <v>6.9160000000000004</v>
      </c>
      <c r="K1467" s="195">
        <v>0.24979999999999999</v>
      </c>
      <c r="L1467" s="201">
        <f t="shared" si="716"/>
        <v>1.7276168000000001</v>
      </c>
      <c r="M1467" s="196">
        <f t="shared" si="717"/>
        <v>8.64</v>
      </c>
      <c r="N1467" s="20"/>
      <c r="O1467" s="17"/>
      <c r="P1467" s="17"/>
      <c r="Q1467" s="17"/>
      <c r="R1467" s="17"/>
    </row>
    <row r="1468" spans="1:18" ht="15.75" customHeight="1">
      <c r="A1468" s="17"/>
      <c r="B1468" s="213"/>
      <c r="C1468" s="174"/>
      <c r="D1468" s="199" t="s">
        <v>1671</v>
      </c>
      <c r="E1468" s="482" t="s">
        <v>1672</v>
      </c>
      <c r="F1468" s="483"/>
      <c r="G1468" s="231" t="s">
        <v>596</v>
      </c>
      <c r="H1468" s="199" t="s">
        <v>1636</v>
      </c>
      <c r="I1468" s="232" t="s">
        <v>2767</v>
      </c>
      <c r="J1468" s="201">
        <f t="shared" si="715"/>
        <v>7.008</v>
      </c>
      <c r="K1468" s="195">
        <v>0.24979999999999999</v>
      </c>
      <c r="L1468" s="201">
        <f t="shared" si="716"/>
        <v>1.7505983999999999</v>
      </c>
      <c r="M1468" s="196">
        <f t="shared" si="717"/>
        <v>8.76</v>
      </c>
      <c r="N1468" s="20"/>
      <c r="O1468" s="17"/>
      <c r="P1468" s="17"/>
      <c r="Q1468" s="17"/>
      <c r="R1468" s="17"/>
    </row>
    <row r="1469" spans="1:18" ht="15.75" customHeight="1">
      <c r="A1469" s="17"/>
      <c r="B1469" s="213"/>
      <c r="C1469" s="192"/>
      <c r="D1469" s="192"/>
      <c r="E1469" s="482"/>
      <c r="F1469" s="483"/>
      <c r="G1469" s="192"/>
      <c r="H1469" s="208"/>
      <c r="I1469" s="232"/>
      <c r="J1469" s="201"/>
      <c r="K1469" s="222"/>
      <c r="L1469" s="209" t="s">
        <v>594</v>
      </c>
      <c r="M1469" s="210">
        <f>SUM(M1464:M1468)</f>
        <v>217.51</v>
      </c>
      <c r="N1469" s="20"/>
      <c r="O1469" s="17"/>
      <c r="P1469" s="17"/>
      <c r="Q1469" s="17"/>
      <c r="R1469" s="17"/>
    </row>
    <row r="1470" spans="1:18" ht="15.75" customHeight="1">
      <c r="A1470" s="17"/>
      <c r="B1470" s="213"/>
      <c r="C1470" s="206" t="s">
        <v>3948</v>
      </c>
      <c r="D1470" s="206" t="s">
        <v>2751</v>
      </c>
      <c r="E1470" s="484" t="s">
        <v>1254</v>
      </c>
      <c r="F1470" s="484" t="s">
        <v>491</v>
      </c>
      <c r="G1470" s="484" t="s">
        <v>1577</v>
      </c>
      <c r="H1470" s="484"/>
      <c r="I1470" s="484"/>
      <c r="J1470" s="484"/>
      <c r="K1470" s="484"/>
      <c r="L1470" s="484"/>
      <c r="M1470" s="485"/>
      <c r="N1470" s="20"/>
      <c r="O1470" s="17"/>
      <c r="P1470" s="17"/>
      <c r="Q1470" s="17"/>
      <c r="R1470" s="17"/>
    </row>
    <row r="1471" spans="1:18" ht="15.75" customHeight="1">
      <c r="A1471" s="17"/>
      <c r="B1471" s="213"/>
      <c r="C1471" s="174"/>
      <c r="D1471" s="199" t="s">
        <v>2752</v>
      </c>
      <c r="E1471" s="482" t="s">
        <v>2753</v>
      </c>
      <c r="F1471" s="483"/>
      <c r="G1471" s="231" t="s">
        <v>491</v>
      </c>
      <c r="H1471" s="199" t="s">
        <v>1527</v>
      </c>
      <c r="I1471" s="232">
        <v>165</v>
      </c>
      <c r="J1471" s="201">
        <f t="shared" ref="J1471:J1474" si="718">H1471*I1471</f>
        <v>165</v>
      </c>
      <c r="K1471" s="195">
        <v>0.24979999999999999</v>
      </c>
      <c r="L1471" s="201">
        <f t="shared" ref="L1471:L1474" si="719">J1471*K1471</f>
        <v>41.216999999999999</v>
      </c>
      <c r="M1471" s="196">
        <f t="shared" ref="M1471:M1474" si="720">ROUND(J1471+L1471,2)</f>
        <v>206.22</v>
      </c>
      <c r="N1471" s="20"/>
      <c r="O1471" s="17"/>
      <c r="P1471" s="17"/>
      <c r="Q1471" s="17"/>
      <c r="R1471" s="17"/>
    </row>
    <row r="1472" spans="1:18" ht="15.75" customHeight="1">
      <c r="A1472" s="17"/>
      <c r="B1472" s="213"/>
      <c r="C1472" s="174"/>
      <c r="D1472" s="199" t="s">
        <v>2749</v>
      </c>
      <c r="E1472" s="482" t="s">
        <v>2750</v>
      </c>
      <c r="F1472" s="483"/>
      <c r="G1472" s="231" t="s">
        <v>505</v>
      </c>
      <c r="H1472" s="199" t="s">
        <v>2168</v>
      </c>
      <c r="I1472" s="232">
        <v>10.5</v>
      </c>
      <c r="J1472" s="201">
        <f t="shared" si="718"/>
        <v>16.8</v>
      </c>
      <c r="K1472" s="195">
        <v>0.24979999999999999</v>
      </c>
      <c r="L1472" s="201">
        <f t="shared" si="719"/>
        <v>4.1966400000000004</v>
      </c>
      <c r="M1472" s="196">
        <f t="shared" si="720"/>
        <v>21</v>
      </c>
      <c r="N1472" s="20"/>
      <c r="O1472" s="17"/>
      <c r="P1472" s="17"/>
      <c r="Q1472" s="17"/>
      <c r="R1472" s="17"/>
    </row>
    <row r="1473" spans="1:18" ht="15.75" customHeight="1">
      <c r="A1473" s="17"/>
      <c r="B1473" s="213"/>
      <c r="C1473" s="174"/>
      <c r="D1473" s="199" t="s">
        <v>606</v>
      </c>
      <c r="E1473" s="482" t="s">
        <v>597</v>
      </c>
      <c r="F1473" s="483"/>
      <c r="G1473" s="231" t="s">
        <v>596</v>
      </c>
      <c r="H1473" s="199" t="s">
        <v>2754</v>
      </c>
      <c r="I1473" s="232" t="s">
        <v>1922</v>
      </c>
      <c r="J1473" s="201">
        <f t="shared" si="718"/>
        <v>7.7805</v>
      </c>
      <c r="K1473" s="195">
        <v>0.24979999999999999</v>
      </c>
      <c r="L1473" s="201">
        <f t="shared" si="719"/>
        <v>1.9435689</v>
      </c>
      <c r="M1473" s="196">
        <f t="shared" si="720"/>
        <v>9.7200000000000006</v>
      </c>
      <c r="N1473" s="20"/>
      <c r="O1473" s="17"/>
      <c r="P1473" s="17"/>
      <c r="Q1473" s="17"/>
      <c r="R1473" s="17"/>
    </row>
    <row r="1474" spans="1:18" ht="15.75" customHeight="1">
      <c r="A1474" s="17"/>
      <c r="B1474" s="213"/>
      <c r="C1474" s="174"/>
      <c r="D1474" s="199" t="s">
        <v>1671</v>
      </c>
      <c r="E1474" s="482" t="s">
        <v>1672</v>
      </c>
      <c r="F1474" s="483"/>
      <c r="G1474" s="231" t="s">
        <v>596</v>
      </c>
      <c r="H1474" s="199" t="s">
        <v>2754</v>
      </c>
      <c r="I1474" s="232" t="s">
        <v>2767</v>
      </c>
      <c r="J1474" s="201">
        <f t="shared" si="718"/>
        <v>7.8840000000000003</v>
      </c>
      <c r="K1474" s="195">
        <v>0.24979999999999999</v>
      </c>
      <c r="L1474" s="201">
        <f t="shared" si="719"/>
        <v>1.9694232</v>
      </c>
      <c r="M1474" s="196">
        <f t="shared" si="720"/>
        <v>9.85</v>
      </c>
      <c r="N1474" s="20"/>
      <c r="O1474" s="17"/>
      <c r="P1474" s="17"/>
      <c r="Q1474" s="17"/>
      <c r="R1474" s="17"/>
    </row>
    <row r="1475" spans="1:18" ht="15.75" customHeight="1">
      <c r="A1475" s="17"/>
      <c r="B1475" s="213"/>
      <c r="C1475" s="192"/>
      <c r="D1475" s="192"/>
      <c r="E1475" s="482"/>
      <c r="F1475" s="483"/>
      <c r="G1475" s="192"/>
      <c r="H1475" s="208"/>
      <c r="I1475" s="232"/>
      <c r="J1475" s="201"/>
      <c r="K1475" s="222"/>
      <c r="L1475" s="209" t="s">
        <v>594</v>
      </c>
      <c r="M1475" s="210">
        <f>SUM(M1470:M1474)</f>
        <v>246.79</v>
      </c>
      <c r="N1475" s="20"/>
      <c r="O1475" s="17"/>
      <c r="P1475" s="17"/>
      <c r="Q1475" s="17"/>
      <c r="R1475" s="17"/>
    </row>
    <row r="1476" spans="1:18" ht="15.75" customHeight="1">
      <c r="A1476" s="17"/>
      <c r="B1476" s="213"/>
      <c r="C1476" s="206" t="s">
        <v>3949</v>
      </c>
      <c r="D1476" s="206" t="s">
        <v>2755</v>
      </c>
      <c r="E1476" s="484" t="s">
        <v>1255</v>
      </c>
      <c r="F1476" s="484" t="s">
        <v>491</v>
      </c>
      <c r="G1476" s="484" t="s">
        <v>1577</v>
      </c>
      <c r="H1476" s="484"/>
      <c r="I1476" s="484"/>
      <c r="J1476" s="484"/>
      <c r="K1476" s="484"/>
      <c r="L1476" s="484"/>
      <c r="M1476" s="485"/>
      <c r="N1476" s="20"/>
      <c r="O1476" s="17"/>
      <c r="P1476" s="17"/>
      <c r="Q1476" s="17"/>
      <c r="R1476" s="17"/>
    </row>
    <row r="1477" spans="1:18" ht="15.75" customHeight="1">
      <c r="A1477" s="17"/>
      <c r="B1477" s="213"/>
      <c r="C1477" s="174"/>
      <c r="D1477" s="199" t="s">
        <v>2749</v>
      </c>
      <c r="E1477" s="482" t="s">
        <v>2750</v>
      </c>
      <c r="F1477" s="483"/>
      <c r="G1477" s="231" t="s">
        <v>505</v>
      </c>
      <c r="H1477" s="199" t="s">
        <v>1674</v>
      </c>
      <c r="I1477" s="232">
        <v>10.5</v>
      </c>
      <c r="J1477" s="201">
        <f t="shared" ref="J1477:J1480" si="721">H1477*I1477</f>
        <v>15.75</v>
      </c>
      <c r="K1477" s="195">
        <v>0.24979999999999999</v>
      </c>
      <c r="L1477" s="201">
        <f t="shared" ref="L1477:L1480" si="722">J1477*K1477</f>
        <v>3.9343499999999998</v>
      </c>
      <c r="M1477" s="196">
        <f t="shared" ref="M1477:M1480" si="723">ROUND(J1477+L1477,2)</f>
        <v>19.68</v>
      </c>
      <c r="N1477" s="20"/>
      <c r="O1477" s="17"/>
      <c r="P1477" s="17"/>
      <c r="Q1477" s="17"/>
      <c r="R1477" s="17"/>
    </row>
    <row r="1478" spans="1:18" ht="15.75" customHeight="1">
      <c r="A1478" s="17"/>
      <c r="B1478" s="213"/>
      <c r="C1478" s="174"/>
      <c r="D1478" s="199" t="s">
        <v>2756</v>
      </c>
      <c r="E1478" s="482" t="s">
        <v>2757</v>
      </c>
      <c r="F1478" s="483"/>
      <c r="G1478" s="231" t="s">
        <v>491</v>
      </c>
      <c r="H1478" s="199" t="s">
        <v>1527</v>
      </c>
      <c r="I1478" s="232">
        <v>175.94</v>
      </c>
      <c r="J1478" s="201">
        <f t="shared" si="721"/>
        <v>175.94</v>
      </c>
      <c r="K1478" s="195">
        <v>0.24979999999999999</v>
      </c>
      <c r="L1478" s="201">
        <f t="shared" si="722"/>
        <v>43.949812000000001</v>
      </c>
      <c r="M1478" s="196">
        <f t="shared" si="723"/>
        <v>219.89</v>
      </c>
      <c r="N1478" s="20"/>
      <c r="O1478" s="17"/>
      <c r="P1478" s="17"/>
      <c r="Q1478" s="17"/>
      <c r="R1478" s="17"/>
    </row>
    <row r="1479" spans="1:18" ht="15.75" customHeight="1">
      <c r="A1479" s="17"/>
      <c r="B1479" s="213"/>
      <c r="C1479" s="174"/>
      <c r="D1479" s="199" t="s">
        <v>606</v>
      </c>
      <c r="E1479" s="482" t="s">
        <v>597</v>
      </c>
      <c r="F1479" s="483"/>
      <c r="G1479" s="231" t="s">
        <v>596</v>
      </c>
      <c r="H1479" s="199" t="s">
        <v>1568</v>
      </c>
      <c r="I1479" s="232" t="s">
        <v>1922</v>
      </c>
      <c r="J1479" s="201">
        <f t="shared" si="721"/>
        <v>8.6449999999999996</v>
      </c>
      <c r="K1479" s="195">
        <v>0.24979999999999999</v>
      </c>
      <c r="L1479" s="201">
        <f t="shared" si="722"/>
        <v>2.1595209999999998</v>
      </c>
      <c r="M1479" s="196">
        <f t="shared" si="723"/>
        <v>10.8</v>
      </c>
      <c r="N1479" s="20"/>
      <c r="O1479" s="17"/>
      <c r="P1479" s="17"/>
      <c r="Q1479" s="17"/>
      <c r="R1479" s="17"/>
    </row>
    <row r="1480" spans="1:18" ht="15.75" customHeight="1">
      <c r="A1480" s="17"/>
      <c r="B1480" s="213"/>
      <c r="C1480" s="174"/>
      <c r="D1480" s="199" t="s">
        <v>1671</v>
      </c>
      <c r="E1480" s="482" t="s">
        <v>1672</v>
      </c>
      <c r="F1480" s="483"/>
      <c r="G1480" s="231" t="s">
        <v>596</v>
      </c>
      <c r="H1480" s="199" t="s">
        <v>1568</v>
      </c>
      <c r="I1480" s="232" t="s">
        <v>2767</v>
      </c>
      <c r="J1480" s="201">
        <f t="shared" si="721"/>
        <v>8.76</v>
      </c>
      <c r="K1480" s="195">
        <v>0.24979999999999999</v>
      </c>
      <c r="L1480" s="201">
        <f t="shared" si="722"/>
        <v>2.1882479999999997</v>
      </c>
      <c r="M1480" s="196">
        <f t="shared" si="723"/>
        <v>10.95</v>
      </c>
      <c r="N1480" s="20"/>
      <c r="O1480" s="17"/>
      <c r="P1480" s="17"/>
      <c r="Q1480" s="17"/>
      <c r="R1480" s="17"/>
    </row>
    <row r="1481" spans="1:18" ht="15.75" customHeight="1">
      <c r="A1481" s="17"/>
      <c r="B1481" s="213"/>
      <c r="C1481" s="192"/>
      <c r="D1481" s="192"/>
      <c r="E1481" s="482"/>
      <c r="F1481" s="483"/>
      <c r="G1481" s="192"/>
      <c r="H1481" s="208"/>
      <c r="I1481" s="232"/>
      <c r="J1481" s="201"/>
      <c r="K1481" s="222"/>
      <c r="L1481" s="209" t="s">
        <v>594</v>
      </c>
      <c r="M1481" s="210">
        <f>SUM(M1476:M1480)</f>
        <v>261.32</v>
      </c>
      <c r="N1481" s="20"/>
      <c r="O1481" s="17"/>
      <c r="P1481" s="17"/>
      <c r="Q1481" s="17"/>
      <c r="R1481" s="17"/>
    </row>
    <row r="1482" spans="1:18" ht="15.75" customHeight="1">
      <c r="A1482" s="17"/>
      <c r="B1482" s="213"/>
      <c r="C1482" s="206" t="s">
        <v>3950</v>
      </c>
      <c r="D1482" s="206" t="s">
        <v>2758</v>
      </c>
      <c r="E1482" s="484" t="s">
        <v>1256</v>
      </c>
      <c r="F1482" s="484" t="s">
        <v>491</v>
      </c>
      <c r="G1482" s="484" t="s">
        <v>1577</v>
      </c>
      <c r="H1482" s="484"/>
      <c r="I1482" s="484"/>
      <c r="J1482" s="484"/>
      <c r="K1482" s="484"/>
      <c r="L1482" s="484"/>
      <c r="M1482" s="485"/>
      <c r="N1482" s="20"/>
      <c r="O1482" s="17"/>
      <c r="P1482" s="17"/>
      <c r="Q1482" s="17"/>
      <c r="R1482" s="17"/>
    </row>
    <row r="1483" spans="1:18" ht="15.75" customHeight="1">
      <c r="A1483" s="17"/>
      <c r="B1483" s="213"/>
      <c r="C1483" s="174"/>
      <c r="D1483" s="199" t="s">
        <v>2749</v>
      </c>
      <c r="E1483" s="482" t="s">
        <v>2750</v>
      </c>
      <c r="F1483" s="483"/>
      <c r="G1483" s="231" t="s">
        <v>505</v>
      </c>
      <c r="H1483" s="199" t="s">
        <v>1674</v>
      </c>
      <c r="I1483" s="232">
        <v>10.5</v>
      </c>
      <c r="J1483" s="201">
        <f t="shared" ref="J1483:J1486" si="724">H1483*I1483</f>
        <v>15.75</v>
      </c>
      <c r="K1483" s="195">
        <v>0.24979999999999999</v>
      </c>
      <c r="L1483" s="201">
        <f t="shared" ref="L1483:L1486" si="725">J1483*K1483</f>
        <v>3.9343499999999998</v>
      </c>
      <c r="M1483" s="196">
        <f t="shared" ref="M1483:M1486" si="726">ROUND(J1483+L1483,2)</f>
        <v>19.68</v>
      </c>
      <c r="N1483" s="20"/>
      <c r="O1483" s="17"/>
      <c r="P1483" s="17"/>
      <c r="Q1483" s="17"/>
      <c r="R1483" s="17"/>
    </row>
    <row r="1484" spans="1:18" ht="15.75" customHeight="1">
      <c r="A1484" s="17"/>
      <c r="B1484" s="213"/>
      <c r="C1484" s="174"/>
      <c r="D1484" s="199" t="s">
        <v>2759</v>
      </c>
      <c r="E1484" s="482" t="s">
        <v>2760</v>
      </c>
      <c r="F1484" s="483"/>
      <c r="G1484" s="231" t="s">
        <v>491</v>
      </c>
      <c r="H1484" s="199" t="s">
        <v>1527</v>
      </c>
      <c r="I1484" s="232">
        <v>229.67</v>
      </c>
      <c r="J1484" s="201">
        <f t="shared" si="724"/>
        <v>229.67</v>
      </c>
      <c r="K1484" s="195">
        <v>0.24979999999999999</v>
      </c>
      <c r="L1484" s="201">
        <f t="shared" si="725"/>
        <v>57.371565999999994</v>
      </c>
      <c r="M1484" s="196">
        <f t="shared" si="726"/>
        <v>287.04000000000002</v>
      </c>
      <c r="N1484" s="20"/>
      <c r="O1484" s="17"/>
      <c r="P1484" s="17"/>
      <c r="Q1484" s="17"/>
      <c r="R1484" s="17"/>
    </row>
    <row r="1485" spans="1:18" ht="15.75" customHeight="1">
      <c r="A1485" s="17"/>
      <c r="B1485" s="213"/>
      <c r="C1485" s="174"/>
      <c r="D1485" s="199" t="s">
        <v>606</v>
      </c>
      <c r="E1485" s="482" t="s">
        <v>597</v>
      </c>
      <c r="F1485" s="483"/>
      <c r="G1485" s="231" t="s">
        <v>596</v>
      </c>
      <c r="H1485" s="199" t="s">
        <v>1568</v>
      </c>
      <c r="I1485" s="232" t="s">
        <v>1922</v>
      </c>
      <c r="J1485" s="201">
        <f t="shared" si="724"/>
        <v>8.6449999999999996</v>
      </c>
      <c r="K1485" s="195">
        <v>0.24979999999999999</v>
      </c>
      <c r="L1485" s="201">
        <f t="shared" si="725"/>
        <v>2.1595209999999998</v>
      </c>
      <c r="M1485" s="196">
        <f t="shared" si="726"/>
        <v>10.8</v>
      </c>
      <c r="N1485" s="20"/>
      <c r="O1485" s="17"/>
      <c r="P1485" s="17"/>
      <c r="Q1485" s="17"/>
      <c r="R1485" s="17"/>
    </row>
    <row r="1486" spans="1:18" ht="15.75" customHeight="1">
      <c r="A1486" s="17"/>
      <c r="B1486" s="213"/>
      <c r="C1486" s="174"/>
      <c r="D1486" s="199" t="s">
        <v>1671</v>
      </c>
      <c r="E1486" s="482" t="s">
        <v>1672</v>
      </c>
      <c r="F1486" s="483"/>
      <c r="G1486" s="231" t="s">
        <v>596</v>
      </c>
      <c r="H1486" s="199" t="s">
        <v>1568</v>
      </c>
      <c r="I1486" s="232" t="s">
        <v>2767</v>
      </c>
      <c r="J1486" s="201">
        <f t="shared" si="724"/>
        <v>8.76</v>
      </c>
      <c r="K1486" s="195">
        <v>0.24979999999999999</v>
      </c>
      <c r="L1486" s="201">
        <f t="shared" si="725"/>
        <v>2.1882479999999997</v>
      </c>
      <c r="M1486" s="196">
        <f t="shared" si="726"/>
        <v>10.95</v>
      </c>
      <c r="N1486" s="20"/>
      <c r="O1486" s="17"/>
      <c r="P1486" s="17"/>
      <c r="Q1486" s="17"/>
      <c r="R1486" s="17"/>
    </row>
    <row r="1487" spans="1:18" ht="15.75" customHeight="1">
      <c r="A1487" s="17"/>
      <c r="B1487" s="213"/>
      <c r="C1487" s="192"/>
      <c r="D1487" s="192"/>
      <c r="E1487" s="482"/>
      <c r="F1487" s="483"/>
      <c r="G1487" s="192"/>
      <c r="H1487" s="208"/>
      <c r="I1487" s="232"/>
      <c r="J1487" s="201"/>
      <c r="K1487" s="222"/>
      <c r="L1487" s="209" t="s">
        <v>594</v>
      </c>
      <c r="M1487" s="210">
        <f>SUM(M1482:M1486)</f>
        <v>328.47</v>
      </c>
      <c r="N1487" s="20"/>
      <c r="O1487" s="17"/>
      <c r="P1487" s="17"/>
      <c r="Q1487" s="17"/>
      <c r="R1487" s="17"/>
    </row>
    <row r="1488" spans="1:18" ht="15.75" customHeight="1">
      <c r="A1488" s="17"/>
      <c r="B1488" s="213"/>
      <c r="C1488" s="206" t="s">
        <v>3951</v>
      </c>
      <c r="D1488" s="206" t="s">
        <v>2761</v>
      </c>
      <c r="E1488" s="484" t="s">
        <v>1257</v>
      </c>
      <c r="F1488" s="484" t="s">
        <v>491</v>
      </c>
      <c r="G1488" s="484" t="s">
        <v>1577</v>
      </c>
      <c r="H1488" s="484"/>
      <c r="I1488" s="484"/>
      <c r="J1488" s="484"/>
      <c r="K1488" s="484"/>
      <c r="L1488" s="484"/>
      <c r="M1488" s="485"/>
      <c r="N1488" s="20"/>
      <c r="O1488" s="17"/>
      <c r="P1488" s="17"/>
      <c r="Q1488" s="17"/>
      <c r="R1488" s="17"/>
    </row>
    <row r="1489" spans="1:18" ht="15.75" customHeight="1">
      <c r="A1489" s="17"/>
      <c r="B1489" s="213"/>
      <c r="C1489" s="174"/>
      <c r="D1489" s="199" t="s">
        <v>2749</v>
      </c>
      <c r="E1489" s="482" t="s">
        <v>2750</v>
      </c>
      <c r="F1489" s="483"/>
      <c r="G1489" s="231" t="s">
        <v>505</v>
      </c>
      <c r="H1489" s="199" t="s">
        <v>1674</v>
      </c>
      <c r="I1489" s="232">
        <v>10.5</v>
      </c>
      <c r="J1489" s="201">
        <f t="shared" ref="J1489:J1492" si="727">H1489*I1489</f>
        <v>15.75</v>
      </c>
      <c r="K1489" s="195">
        <v>0.24979999999999999</v>
      </c>
      <c r="L1489" s="201">
        <f t="shared" ref="L1489:L1492" si="728">J1489*K1489</f>
        <v>3.9343499999999998</v>
      </c>
      <c r="M1489" s="196">
        <f t="shared" ref="M1489:M1492" si="729">ROUND(J1489+L1489,2)</f>
        <v>19.68</v>
      </c>
      <c r="N1489" s="20"/>
      <c r="O1489" s="17"/>
      <c r="P1489" s="17"/>
      <c r="Q1489" s="17"/>
      <c r="R1489" s="17"/>
    </row>
    <row r="1490" spans="1:18" ht="15.75" customHeight="1">
      <c r="A1490" s="17"/>
      <c r="B1490" s="213"/>
      <c r="C1490" s="174"/>
      <c r="D1490" s="199" t="s">
        <v>2762</v>
      </c>
      <c r="E1490" s="482" t="s">
        <v>2763</v>
      </c>
      <c r="F1490" s="483"/>
      <c r="G1490" s="231" t="s">
        <v>491</v>
      </c>
      <c r="H1490" s="199" t="s">
        <v>1527</v>
      </c>
      <c r="I1490" s="232">
        <v>298.16000000000003</v>
      </c>
      <c r="J1490" s="201">
        <f t="shared" si="727"/>
        <v>298.16000000000003</v>
      </c>
      <c r="K1490" s="195">
        <v>0.24979999999999999</v>
      </c>
      <c r="L1490" s="201">
        <f t="shared" si="728"/>
        <v>74.480367999999999</v>
      </c>
      <c r="M1490" s="196">
        <f t="shared" si="729"/>
        <v>372.64</v>
      </c>
      <c r="N1490" s="20"/>
      <c r="O1490" s="17"/>
      <c r="P1490" s="17"/>
      <c r="Q1490" s="17"/>
      <c r="R1490" s="17"/>
    </row>
    <row r="1491" spans="1:18" ht="15.75" customHeight="1">
      <c r="A1491" s="17"/>
      <c r="B1491" s="213"/>
      <c r="C1491" s="174"/>
      <c r="D1491" s="199" t="s">
        <v>606</v>
      </c>
      <c r="E1491" s="482" t="s">
        <v>597</v>
      </c>
      <c r="F1491" s="483"/>
      <c r="G1491" s="231" t="s">
        <v>596</v>
      </c>
      <c r="H1491" s="199" t="s">
        <v>1568</v>
      </c>
      <c r="I1491" s="232" t="s">
        <v>1922</v>
      </c>
      <c r="J1491" s="201">
        <f t="shared" si="727"/>
        <v>8.6449999999999996</v>
      </c>
      <c r="K1491" s="195">
        <v>0.24979999999999999</v>
      </c>
      <c r="L1491" s="201">
        <f t="shared" si="728"/>
        <v>2.1595209999999998</v>
      </c>
      <c r="M1491" s="196">
        <f t="shared" si="729"/>
        <v>10.8</v>
      </c>
      <c r="N1491" s="20"/>
      <c r="O1491" s="17"/>
      <c r="P1491" s="17"/>
      <c r="Q1491" s="17"/>
      <c r="R1491" s="17"/>
    </row>
    <row r="1492" spans="1:18" ht="15.75" customHeight="1">
      <c r="A1492" s="17"/>
      <c r="B1492" s="213"/>
      <c r="C1492" s="174"/>
      <c r="D1492" s="199" t="s">
        <v>1671</v>
      </c>
      <c r="E1492" s="482" t="s">
        <v>1672</v>
      </c>
      <c r="F1492" s="483"/>
      <c r="G1492" s="231" t="s">
        <v>596</v>
      </c>
      <c r="H1492" s="199" t="s">
        <v>1568</v>
      </c>
      <c r="I1492" s="232" t="s">
        <v>2767</v>
      </c>
      <c r="J1492" s="201">
        <f t="shared" si="727"/>
        <v>8.76</v>
      </c>
      <c r="K1492" s="195">
        <v>0.24979999999999999</v>
      </c>
      <c r="L1492" s="201">
        <f t="shared" si="728"/>
        <v>2.1882479999999997</v>
      </c>
      <c r="M1492" s="196">
        <f t="shared" si="729"/>
        <v>10.95</v>
      </c>
      <c r="N1492" s="20"/>
      <c r="O1492" s="17"/>
      <c r="P1492" s="17"/>
      <c r="Q1492" s="17"/>
      <c r="R1492" s="17"/>
    </row>
    <row r="1493" spans="1:18" ht="15.75" customHeight="1">
      <c r="A1493" s="17"/>
      <c r="B1493" s="213"/>
      <c r="C1493" s="192"/>
      <c r="D1493" s="192"/>
      <c r="E1493" s="482"/>
      <c r="F1493" s="483"/>
      <c r="G1493" s="192"/>
      <c r="H1493" s="208"/>
      <c r="I1493" s="232"/>
      <c r="J1493" s="201"/>
      <c r="K1493" s="222"/>
      <c r="L1493" s="209" t="s">
        <v>594</v>
      </c>
      <c r="M1493" s="210">
        <f>SUM(M1488:M1492)</f>
        <v>414.07</v>
      </c>
      <c r="N1493" s="20"/>
      <c r="O1493" s="17"/>
      <c r="P1493" s="17"/>
      <c r="Q1493" s="17"/>
      <c r="R1493" s="17"/>
    </row>
    <row r="1494" spans="1:18" ht="15.75" customHeight="1">
      <c r="A1494" s="17"/>
      <c r="B1494" s="213"/>
      <c r="C1494" s="206" t="s">
        <v>3952</v>
      </c>
      <c r="D1494" s="206" t="s">
        <v>2764</v>
      </c>
      <c r="E1494" s="484" t="s">
        <v>1258</v>
      </c>
      <c r="F1494" s="484" t="s">
        <v>491</v>
      </c>
      <c r="G1494" s="484" t="s">
        <v>1577</v>
      </c>
      <c r="H1494" s="484"/>
      <c r="I1494" s="484"/>
      <c r="J1494" s="484"/>
      <c r="K1494" s="484"/>
      <c r="L1494" s="484"/>
      <c r="M1494" s="485"/>
      <c r="N1494" s="20"/>
      <c r="O1494" s="17"/>
      <c r="P1494" s="17"/>
      <c r="Q1494" s="17"/>
      <c r="R1494" s="17"/>
    </row>
    <row r="1495" spans="1:18" ht="15.75" customHeight="1">
      <c r="A1495" s="17"/>
      <c r="B1495" s="213"/>
      <c r="C1495" s="174"/>
      <c r="D1495" s="199" t="s">
        <v>2749</v>
      </c>
      <c r="E1495" s="482" t="s">
        <v>2750</v>
      </c>
      <c r="F1495" s="483"/>
      <c r="G1495" s="231" t="s">
        <v>505</v>
      </c>
      <c r="H1495" s="199" t="s">
        <v>1674</v>
      </c>
      <c r="I1495" s="232">
        <v>10.5</v>
      </c>
      <c r="J1495" s="201">
        <f t="shared" ref="J1495:J1498" si="730">H1495*I1495</f>
        <v>15.75</v>
      </c>
      <c r="K1495" s="195">
        <v>0.24979999999999999</v>
      </c>
      <c r="L1495" s="201">
        <f t="shared" ref="L1495:L1498" si="731">J1495*K1495</f>
        <v>3.9343499999999998</v>
      </c>
      <c r="M1495" s="196">
        <f t="shared" ref="M1495:M1498" si="732">ROUND(J1495+L1495,2)</f>
        <v>19.68</v>
      </c>
      <c r="N1495" s="20"/>
      <c r="O1495" s="17"/>
      <c r="P1495" s="17"/>
      <c r="Q1495" s="17"/>
      <c r="R1495" s="17"/>
    </row>
    <row r="1496" spans="1:18" ht="15.75" customHeight="1">
      <c r="A1496" s="17"/>
      <c r="B1496" s="213"/>
      <c r="C1496" s="174"/>
      <c r="D1496" s="199" t="s">
        <v>2765</v>
      </c>
      <c r="E1496" s="482" t="s">
        <v>2766</v>
      </c>
      <c r="F1496" s="483"/>
      <c r="G1496" s="231" t="s">
        <v>491</v>
      </c>
      <c r="H1496" s="199" t="s">
        <v>1527</v>
      </c>
      <c r="I1496" s="232">
        <v>137.49</v>
      </c>
      <c r="J1496" s="201">
        <f t="shared" si="730"/>
        <v>137.49</v>
      </c>
      <c r="K1496" s="195">
        <v>0.24979999999999999</v>
      </c>
      <c r="L1496" s="201">
        <f t="shared" si="731"/>
        <v>34.345002000000001</v>
      </c>
      <c r="M1496" s="196">
        <f t="shared" si="732"/>
        <v>171.84</v>
      </c>
      <c r="N1496" s="20"/>
      <c r="O1496" s="17"/>
      <c r="P1496" s="17"/>
      <c r="Q1496" s="17"/>
      <c r="R1496" s="17"/>
    </row>
    <row r="1497" spans="1:18" ht="15.75" customHeight="1">
      <c r="A1497" s="17"/>
      <c r="B1497" s="213"/>
      <c r="C1497" s="174"/>
      <c r="D1497" s="199" t="s">
        <v>606</v>
      </c>
      <c r="E1497" s="482" t="s">
        <v>597</v>
      </c>
      <c r="F1497" s="483"/>
      <c r="G1497" s="231" t="s">
        <v>596</v>
      </c>
      <c r="H1497" s="199" t="s">
        <v>2754</v>
      </c>
      <c r="I1497" s="232" t="s">
        <v>1922</v>
      </c>
      <c r="J1497" s="201">
        <f t="shared" si="730"/>
        <v>7.7805</v>
      </c>
      <c r="K1497" s="195">
        <v>0.24979999999999999</v>
      </c>
      <c r="L1497" s="201">
        <f t="shared" si="731"/>
        <v>1.9435689</v>
      </c>
      <c r="M1497" s="196">
        <f t="shared" si="732"/>
        <v>9.7200000000000006</v>
      </c>
      <c r="N1497" s="20"/>
      <c r="O1497" s="17"/>
      <c r="P1497" s="17"/>
      <c r="Q1497" s="17"/>
      <c r="R1497" s="17"/>
    </row>
    <row r="1498" spans="1:18" ht="15.75" customHeight="1">
      <c r="A1498" s="17"/>
      <c r="B1498" s="213"/>
      <c r="C1498" s="174"/>
      <c r="D1498" s="199" t="s">
        <v>1671</v>
      </c>
      <c r="E1498" s="482" t="s">
        <v>1672</v>
      </c>
      <c r="F1498" s="483"/>
      <c r="G1498" s="231" t="s">
        <v>596</v>
      </c>
      <c r="H1498" s="199" t="s">
        <v>2754</v>
      </c>
      <c r="I1498" s="232" t="s">
        <v>2767</v>
      </c>
      <c r="J1498" s="201">
        <f t="shared" si="730"/>
        <v>7.8840000000000003</v>
      </c>
      <c r="K1498" s="195">
        <v>0.24979999999999999</v>
      </c>
      <c r="L1498" s="201">
        <f t="shared" si="731"/>
        <v>1.9694232</v>
      </c>
      <c r="M1498" s="196">
        <f t="shared" si="732"/>
        <v>9.85</v>
      </c>
      <c r="N1498" s="20"/>
      <c r="O1498" s="17"/>
      <c r="P1498" s="17"/>
      <c r="Q1498" s="17"/>
      <c r="R1498" s="17"/>
    </row>
    <row r="1499" spans="1:18" ht="15.75" customHeight="1">
      <c r="A1499" s="17"/>
      <c r="B1499" s="213"/>
      <c r="C1499" s="192"/>
      <c r="D1499" s="192"/>
      <c r="E1499" s="482"/>
      <c r="F1499" s="483"/>
      <c r="G1499" s="192"/>
      <c r="H1499" s="208"/>
      <c r="I1499" s="232"/>
      <c r="J1499" s="201"/>
      <c r="K1499" s="222"/>
      <c r="L1499" s="209" t="s">
        <v>594</v>
      </c>
      <c r="M1499" s="210">
        <f>SUM(M1494:M1498)</f>
        <v>211.09</v>
      </c>
      <c r="N1499" s="20"/>
      <c r="O1499" s="17"/>
      <c r="P1499" s="17"/>
      <c r="Q1499" s="17"/>
      <c r="R1499" s="17"/>
    </row>
    <row r="1500" spans="1:18" ht="15.75" customHeight="1">
      <c r="A1500" s="17"/>
      <c r="B1500" s="213"/>
      <c r="C1500" s="206" t="s">
        <v>3953</v>
      </c>
      <c r="D1500" s="206" t="s">
        <v>1196</v>
      </c>
      <c r="E1500" s="484" t="s">
        <v>1259</v>
      </c>
      <c r="F1500" s="484" t="s">
        <v>491</v>
      </c>
      <c r="G1500" s="484" t="s">
        <v>1577</v>
      </c>
      <c r="H1500" s="484"/>
      <c r="I1500" s="484"/>
      <c r="J1500" s="484"/>
      <c r="K1500" s="484"/>
      <c r="L1500" s="484"/>
      <c r="M1500" s="485"/>
      <c r="N1500" s="20"/>
      <c r="O1500" s="17"/>
      <c r="P1500" s="17"/>
      <c r="Q1500" s="17"/>
      <c r="R1500" s="17"/>
    </row>
    <row r="1501" spans="1:18" ht="15.75" customHeight="1">
      <c r="A1501" s="17"/>
      <c r="B1501" s="213"/>
      <c r="C1501" s="174"/>
      <c r="D1501" s="199" t="s">
        <v>2768</v>
      </c>
      <c r="E1501" s="482" t="s">
        <v>2769</v>
      </c>
      <c r="F1501" s="483"/>
      <c r="G1501" s="231" t="s">
        <v>518</v>
      </c>
      <c r="H1501" s="199" t="s">
        <v>2770</v>
      </c>
      <c r="I1501" s="232">
        <v>0.1</v>
      </c>
      <c r="J1501" s="201">
        <f t="shared" ref="J1501:J1506" si="733">H1501*I1501</f>
        <v>0.8</v>
      </c>
      <c r="K1501" s="195">
        <v>0.24979999999999999</v>
      </c>
      <c r="L1501" s="201">
        <f t="shared" ref="L1501:L1506" si="734">J1501*K1501</f>
        <v>0.19984000000000002</v>
      </c>
      <c r="M1501" s="196">
        <f t="shared" ref="M1501:M1506" si="735">ROUND(J1501+L1501,2)</f>
        <v>1</v>
      </c>
      <c r="N1501" s="20"/>
      <c r="O1501" s="17"/>
      <c r="P1501" s="17"/>
      <c r="Q1501" s="17"/>
      <c r="R1501" s="17"/>
    </row>
    <row r="1502" spans="1:18" ht="15.75" customHeight="1">
      <c r="A1502" s="17"/>
      <c r="B1502" s="213"/>
      <c r="C1502" s="174"/>
      <c r="D1502" s="199" t="s">
        <v>2771</v>
      </c>
      <c r="E1502" s="482" t="s">
        <v>2772</v>
      </c>
      <c r="F1502" s="483"/>
      <c r="G1502" s="231" t="s">
        <v>518</v>
      </c>
      <c r="H1502" s="199" t="s">
        <v>2770</v>
      </c>
      <c r="I1502" s="232">
        <v>0.55000000000000004</v>
      </c>
      <c r="J1502" s="201">
        <f t="shared" si="733"/>
        <v>4.4000000000000004</v>
      </c>
      <c r="K1502" s="195">
        <v>0.24979999999999999</v>
      </c>
      <c r="L1502" s="201">
        <f t="shared" si="734"/>
        <v>1.0991200000000001</v>
      </c>
      <c r="M1502" s="196">
        <f t="shared" si="735"/>
        <v>5.5</v>
      </c>
      <c r="N1502" s="20"/>
      <c r="O1502" s="17"/>
      <c r="P1502" s="17"/>
      <c r="Q1502" s="17"/>
      <c r="R1502" s="17"/>
    </row>
    <row r="1503" spans="1:18" ht="15.75" customHeight="1">
      <c r="A1503" s="17"/>
      <c r="B1503" s="213"/>
      <c r="C1503" s="174"/>
      <c r="D1503" s="199" t="s">
        <v>2773</v>
      </c>
      <c r="E1503" s="482" t="s">
        <v>2774</v>
      </c>
      <c r="F1503" s="483"/>
      <c r="G1503" s="231" t="s">
        <v>491</v>
      </c>
      <c r="H1503" s="199" t="s">
        <v>1527</v>
      </c>
      <c r="I1503" s="232">
        <v>473</v>
      </c>
      <c r="J1503" s="201">
        <f t="shared" si="733"/>
        <v>473</v>
      </c>
      <c r="K1503" s="195">
        <v>0.24979999999999999</v>
      </c>
      <c r="L1503" s="201">
        <f t="shared" si="734"/>
        <v>118.1554</v>
      </c>
      <c r="M1503" s="196">
        <f t="shared" si="735"/>
        <v>591.16</v>
      </c>
      <c r="N1503" s="20"/>
      <c r="O1503" s="17"/>
      <c r="P1503" s="17"/>
      <c r="Q1503" s="17"/>
      <c r="R1503" s="17"/>
    </row>
    <row r="1504" spans="1:18" ht="15.75" customHeight="1">
      <c r="A1504" s="17"/>
      <c r="B1504" s="213"/>
      <c r="C1504" s="174"/>
      <c r="D1504" s="199" t="s">
        <v>2448</v>
      </c>
      <c r="E1504" s="482" t="s">
        <v>2537</v>
      </c>
      <c r="F1504" s="483"/>
      <c r="G1504" s="231" t="s">
        <v>489</v>
      </c>
      <c r="H1504" s="199" t="s">
        <v>2775</v>
      </c>
      <c r="I1504" s="232">
        <v>7.09</v>
      </c>
      <c r="J1504" s="201">
        <f t="shared" si="733"/>
        <v>29.778000000000002</v>
      </c>
      <c r="K1504" s="195">
        <v>0.24979999999999999</v>
      </c>
      <c r="L1504" s="201">
        <f t="shared" si="734"/>
        <v>7.4385444000000005</v>
      </c>
      <c r="M1504" s="196">
        <f t="shared" si="735"/>
        <v>37.22</v>
      </c>
      <c r="N1504" s="20"/>
      <c r="O1504" s="17"/>
      <c r="P1504" s="17"/>
      <c r="Q1504" s="17"/>
      <c r="R1504" s="17"/>
    </row>
    <row r="1505" spans="1:18" ht="15.75" customHeight="1">
      <c r="A1505" s="17"/>
      <c r="B1505" s="213"/>
      <c r="C1505" s="174"/>
      <c r="D1505" s="199" t="s">
        <v>2126</v>
      </c>
      <c r="E1505" s="482" t="s">
        <v>601</v>
      </c>
      <c r="F1505" s="483"/>
      <c r="G1505" s="231" t="s">
        <v>596</v>
      </c>
      <c r="H1505" s="199" t="s">
        <v>1534</v>
      </c>
      <c r="I1505" s="232">
        <v>17.5</v>
      </c>
      <c r="J1505" s="201">
        <f t="shared" si="733"/>
        <v>35</v>
      </c>
      <c r="K1505" s="195">
        <v>0.24979999999999999</v>
      </c>
      <c r="L1505" s="201">
        <f t="shared" si="734"/>
        <v>8.7430000000000003</v>
      </c>
      <c r="M1505" s="196">
        <f t="shared" si="735"/>
        <v>43.74</v>
      </c>
      <c r="N1505" s="20"/>
      <c r="O1505" s="17"/>
      <c r="P1505" s="17"/>
      <c r="Q1505" s="17"/>
      <c r="R1505" s="17"/>
    </row>
    <row r="1506" spans="1:18" ht="15.75" customHeight="1">
      <c r="A1506" s="17"/>
      <c r="B1506" s="213"/>
      <c r="C1506" s="174"/>
      <c r="D1506" s="199" t="s">
        <v>1631</v>
      </c>
      <c r="E1506" s="482" t="s">
        <v>1632</v>
      </c>
      <c r="F1506" s="483"/>
      <c r="G1506" s="231" t="s">
        <v>596</v>
      </c>
      <c r="H1506" s="199" t="s">
        <v>1534</v>
      </c>
      <c r="I1506" s="232">
        <v>20.89</v>
      </c>
      <c r="J1506" s="201">
        <f t="shared" si="733"/>
        <v>41.78</v>
      </c>
      <c r="K1506" s="195">
        <v>0.24979999999999999</v>
      </c>
      <c r="L1506" s="201">
        <f t="shared" si="734"/>
        <v>10.436643999999999</v>
      </c>
      <c r="M1506" s="196">
        <f t="shared" si="735"/>
        <v>52.22</v>
      </c>
      <c r="N1506" s="20"/>
      <c r="O1506" s="17"/>
      <c r="P1506" s="17"/>
      <c r="Q1506" s="17"/>
      <c r="R1506" s="17"/>
    </row>
    <row r="1507" spans="1:18" ht="15.75" customHeight="1">
      <c r="A1507" s="17"/>
      <c r="B1507" s="213"/>
      <c r="C1507" s="192"/>
      <c r="D1507" s="192"/>
      <c r="E1507" s="482"/>
      <c r="F1507" s="483"/>
      <c r="G1507" s="192"/>
      <c r="H1507" s="208"/>
      <c r="I1507" s="232"/>
      <c r="J1507" s="201"/>
      <c r="K1507" s="222"/>
      <c r="L1507" s="209" t="s">
        <v>594</v>
      </c>
      <c r="M1507" s="210">
        <f>SUM(M1501:M1506)</f>
        <v>730.84</v>
      </c>
      <c r="N1507" s="20"/>
      <c r="O1507" s="17"/>
      <c r="P1507" s="17"/>
      <c r="Q1507" s="17"/>
      <c r="R1507" s="17"/>
    </row>
    <row r="1508" spans="1:18" ht="15.75" customHeight="1">
      <c r="A1508" s="17"/>
      <c r="B1508" s="213"/>
      <c r="C1508" s="206" t="s">
        <v>3954</v>
      </c>
      <c r="D1508" s="206" t="s">
        <v>1197</v>
      </c>
      <c r="E1508" s="484" t="s">
        <v>1260</v>
      </c>
      <c r="F1508" s="484" t="s">
        <v>491</v>
      </c>
      <c r="G1508" s="484" t="s">
        <v>1577</v>
      </c>
      <c r="H1508" s="484"/>
      <c r="I1508" s="484"/>
      <c r="J1508" s="484"/>
      <c r="K1508" s="484"/>
      <c r="L1508" s="484"/>
      <c r="M1508" s="485"/>
      <c r="N1508" s="20"/>
      <c r="O1508" s="17"/>
      <c r="P1508" s="17"/>
      <c r="Q1508" s="17"/>
      <c r="R1508" s="17"/>
    </row>
    <row r="1509" spans="1:18" ht="15.75" customHeight="1">
      <c r="A1509" s="17"/>
      <c r="B1509" s="213"/>
      <c r="C1509" s="174"/>
      <c r="D1509" s="199" t="s">
        <v>2776</v>
      </c>
      <c r="E1509" s="482" t="s">
        <v>2777</v>
      </c>
      <c r="F1509" s="483"/>
      <c r="G1509" s="231" t="s">
        <v>505</v>
      </c>
      <c r="H1509" s="199" t="s">
        <v>2778</v>
      </c>
      <c r="I1509" s="232">
        <v>33.92</v>
      </c>
      <c r="J1509" s="201">
        <f t="shared" ref="J1509:J1514" si="736">H1509*I1509</f>
        <v>52.236800000000002</v>
      </c>
      <c r="K1509" s="195">
        <v>0.24979999999999999</v>
      </c>
      <c r="L1509" s="201">
        <f t="shared" ref="L1509:L1514" si="737">J1509*K1509</f>
        <v>13.04875264</v>
      </c>
      <c r="M1509" s="196">
        <f t="shared" ref="M1509:M1514" si="738">ROUND(J1509+L1509,2)</f>
        <v>65.290000000000006</v>
      </c>
      <c r="N1509" s="20"/>
      <c r="O1509" s="17"/>
      <c r="P1509" s="17"/>
      <c r="Q1509" s="17"/>
      <c r="R1509" s="17"/>
    </row>
    <row r="1510" spans="1:18" ht="15.75" customHeight="1">
      <c r="A1510" s="17"/>
      <c r="B1510" s="213"/>
      <c r="C1510" s="174"/>
      <c r="D1510" s="199" t="s">
        <v>2779</v>
      </c>
      <c r="E1510" s="482" t="s">
        <v>2780</v>
      </c>
      <c r="F1510" s="483"/>
      <c r="G1510" s="231" t="s">
        <v>491</v>
      </c>
      <c r="H1510" s="199" t="s">
        <v>2319</v>
      </c>
      <c r="I1510" s="232">
        <v>54.27</v>
      </c>
      <c r="J1510" s="201">
        <f t="shared" si="736"/>
        <v>56.983500000000006</v>
      </c>
      <c r="K1510" s="195">
        <v>0.24979999999999999</v>
      </c>
      <c r="L1510" s="201">
        <f t="shared" si="737"/>
        <v>14.234478300000001</v>
      </c>
      <c r="M1510" s="196">
        <f t="shared" si="738"/>
        <v>71.22</v>
      </c>
      <c r="N1510" s="20"/>
      <c r="O1510" s="17"/>
      <c r="P1510" s="17"/>
      <c r="Q1510" s="17"/>
      <c r="R1510" s="17"/>
    </row>
    <row r="1511" spans="1:18" ht="15.75" customHeight="1">
      <c r="A1511" s="17"/>
      <c r="B1511" s="213"/>
      <c r="C1511" s="174"/>
      <c r="D1511" s="199" t="s">
        <v>2329</v>
      </c>
      <c r="E1511" s="482" t="s">
        <v>629</v>
      </c>
      <c r="F1511" s="483"/>
      <c r="G1511" s="231" t="s">
        <v>600</v>
      </c>
      <c r="H1511" s="199" t="s">
        <v>1656</v>
      </c>
      <c r="I1511" s="232">
        <v>16.489999999999998</v>
      </c>
      <c r="J1511" s="201">
        <f t="shared" si="736"/>
        <v>2.9681999999999995</v>
      </c>
      <c r="K1511" s="195">
        <v>0.24979999999999999</v>
      </c>
      <c r="L1511" s="201">
        <f t="shared" si="737"/>
        <v>0.74145635999999981</v>
      </c>
      <c r="M1511" s="196">
        <f t="shared" si="738"/>
        <v>3.71</v>
      </c>
      <c r="N1511" s="20"/>
      <c r="O1511" s="17"/>
      <c r="P1511" s="17"/>
      <c r="Q1511" s="17"/>
      <c r="R1511" s="17"/>
    </row>
    <row r="1512" spans="1:18" ht="15.75" customHeight="1">
      <c r="A1512" s="17"/>
      <c r="B1512" s="213"/>
      <c r="C1512" s="174"/>
      <c r="D1512" s="199" t="s">
        <v>2773</v>
      </c>
      <c r="E1512" s="482" t="s">
        <v>2774</v>
      </c>
      <c r="F1512" s="483"/>
      <c r="G1512" s="231" t="s">
        <v>491</v>
      </c>
      <c r="H1512" s="199" t="s">
        <v>1527</v>
      </c>
      <c r="I1512" s="232">
        <v>473</v>
      </c>
      <c r="J1512" s="201">
        <f t="shared" si="736"/>
        <v>473</v>
      </c>
      <c r="K1512" s="195">
        <v>0.24979999999999999</v>
      </c>
      <c r="L1512" s="201">
        <f t="shared" si="737"/>
        <v>118.1554</v>
      </c>
      <c r="M1512" s="196">
        <f t="shared" si="738"/>
        <v>591.16</v>
      </c>
      <c r="N1512" s="20"/>
      <c r="O1512" s="17"/>
      <c r="P1512" s="17"/>
      <c r="Q1512" s="17"/>
      <c r="R1512" s="17"/>
    </row>
    <row r="1513" spans="1:18" ht="15.75" customHeight="1">
      <c r="A1513" s="17"/>
      <c r="B1513" s="213"/>
      <c r="C1513" s="174"/>
      <c r="D1513" s="199" t="s">
        <v>2126</v>
      </c>
      <c r="E1513" s="482" t="s">
        <v>601</v>
      </c>
      <c r="F1513" s="483"/>
      <c r="G1513" s="231" t="s">
        <v>596</v>
      </c>
      <c r="H1513" s="199" t="s">
        <v>1657</v>
      </c>
      <c r="I1513" s="232">
        <v>17.5</v>
      </c>
      <c r="J1513" s="201">
        <f t="shared" si="736"/>
        <v>31.5</v>
      </c>
      <c r="K1513" s="195">
        <v>0.24979999999999999</v>
      </c>
      <c r="L1513" s="201">
        <f t="shared" si="737"/>
        <v>7.8686999999999996</v>
      </c>
      <c r="M1513" s="196">
        <f t="shared" si="738"/>
        <v>39.369999999999997</v>
      </c>
      <c r="N1513" s="20"/>
      <c r="O1513" s="17"/>
      <c r="P1513" s="17"/>
      <c r="Q1513" s="17"/>
      <c r="R1513" s="17"/>
    </row>
    <row r="1514" spans="1:18" ht="15.75" customHeight="1">
      <c r="A1514" s="17"/>
      <c r="B1514" s="213"/>
      <c r="C1514" s="174"/>
      <c r="D1514" s="199" t="s">
        <v>1671</v>
      </c>
      <c r="E1514" s="482" t="s">
        <v>1672</v>
      </c>
      <c r="F1514" s="483"/>
      <c r="G1514" s="231" t="s">
        <v>596</v>
      </c>
      <c r="H1514" s="199" t="s">
        <v>1657</v>
      </c>
      <c r="I1514" s="232">
        <v>17.52</v>
      </c>
      <c r="J1514" s="201">
        <f t="shared" si="736"/>
        <v>31.536000000000001</v>
      </c>
      <c r="K1514" s="195">
        <v>0.24979999999999999</v>
      </c>
      <c r="L1514" s="201">
        <f t="shared" si="737"/>
        <v>7.8776928000000002</v>
      </c>
      <c r="M1514" s="196">
        <f t="shared" si="738"/>
        <v>39.409999999999997</v>
      </c>
      <c r="N1514" s="20"/>
      <c r="O1514" s="17"/>
      <c r="P1514" s="17"/>
      <c r="Q1514" s="17"/>
      <c r="R1514" s="17"/>
    </row>
    <row r="1515" spans="1:18" ht="15.75" customHeight="1">
      <c r="A1515" s="17"/>
      <c r="B1515" s="213"/>
      <c r="C1515" s="192"/>
      <c r="D1515" s="192"/>
      <c r="E1515" s="482"/>
      <c r="F1515" s="483"/>
      <c r="G1515" s="192"/>
      <c r="H1515" s="208"/>
      <c r="I1515" s="232"/>
      <c r="J1515" s="201"/>
      <c r="K1515" s="222"/>
      <c r="L1515" s="209" t="s">
        <v>594</v>
      </c>
      <c r="M1515" s="210">
        <f>SUM(M1509:M1514)</f>
        <v>810.16</v>
      </c>
      <c r="N1515" s="20"/>
      <c r="O1515" s="17"/>
      <c r="P1515" s="17"/>
      <c r="Q1515" s="17"/>
      <c r="R1515" s="17"/>
    </row>
    <row r="1516" spans="1:18" ht="15.75" customHeight="1">
      <c r="A1516" s="17"/>
      <c r="B1516" s="213"/>
      <c r="C1516" s="206" t="s">
        <v>3955</v>
      </c>
      <c r="D1516" s="206" t="s">
        <v>2781</v>
      </c>
      <c r="E1516" s="484" t="s">
        <v>1261</v>
      </c>
      <c r="F1516" s="484" t="s">
        <v>491</v>
      </c>
      <c r="G1516" s="484" t="s">
        <v>1577</v>
      </c>
      <c r="H1516" s="484"/>
      <c r="I1516" s="484"/>
      <c r="J1516" s="484"/>
      <c r="K1516" s="484"/>
      <c r="L1516" s="484"/>
      <c r="M1516" s="485"/>
      <c r="N1516" s="20"/>
      <c r="O1516" s="17"/>
      <c r="P1516" s="17"/>
      <c r="Q1516" s="17"/>
      <c r="R1516" s="17"/>
    </row>
    <row r="1517" spans="1:18" ht="15.75" customHeight="1">
      <c r="A1517" s="17"/>
      <c r="B1517" s="213"/>
      <c r="C1517" s="174"/>
      <c r="D1517" s="199" t="s">
        <v>2749</v>
      </c>
      <c r="E1517" s="482" t="s">
        <v>2750</v>
      </c>
      <c r="F1517" s="483"/>
      <c r="G1517" s="231" t="s">
        <v>505</v>
      </c>
      <c r="H1517" s="199" t="s">
        <v>1534</v>
      </c>
      <c r="I1517" s="232">
        <v>10.5</v>
      </c>
      <c r="J1517" s="201">
        <f t="shared" ref="J1517:J1520" si="739">H1517*I1517</f>
        <v>21</v>
      </c>
      <c r="K1517" s="195">
        <v>0.24979999999999999</v>
      </c>
      <c r="L1517" s="201">
        <f t="shared" ref="L1517:L1520" si="740">J1517*K1517</f>
        <v>5.2458</v>
      </c>
      <c r="M1517" s="196">
        <f t="shared" ref="M1517:M1520" si="741">ROUND(J1517+L1517,2)</f>
        <v>26.25</v>
      </c>
      <c r="N1517" s="20"/>
      <c r="O1517" s="17"/>
      <c r="P1517" s="17"/>
      <c r="Q1517" s="17"/>
      <c r="R1517" s="17"/>
    </row>
    <row r="1518" spans="1:18" ht="15.75" customHeight="1">
      <c r="A1518" s="17"/>
      <c r="B1518" s="213"/>
      <c r="C1518" s="174"/>
      <c r="D1518" s="199" t="s">
        <v>2782</v>
      </c>
      <c r="E1518" s="482" t="s">
        <v>2783</v>
      </c>
      <c r="F1518" s="483"/>
      <c r="G1518" s="231" t="s">
        <v>491</v>
      </c>
      <c r="H1518" s="199" t="s">
        <v>1527</v>
      </c>
      <c r="I1518" s="232">
        <v>219.99</v>
      </c>
      <c r="J1518" s="201">
        <f t="shared" si="739"/>
        <v>219.99</v>
      </c>
      <c r="K1518" s="195">
        <v>0.24979999999999999</v>
      </c>
      <c r="L1518" s="201">
        <f t="shared" si="740"/>
        <v>54.953502</v>
      </c>
      <c r="M1518" s="196">
        <f t="shared" si="741"/>
        <v>274.94</v>
      </c>
      <c r="N1518" s="20"/>
      <c r="O1518" s="17"/>
      <c r="P1518" s="17"/>
      <c r="Q1518" s="17"/>
      <c r="R1518" s="17"/>
    </row>
    <row r="1519" spans="1:18" ht="15.75" customHeight="1">
      <c r="A1519" s="17"/>
      <c r="B1519" s="213"/>
      <c r="C1519" s="174"/>
      <c r="D1519" s="199" t="s">
        <v>606</v>
      </c>
      <c r="E1519" s="482" t="s">
        <v>597</v>
      </c>
      <c r="F1519" s="483"/>
      <c r="G1519" s="231" t="s">
        <v>596</v>
      </c>
      <c r="H1519" s="199" t="s">
        <v>1565</v>
      </c>
      <c r="I1519" s="232">
        <v>17.29</v>
      </c>
      <c r="J1519" s="201">
        <f t="shared" si="739"/>
        <v>3.4580000000000002</v>
      </c>
      <c r="K1519" s="195">
        <v>0.24979999999999999</v>
      </c>
      <c r="L1519" s="201">
        <f t="shared" si="740"/>
        <v>0.86380840000000003</v>
      </c>
      <c r="M1519" s="196">
        <f t="shared" si="741"/>
        <v>4.32</v>
      </c>
      <c r="N1519" s="20"/>
      <c r="O1519" s="17"/>
      <c r="P1519" s="17"/>
      <c r="Q1519" s="17"/>
      <c r="R1519" s="17"/>
    </row>
    <row r="1520" spans="1:18" ht="15.75" customHeight="1">
      <c r="A1520" s="17"/>
      <c r="B1520" s="213"/>
      <c r="C1520" s="174"/>
      <c r="D1520" s="199" t="s">
        <v>1671</v>
      </c>
      <c r="E1520" s="482" t="s">
        <v>1672</v>
      </c>
      <c r="F1520" s="483"/>
      <c r="G1520" s="231" t="s">
        <v>596</v>
      </c>
      <c r="H1520" s="199" t="s">
        <v>1527</v>
      </c>
      <c r="I1520" s="232">
        <v>17.52</v>
      </c>
      <c r="J1520" s="201">
        <f t="shared" si="739"/>
        <v>17.52</v>
      </c>
      <c r="K1520" s="195">
        <v>0.24979999999999999</v>
      </c>
      <c r="L1520" s="201">
        <f t="shared" si="740"/>
        <v>4.3764959999999995</v>
      </c>
      <c r="M1520" s="196">
        <f t="shared" si="741"/>
        <v>21.9</v>
      </c>
      <c r="N1520" s="20"/>
      <c r="O1520" s="17"/>
      <c r="P1520" s="17"/>
      <c r="Q1520" s="17"/>
      <c r="R1520" s="17"/>
    </row>
    <row r="1521" spans="1:18" ht="15.75" customHeight="1">
      <c r="A1521" s="17"/>
      <c r="B1521" s="213"/>
      <c r="C1521" s="192"/>
      <c r="D1521" s="192"/>
      <c r="E1521" s="482"/>
      <c r="F1521" s="483"/>
      <c r="G1521" s="192"/>
      <c r="H1521" s="208"/>
      <c r="I1521" s="232"/>
      <c r="J1521" s="201"/>
      <c r="K1521" s="222"/>
      <c r="L1521" s="209" t="s">
        <v>594</v>
      </c>
      <c r="M1521" s="210">
        <f>SUM(M1517:M1520)</f>
        <v>327.40999999999997</v>
      </c>
      <c r="N1521" s="20"/>
      <c r="O1521" s="17"/>
      <c r="P1521" s="17"/>
      <c r="Q1521" s="17"/>
      <c r="R1521" s="17"/>
    </row>
    <row r="1522" spans="1:18" ht="15.75" customHeight="1">
      <c r="A1522" s="17"/>
      <c r="B1522" s="213"/>
      <c r="C1522" s="206" t="s">
        <v>3956</v>
      </c>
      <c r="D1522" s="206" t="s">
        <v>2784</v>
      </c>
      <c r="E1522" s="484" t="s">
        <v>558</v>
      </c>
      <c r="F1522" s="484" t="s">
        <v>491</v>
      </c>
      <c r="G1522" s="484" t="s">
        <v>1577</v>
      </c>
      <c r="H1522" s="484"/>
      <c r="I1522" s="484"/>
      <c r="J1522" s="484"/>
      <c r="K1522" s="484"/>
      <c r="L1522" s="484"/>
      <c r="M1522" s="485"/>
      <c r="N1522" s="20"/>
      <c r="O1522" s="17"/>
      <c r="P1522" s="17"/>
      <c r="Q1522" s="17"/>
      <c r="R1522" s="17"/>
    </row>
    <row r="1523" spans="1:18" ht="15.75" customHeight="1">
      <c r="A1523" s="17"/>
      <c r="B1523" s="213"/>
      <c r="C1523" s="174"/>
      <c r="D1523" s="199" t="s">
        <v>2785</v>
      </c>
      <c r="E1523" s="482" t="s">
        <v>2786</v>
      </c>
      <c r="F1523" s="483"/>
      <c r="G1523" s="231" t="s">
        <v>518</v>
      </c>
      <c r="H1523" s="199" t="s">
        <v>1642</v>
      </c>
      <c r="I1523" s="232">
        <v>7.83</v>
      </c>
      <c r="J1523" s="201">
        <f t="shared" ref="J1523:J1526" si="742">H1523*I1523</f>
        <v>31.32</v>
      </c>
      <c r="K1523" s="195">
        <v>0.24979999999999999</v>
      </c>
      <c r="L1523" s="201">
        <f t="shared" ref="L1523:L1526" si="743">J1523*K1523</f>
        <v>7.8237360000000002</v>
      </c>
      <c r="M1523" s="196">
        <f t="shared" ref="M1523:M1526" si="744">ROUND(J1523+L1523,2)</f>
        <v>39.14</v>
      </c>
      <c r="N1523" s="20"/>
      <c r="O1523" s="17"/>
      <c r="P1523" s="17"/>
      <c r="Q1523" s="17"/>
      <c r="R1523" s="17"/>
    </row>
    <row r="1524" spans="1:18" ht="15.75" customHeight="1">
      <c r="A1524" s="17"/>
      <c r="B1524" s="213"/>
      <c r="C1524" s="174"/>
      <c r="D1524" s="199" t="s">
        <v>2773</v>
      </c>
      <c r="E1524" s="482" t="s">
        <v>2774</v>
      </c>
      <c r="F1524" s="483"/>
      <c r="G1524" s="231" t="s">
        <v>491</v>
      </c>
      <c r="H1524" s="199" t="s">
        <v>1527</v>
      </c>
      <c r="I1524" s="232">
        <v>473</v>
      </c>
      <c r="J1524" s="201">
        <f t="shared" si="742"/>
        <v>473</v>
      </c>
      <c r="K1524" s="195">
        <v>0.24979999999999999</v>
      </c>
      <c r="L1524" s="201">
        <f t="shared" si="743"/>
        <v>118.1554</v>
      </c>
      <c r="M1524" s="196">
        <f t="shared" si="744"/>
        <v>591.16</v>
      </c>
      <c r="N1524" s="20"/>
      <c r="O1524" s="17"/>
      <c r="P1524" s="17"/>
      <c r="Q1524" s="17"/>
      <c r="R1524" s="17"/>
    </row>
    <row r="1525" spans="1:18" ht="15.75" customHeight="1">
      <c r="A1525" s="17"/>
      <c r="B1525" s="213"/>
      <c r="C1525" s="174"/>
      <c r="D1525" s="199" t="s">
        <v>606</v>
      </c>
      <c r="E1525" s="482" t="s">
        <v>597</v>
      </c>
      <c r="F1525" s="483"/>
      <c r="G1525" s="231" t="s">
        <v>596</v>
      </c>
      <c r="H1525" s="199" t="s">
        <v>1636</v>
      </c>
      <c r="I1525" s="232">
        <v>17.29</v>
      </c>
      <c r="J1525" s="201">
        <f t="shared" si="742"/>
        <v>6.9160000000000004</v>
      </c>
      <c r="K1525" s="195">
        <v>0.24979999999999999</v>
      </c>
      <c r="L1525" s="201">
        <f t="shared" si="743"/>
        <v>1.7276168000000001</v>
      </c>
      <c r="M1525" s="196">
        <f t="shared" si="744"/>
        <v>8.64</v>
      </c>
      <c r="N1525" s="20"/>
      <c r="O1525" s="17"/>
      <c r="P1525" s="17"/>
      <c r="Q1525" s="17"/>
      <c r="R1525" s="17"/>
    </row>
    <row r="1526" spans="1:18" ht="15.75" customHeight="1">
      <c r="A1526" s="17"/>
      <c r="B1526" s="213"/>
      <c r="C1526" s="174"/>
      <c r="D1526" s="199" t="s">
        <v>1671</v>
      </c>
      <c r="E1526" s="482" t="s">
        <v>1672</v>
      </c>
      <c r="F1526" s="483"/>
      <c r="G1526" s="231" t="s">
        <v>596</v>
      </c>
      <c r="H1526" s="199" t="s">
        <v>1534</v>
      </c>
      <c r="I1526" s="232">
        <v>17.52</v>
      </c>
      <c r="J1526" s="201">
        <f t="shared" si="742"/>
        <v>35.04</v>
      </c>
      <c r="K1526" s="195">
        <v>0.24979999999999999</v>
      </c>
      <c r="L1526" s="201">
        <f t="shared" si="743"/>
        <v>8.752991999999999</v>
      </c>
      <c r="M1526" s="196">
        <f t="shared" si="744"/>
        <v>43.79</v>
      </c>
      <c r="N1526" s="20"/>
      <c r="O1526" s="17"/>
      <c r="P1526" s="17"/>
      <c r="Q1526" s="17"/>
      <c r="R1526" s="17"/>
    </row>
    <row r="1527" spans="1:18" ht="15.75" customHeight="1">
      <c r="A1527" s="17"/>
      <c r="B1527" s="213"/>
      <c r="C1527" s="192"/>
      <c r="D1527" s="192"/>
      <c r="E1527" s="482"/>
      <c r="F1527" s="483"/>
      <c r="G1527" s="192"/>
      <c r="H1527" s="208"/>
      <c r="I1527" s="232"/>
      <c r="J1527" s="201"/>
      <c r="K1527" s="222"/>
      <c r="L1527" s="209" t="s">
        <v>594</v>
      </c>
      <c r="M1527" s="210">
        <f>SUM(M1523:M1526)</f>
        <v>682.7299999999999</v>
      </c>
      <c r="N1527" s="20"/>
      <c r="O1527" s="17"/>
      <c r="P1527" s="17"/>
      <c r="Q1527" s="17"/>
      <c r="R1527" s="17"/>
    </row>
    <row r="1528" spans="1:18" ht="15.75" customHeight="1">
      <c r="A1528" s="17"/>
      <c r="B1528" s="213"/>
      <c r="C1528" s="206" t="s">
        <v>3957</v>
      </c>
      <c r="D1528" s="206" t="s">
        <v>2787</v>
      </c>
      <c r="E1528" s="484" t="s">
        <v>1262</v>
      </c>
      <c r="F1528" s="484" t="s">
        <v>491</v>
      </c>
      <c r="G1528" s="484" t="s">
        <v>1577</v>
      </c>
      <c r="H1528" s="484"/>
      <c r="I1528" s="484"/>
      <c r="J1528" s="484"/>
      <c r="K1528" s="484"/>
      <c r="L1528" s="484"/>
      <c r="M1528" s="485"/>
      <c r="N1528" s="20"/>
      <c r="O1528" s="17"/>
      <c r="P1528" s="17"/>
      <c r="Q1528" s="17"/>
      <c r="R1528" s="17"/>
    </row>
    <row r="1529" spans="1:18" ht="15.75" customHeight="1">
      <c r="A1529" s="17"/>
      <c r="B1529" s="213"/>
      <c r="C1529" s="174"/>
      <c r="D1529" s="199">
        <v>34</v>
      </c>
      <c r="E1529" s="482" t="s">
        <v>2788</v>
      </c>
      <c r="F1529" s="483"/>
      <c r="G1529" s="231" t="s">
        <v>505</v>
      </c>
      <c r="H1529" s="199" t="s">
        <v>2789</v>
      </c>
      <c r="I1529" s="232">
        <v>8.99</v>
      </c>
      <c r="J1529" s="201">
        <f t="shared" ref="J1529:J1536" si="745">H1529*I1529</f>
        <v>45.848999999999997</v>
      </c>
      <c r="K1529" s="195">
        <v>0.24979999999999999</v>
      </c>
      <c r="L1529" s="201">
        <f t="shared" ref="L1529:L1536" si="746">J1529*K1529</f>
        <v>11.453080199999999</v>
      </c>
      <c r="M1529" s="196">
        <f t="shared" ref="M1529:M1536" si="747">ROUND(J1529+L1529,2)</f>
        <v>57.3</v>
      </c>
      <c r="N1529" s="20"/>
      <c r="O1529" s="17"/>
      <c r="P1529" s="17"/>
      <c r="Q1529" s="17"/>
      <c r="R1529" s="17"/>
    </row>
    <row r="1530" spans="1:18" ht="15.75" customHeight="1">
      <c r="A1530" s="17"/>
      <c r="B1530" s="213"/>
      <c r="C1530" s="174"/>
      <c r="D1530" s="199" t="s">
        <v>2094</v>
      </c>
      <c r="E1530" s="482" t="s">
        <v>612</v>
      </c>
      <c r="F1530" s="483"/>
      <c r="G1530" s="231" t="s">
        <v>515</v>
      </c>
      <c r="H1530" s="199" t="s">
        <v>1659</v>
      </c>
      <c r="I1530" s="232">
        <v>65</v>
      </c>
      <c r="J1530" s="201">
        <f t="shared" si="745"/>
        <v>1.625</v>
      </c>
      <c r="K1530" s="195">
        <v>0.24979999999999999</v>
      </c>
      <c r="L1530" s="201">
        <f t="shared" si="746"/>
        <v>0.40592499999999998</v>
      </c>
      <c r="M1530" s="196">
        <f t="shared" si="747"/>
        <v>2.0299999999999998</v>
      </c>
      <c r="N1530" s="20"/>
      <c r="O1530" s="17"/>
      <c r="P1530" s="17"/>
      <c r="Q1530" s="17"/>
      <c r="R1530" s="17"/>
    </row>
    <row r="1531" spans="1:18" ht="15.75" customHeight="1">
      <c r="A1531" s="17"/>
      <c r="B1531" s="213"/>
      <c r="C1531" s="174"/>
      <c r="D1531" s="199" t="s">
        <v>2790</v>
      </c>
      <c r="E1531" s="482" t="s">
        <v>2791</v>
      </c>
      <c r="F1531" s="483"/>
      <c r="G1531" s="231" t="s">
        <v>505</v>
      </c>
      <c r="H1531" s="199" t="s">
        <v>1527</v>
      </c>
      <c r="I1531" s="232">
        <v>1.04</v>
      </c>
      <c r="J1531" s="201">
        <f t="shared" si="745"/>
        <v>1.04</v>
      </c>
      <c r="K1531" s="195">
        <v>0.24979999999999999</v>
      </c>
      <c r="L1531" s="201">
        <f t="shared" si="746"/>
        <v>0.25979200000000002</v>
      </c>
      <c r="M1531" s="196">
        <f t="shared" si="747"/>
        <v>1.3</v>
      </c>
      <c r="N1531" s="20"/>
      <c r="O1531" s="17"/>
      <c r="P1531" s="17"/>
      <c r="Q1531" s="17"/>
      <c r="R1531" s="17"/>
    </row>
    <row r="1532" spans="1:18" ht="15.75" customHeight="1">
      <c r="A1532" s="17"/>
      <c r="B1532" s="213"/>
      <c r="C1532" s="174"/>
      <c r="D1532" s="199" t="s">
        <v>2095</v>
      </c>
      <c r="E1532" s="482" t="s">
        <v>613</v>
      </c>
      <c r="F1532" s="483"/>
      <c r="G1532" s="231" t="s">
        <v>505</v>
      </c>
      <c r="H1532" s="199" t="s">
        <v>2792</v>
      </c>
      <c r="I1532" s="232">
        <v>0.84</v>
      </c>
      <c r="J1532" s="201">
        <f t="shared" si="745"/>
        <v>3.8639999999999994</v>
      </c>
      <c r="K1532" s="195">
        <v>0.24979999999999999</v>
      </c>
      <c r="L1532" s="201">
        <f t="shared" si="746"/>
        <v>0.96522719999999984</v>
      </c>
      <c r="M1532" s="196">
        <f t="shared" si="747"/>
        <v>4.83</v>
      </c>
      <c r="N1532" s="20"/>
      <c r="O1532" s="17"/>
      <c r="P1532" s="17"/>
      <c r="Q1532" s="17"/>
      <c r="R1532" s="17"/>
    </row>
    <row r="1533" spans="1:18" ht="15.75" customHeight="1">
      <c r="A1533" s="17"/>
      <c r="B1533" s="213"/>
      <c r="C1533" s="174"/>
      <c r="D1533" s="199" t="s">
        <v>2793</v>
      </c>
      <c r="E1533" s="482" t="s">
        <v>2794</v>
      </c>
      <c r="F1533" s="483"/>
      <c r="G1533" s="231" t="s">
        <v>505</v>
      </c>
      <c r="H1533" s="199" t="s">
        <v>2795</v>
      </c>
      <c r="I1533" s="232">
        <v>10.43</v>
      </c>
      <c r="J1533" s="201">
        <f t="shared" si="745"/>
        <v>86.151799999999994</v>
      </c>
      <c r="K1533" s="195">
        <v>0.24979999999999999</v>
      </c>
      <c r="L1533" s="201">
        <f t="shared" si="746"/>
        <v>21.520719639999999</v>
      </c>
      <c r="M1533" s="196">
        <f t="shared" si="747"/>
        <v>107.67</v>
      </c>
      <c r="N1533" s="20"/>
      <c r="O1533" s="17"/>
      <c r="P1533" s="17"/>
      <c r="Q1533" s="17"/>
      <c r="R1533" s="17"/>
    </row>
    <row r="1534" spans="1:18" ht="15.75" customHeight="1">
      <c r="A1534" s="17"/>
      <c r="B1534" s="213"/>
      <c r="C1534" s="174"/>
      <c r="D1534" s="199" t="s">
        <v>2796</v>
      </c>
      <c r="E1534" s="482" t="s">
        <v>2797</v>
      </c>
      <c r="F1534" s="483"/>
      <c r="G1534" s="231" t="s">
        <v>505</v>
      </c>
      <c r="H1534" s="199" t="s">
        <v>2798</v>
      </c>
      <c r="I1534" s="232">
        <v>11.24</v>
      </c>
      <c r="J1534" s="201">
        <f t="shared" si="745"/>
        <v>171.74719999999999</v>
      </c>
      <c r="K1534" s="195">
        <v>0.24979999999999999</v>
      </c>
      <c r="L1534" s="201">
        <f t="shared" si="746"/>
        <v>42.902450559999998</v>
      </c>
      <c r="M1534" s="196">
        <f t="shared" si="747"/>
        <v>214.65</v>
      </c>
      <c r="N1534" s="20"/>
      <c r="O1534" s="17"/>
      <c r="P1534" s="17"/>
      <c r="Q1534" s="17"/>
      <c r="R1534" s="17"/>
    </row>
    <row r="1535" spans="1:18" ht="15.75" customHeight="1">
      <c r="A1535" s="17"/>
      <c r="B1535" s="213"/>
      <c r="C1535" s="174"/>
      <c r="D1535" s="199" t="s">
        <v>976</v>
      </c>
      <c r="E1535" s="482" t="s">
        <v>605</v>
      </c>
      <c r="F1535" s="483"/>
      <c r="G1535" s="231" t="s">
        <v>596</v>
      </c>
      <c r="H1535" s="199" t="s">
        <v>1674</v>
      </c>
      <c r="I1535" s="232">
        <v>21.39</v>
      </c>
      <c r="J1535" s="201">
        <f t="shared" si="745"/>
        <v>32.085000000000001</v>
      </c>
      <c r="K1535" s="195">
        <v>0.24979999999999999</v>
      </c>
      <c r="L1535" s="201">
        <f t="shared" si="746"/>
        <v>8.0148329999999994</v>
      </c>
      <c r="M1535" s="196">
        <f t="shared" si="747"/>
        <v>40.1</v>
      </c>
      <c r="N1535" s="20"/>
      <c r="O1535" s="17"/>
      <c r="P1535" s="17"/>
      <c r="Q1535" s="17"/>
      <c r="R1535" s="17"/>
    </row>
    <row r="1536" spans="1:18" ht="15.75" customHeight="1">
      <c r="A1536" s="17"/>
      <c r="B1536" s="213"/>
      <c r="C1536" s="174"/>
      <c r="D1536" s="199" t="s">
        <v>606</v>
      </c>
      <c r="E1536" s="482" t="s">
        <v>597</v>
      </c>
      <c r="F1536" s="483"/>
      <c r="G1536" s="231" t="s">
        <v>596</v>
      </c>
      <c r="H1536" s="199" t="s">
        <v>1674</v>
      </c>
      <c r="I1536" s="232">
        <v>17.29</v>
      </c>
      <c r="J1536" s="201">
        <f t="shared" si="745"/>
        <v>25.934999999999999</v>
      </c>
      <c r="K1536" s="195">
        <v>0.24979999999999999</v>
      </c>
      <c r="L1536" s="201">
        <f t="shared" si="746"/>
        <v>6.4785629999999994</v>
      </c>
      <c r="M1536" s="196">
        <f t="shared" si="747"/>
        <v>32.409999999999997</v>
      </c>
      <c r="N1536" s="20"/>
      <c r="O1536" s="17"/>
      <c r="P1536" s="17"/>
      <c r="Q1536" s="17"/>
      <c r="R1536" s="17"/>
    </row>
    <row r="1537" spans="1:18" ht="15.75" customHeight="1">
      <c r="A1537" s="17"/>
      <c r="B1537" s="213"/>
      <c r="C1537" s="192"/>
      <c r="D1537" s="192"/>
      <c r="E1537" s="482"/>
      <c r="F1537" s="483"/>
      <c r="G1537" s="192"/>
      <c r="H1537" s="208"/>
      <c r="I1537" s="232"/>
      <c r="J1537" s="201"/>
      <c r="K1537" s="222"/>
      <c r="L1537" s="209" t="s">
        <v>594</v>
      </c>
      <c r="M1537" s="210">
        <f>SUM(M1529:M1536)</f>
        <v>460.28999999999996</v>
      </c>
      <c r="N1537" s="20"/>
      <c r="O1537" s="17"/>
      <c r="P1537" s="17"/>
      <c r="Q1537" s="17"/>
      <c r="R1537" s="17"/>
    </row>
    <row r="1538" spans="1:18" ht="15.75" customHeight="1">
      <c r="A1538" s="17"/>
      <c r="B1538" s="213"/>
      <c r="C1538" s="206" t="s">
        <v>3958</v>
      </c>
      <c r="D1538" s="206" t="s">
        <v>1198</v>
      </c>
      <c r="E1538" s="484" t="s">
        <v>1263</v>
      </c>
      <c r="F1538" s="484" t="s">
        <v>491</v>
      </c>
      <c r="G1538" s="484" t="s">
        <v>1577</v>
      </c>
      <c r="H1538" s="484"/>
      <c r="I1538" s="484"/>
      <c r="J1538" s="484"/>
      <c r="K1538" s="484"/>
      <c r="L1538" s="484"/>
      <c r="M1538" s="485"/>
      <c r="N1538" s="20"/>
      <c r="O1538" s="17"/>
      <c r="P1538" s="17"/>
      <c r="Q1538" s="17"/>
      <c r="R1538" s="17"/>
    </row>
    <row r="1539" spans="1:18" ht="15.75" customHeight="1">
      <c r="A1539" s="17"/>
      <c r="B1539" s="213"/>
      <c r="C1539" s="174"/>
      <c r="D1539" s="199" t="s">
        <v>2799</v>
      </c>
      <c r="E1539" s="482" t="s">
        <v>2800</v>
      </c>
      <c r="F1539" s="483"/>
      <c r="G1539" s="231" t="s">
        <v>515</v>
      </c>
      <c r="H1539" s="199" t="s">
        <v>2801</v>
      </c>
      <c r="I1539" s="232">
        <v>65.84</v>
      </c>
      <c r="J1539" s="201">
        <f t="shared" ref="J1539:J1543" si="748">H1539*I1539</f>
        <v>4.0162399999999998</v>
      </c>
      <c r="K1539" s="195">
        <v>0.24979999999999999</v>
      </c>
      <c r="L1539" s="201">
        <f t="shared" ref="L1539:L1543" si="749">J1539*K1539</f>
        <v>1.003256752</v>
      </c>
      <c r="M1539" s="196">
        <f t="shared" ref="M1539:M1543" si="750">ROUND(J1539+L1539,2)</f>
        <v>5.0199999999999996</v>
      </c>
      <c r="N1539" s="20"/>
      <c r="O1539" s="17"/>
      <c r="P1539" s="17"/>
      <c r="Q1539" s="17"/>
      <c r="R1539" s="17"/>
    </row>
    <row r="1540" spans="1:18" ht="15.75" customHeight="1">
      <c r="A1540" s="17"/>
      <c r="B1540" s="213"/>
      <c r="C1540" s="174"/>
      <c r="D1540" s="199" t="s">
        <v>2095</v>
      </c>
      <c r="E1540" s="482" t="s">
        <v>613</v>
      </c>
      <c r="F1540" s="483"/>
      <c r="G1540" s="231" t="s">
        <v>505</v>
      </c>
      <c r="H1540" s="199" t="s">
        <v>2802</v>
      </c>
      <c r="I1540" s="232">
        <v>0.84</v>
      </c>
      <c r="J1540" s="201">
        <f t="shared" si="748"/>
        <v>4.0571999999999999</v>
      </c>
      <c r="K1540" s="195">
        <v>0.24979999999999999</v>
      </c>
      <c r="L1540" s="201">
        <f t="shared" si="749"/>
        <v>1.0134885599999999</v>
      </c>
      <c r="M1540" s="196">
        <f t="shared" si="750"/>
        <v>5.07</v>
      </c>
      <c r="N1540" s="20"/>
      <c r="O1540" s="17"/>
      <c r="P1540" s="17"/>
      <c r="Q1540" s="17"/>
      <c r="R1540" s="17"/>
    </row>
    <row r="1541" spans="1:18" ht="15.75" customHeight="1">
      <c r="A1541" s="17"/>
      <c r="B1541" s="213"/>
      <c r="C1541" s="174"/>
      <c r="D1541" s="199" t="s">
        <v>2803</v>
      </c>
      <c r="E1541" s="482" t="s">
        <v>2804</v>
      </c>
      <c r="F1541" s="483"/>
      <c r="G1541" s="231" t="s">
        <v>491</v>
      </c>
      <c r="H1541" s="199" t="s">
        <v>1527</v>
      </c>
      <c r="I1541" s="232">
        <v>667.45</v>
      </c>
      <c r="J1541" s="201">
        <f t="shared" si="748"/>
        <v>667.45</v>
      </c>
      <c r="K1541" s="195">
        <v>0.24979999999999999</v>
      </c>
      <c r="L1541" s="201">
        <f t="shared" si="749"/>
        <v>166.72901000000002</v>
      </c>
      <c r="M1541" s="196">
        <f t="shared" si="750"/>
        <v>834.18</v>
      </c>
      <c r="N1541" s="20"/>
      <c r="O1541" s="17"/>
      <c r="P1541" s="17"/>
      <c r="Q1541" s="17"/>
      <c r="R1541" s="17"/>
    </row>
    <row r="1542" spans="1:18" ht="15.75" customHeight="1">
      <c r="A1542" s="17"/>
      <c r="B1542" s="213"/>
      <c r="C1542" s="174"/>
      <c r="D1542" s="199" t="s">
        <v>976</v>
      </c>
      <c r="E1542" s="482" t="s">
        <v>605</v>
      </c>
      <c r="F1542" s="483"/>
      <c r="G1542" s="231" t="s">
        <v>596</v>
      </c>
      <c r="H1542" s="199" t="s">
        <v>1674</v>
      </c>
      <c r="I1542" s="232">
        <v>21.39</v>
      </c>
      <c r="J1542" s="201">
        <f t="shared" si="748"/>
        <v>32.085000000000001</v>
      </c>
      <c r="K1542" s="195">
        <v>0.24979999999999999</v>
      </c>
      <c r="L1542" s="201">
        <f t="shared" si="749"/>
        <v>8.0148329999999994</v>
      </c>
      <c r="M1542" s="196">
        <f t="shared" si="750"/>
        <v>40.1</v>
      </c>
      <c r="N1542" s="20"/>
      <c r="O1542" s="17"/>
      <c r="P1542" s="17"/>
      <c r="Q1542" s="17"/>
      <c r="R1542" s="17"/>
    </row>
    <row r="1543" spans="1:18" ht="15.75" customHeight="1">
      <c r="A1543" s="17"/>
      <c r="B1543" s="213"/>
      <c r="C1543" s="174"/>
      <c r="D1543" s="199" t="s">
        <v>606</v>
      </c>
      <c r="E1543" s="482" t="s">
        <v>597</v>
      </c>
      <c r="F1543" s="483"/>
      <c r="G1543" s="231" t="s">
        <v>596</v>
      </c>
      <c r="H1543" s="199" t="s">
        <v>1674</v>
      </c>
      <c r="I1543" s="232">
        <v>17.29</v>
      </c>
      <c r="J1543" s="201">
        <f t="shared" si="748"/>
        <v>25.934999999999999</v>
      </c>
      <c r="K1543" s="195">
        <v>0.24979999999999999</v>
      </c>
      <c r="L1543" s="201">
        <f t="shared" si="749"/>
        <v>6.4785629999999994</v>
      </c>
      <c r="M1543" s="196">
        <f t="shared" si="750"/>
        <v>32.409999999999997</v>
      </c>
      <c r="N1543" s="20"/>
      <c r="O1543" s="17"/>
      <c r="P1543" s="17"/>
      <c r="Q1543" s="17"/>
      <c r="R1543" s="17"/>
    </row>
    <row r="1544" spans="1:18" ht="15.75" customHeight="1">
      <c r="A1544" s="17"/>
      <c r="B1544" s="213"/>
      <c r="C1544" s="192"/>
      <c r="D1544" s="192"/>
      <c r="E1544" s="482"/>
      <c r="F1544" s="483"/>
      <c r="G1544" s="192"/>
      <c r="H1544" s="208"/>
      <c r="I1544" s="232"/>
      <c r="J1544" s="201"/>
      <c r="K1544" s="222"/>
      <c r="L1544" s="209" t="s">
        <v>594</v>
      </c>
      <c r="M1544" s="210">
        <f>SUM(M1539:M1543)</f>
        <v>916.78</v>
      </c>
      <c r="N1544" s="20"/>
      <c r="O1544" s="17"/>
      <c r="P1544" s="17"/>
      <c r="Q1544" s="17"/>
      <c r="R1544" s="17"/>
    </row>
    <row r="1545" spans="1:18" ht="15.75" customHeight="1">
      <c r="A1545" s="17"/>
      <c r="B1545" s="213"/>
      <c r="C1545" s="206" t="s">
        <v>3959</v>
      </c>
      <c r="D1545" s="206" t="s">
        <v>1199</v>
      </c>
      <c r="E1545" s="484" t="s">
        <v>1264</v>
      </c>
      <c r="F1545" s="484" t="s">
        <v>491</v>
      </c>
      <c r="G1545" s="484" t="s">
        <v>1577</v>
      </c>
      <c r="H1545" s="484"/>
      <c r="I1545" s="484"/>
      <c r="J1545" s="484"/>
      <c r="K1545" s="484"/>
      <c r="L1545" s="484"/>
      <c r="M1545" s="485"/>
      <c r="N1545" s="20"/>
      <c r="O1545" s="17"/>
      <c r="P1545" s="17"/>
      <c r="Q1545" s="17"/>
      <c r="R1545" s="17"/>
    </row>
    <row r="1546" spans="1:18" ht="15.75" customHeight="1">
      <c r="A1546" s="17"/>
      <c r="B1546" s="213"/>
      <c r="C1546" s="174"/>
      <c r="D1546" s="199" t="s">
        <v>2001</v>
      </c>
      <c r="E1546" s="482" t="s">
        <v>2805</v>
      </c>
      <c r="F1546" s="483"/>
      <c r="G1546" s="231" t="s">
        <v>491</v>
      </c>
      <c r="H1546" s="199" t="s">
        <v>2691</v>
      </c>
      <c r="I1546" s="232">
        <v>30.48</v>
      </c>
      <c r="J1546" s="201">
        <f t="shared" ref="J1546:J1554" si="751">H1546*I1546</f>
        <v>33.528000000000006</v>
      </c>
      <c r="K1546" s="195">
        <v>0.24979999999999999</v>
      </c>
      <c r="L1546" s="201">
        <f t="shared" ref="L1546:L1554" si="752">J1546*K1546</f>
        <v>8.3752944000000014</v>
      </c>
      <c r="M1546" s="196">
        <f t="shared" ref="M1546:M1554" si="753">ROUND(J1546+L1546,2)</f>
        <v>41.9</v>
      </c>
      <c r="N1546" s="20"/>
      <c r="O1546" s="17"/>
      <c r="P1546" s="17"/>
      <c r="Q1546" s="17"/>
      <c r="R1546" s="17"/>
    </row>
    <row r="1547" spans="1:18" ht="15.75" customHeight="1">
      <c r="A1547" s="17"/>
      <c r="B1547" s="213"/>
      <c r="C1547" s="174"/>
      <c r="D1547" s="199" t="s">
        <v>2679</v>
      </c>
      <c r="E1547" s="482" t="s">
        <v>2680</v>
      </c>
      <c r="F1547" s="483"/>
      <c r="G1547" s="231" t="s">
        <v>489</v>
      </c>
      <c r="H1547" s="199" t="s">
        <v>2806</v>
      </c>
      <c r="I1547" s="232">
        <v>56.2</v>
      </c>
      <c r="J1547" s="201">
        <f t="shared" si="751"/>
        <v>80.467160000000007</v>
      </c>
      <c r="K1547" s="195">
        <v>0.24979999999999999</v>
      </c>
      <c r="L1547" s="201">
        <f t="shared" si="752"/>
        <v>20.100696568</v>
      </c>
      <c r="M1547" s="196">
        <f t="shared" si="753"/>
        <v>100.57</v>
      </c>
      <c r="N1547" s="20"/>
      <c r="O1547" s="17"/>
      <c r="P1547" s="17"/>
      <c r="Q1547" s="17"/>
      <c r="R1547" s="17"/>
    </row>
    <row r="1548" spans="1:18" ht="15.75" customHeight="1">
      <c r="A1548" s="17"/>
      <c r="B1548" s="213"/>
      <c r="C1548" s="174"/>
      <c r="D1548" s="199" t="s">
        <v>2807</v>
      </c>
      <c r="E1548" s="482" t="s">
        <v>2808</v>
      </c>
      <c r="F1548" s="483"/>
      <c r="G1548" s="231" t="s">
        <v>505</v>
      </c>
      <c r="H1548" s="199" t="s">
        <v>2809</v>
      </c>
      <c r="I1548" s="232">
        <v>29.38</v>
      </c>
      <c r="J1548" s="201">
        <f t="shared" si="751"/>
        <v>99.010599999999997</v>
      </c>
      <c r="K1548" s="195">
        <v>0.24979999999999999</v>
      </c>
      <c r="L1548" s="201">
        <f t="shared" si="752"/>
        <v>24.732847879999998</v>
      </c>
      <c r="M1548" s="196">
        <f t="shared" si="753"/>
        <v>123.74</v>
      </c>
      <c r="N1548" s="20"/>
      <c r="O1548" s="17"/>
      <c r="P1548" s="17"/>
      <c r="Q1548" s="17"/>
      <c r="R1548" s="17"/>
    </row>
    <row r="1549" spans="1:18" ht="15.75" customHeight="1">
      <c r="A1549" s="17"/>
      <c r="B1549" s="213"/>
      <c r="C1549" s="174"/>
      <c r="D1549" s="199" t="s">
        <v>2810</v>
      </c>
      <c r="E1549" s="482" t="s">
        <v>2811</v>
      </c>
      <c r="F1549" s="483"/>
      <c r="G1549" s="231" t="s">
        <v>489</v>
      </c>
      <c r="H1549" s="199" t="s">
        <v>2812</v>
      </c>
      <c r="I1549" s="232">
        <v>34.86</v>
      </c>
      <c r="J1549" s="201">
        <f t="shared" si="751"/>
        <v>234.98080200000001</v>
      </c>
      <c r="K1549" s="195">
        <v>0.24979999999999999</v>
      </c>
      <c r="L1549" s="201">
        <f t="shared" si="752"/>
        <v>58.698204339600004</v>
      </c>
      <c r="M1549" s="196">
        <f t="shared" si="753"/>
        <v>293.68</v>
      </c>
      <c r="N1549" s="20"/>
      <c r="O1549" s="17"/>
      <c r="P1549" s="17"/>
      <c r="Q1549" s="17"/>
      <c r="R1549" s="17"/>
    </row>
    <row r="1550" spans="1:18" ht="15.75" customHeight="1">
      <c r="A1550" s="17"/>
      <c r="B1550" s="213"/>
      <c r="C1550" s="174"/>
      <c r="D1550" s="199" t="s">
        <v>2813</v>
      </c>
      <c r="E1550" s="482" t="s">
        <v>2814</v>
      </c>
      <c r="F1550" s="483"/>
      <c r="G1550" s="231" t="s">
        <v>502</v>
      </c>
      <c r="H1550" s="199" t="s">
        <v>2815</v>
      </c>
      <c r="I1550" s="232">
        <v>86.62</v>
      </c>
      <c r="J1550" s="201">
        <f t="shared" si="751"/>
        <v>330.88839999999999</v>
      </c>
      <c r="K1550" s="195">
        <v>0.24979999999999999</v>
      </c>
      <c r="L1550" s="201">
        <f t="shared" si="752"/>
        <v>82.655922320000002</v>
      </c>
      <c r="M1550" s="196">
        <f t="shared" si="753"/>
        <v>413.54</v>
      </c>
      <c r="N1550" s="20"/>
      <c r="O1550" s="17"/>
      <c r="P1550" s="17"/>
      <c r="Q1550" s="17"/>
      <c r="R1550" s="17"/>
    </row>
    <row r="1551" spans="1:18" ht="15.75" customHeight="1">
      <c r="A1551" s="17"/>
      <c r="B1551" s="213"/>
      <c r="C1551" s="174"/>
      <c r="D1551" s="199" t="s">
        <v>2816</v>
      </c>
      <c r="E1551" s="482" t="s">
        <v>2817</v>
      </c>
      <c r="F1551" s="483"/>
      <c r="G1551" s="231" t="s">
        <v>604</v>
      </c>
      <c r="H1551" s="199" t="s">
        <v>2818</v>
      </c>
      <c r="I1551" s="232">
        <v>32.93</v>
      </c>
      <c r="J1551" s="201">
        <f t="shared" si="751"/>
        <v>22.063100000000002</v>
      </c>
      <c r="K1551" s="195">
        <v>0.24979999999999999</v>
      </c>
      <c r="L1551" s="201">
        <f t="shared" si="752"/>
        <v>5.5113623800000004</v>
      </c>
      <c r="M1551" s="196">
        <f t="shared" si="753"/>
        <v>27.57</v>
      </c>
      <c r="N1551" s="20"/>
      <c r="O1551" s="17"/>
      <c r="P1551" s="17"/>
      <c r="Q1551" s="17"/>
      <c r="R1551" s="17"/>
    </row>
    <row r="1552" spans="1:18" ht="15.75" customHeight="1">
      <c r="A1552" s="17"/>
      <c r="B1552" s="213"/>
      <c r="C1552" s="174"/>
      <c r="D1552" s="199" t="s">
        <v>2008</v>
      </c>
      <c r="E1552" s="482" t="s">
        <v>631</v>
      </c>
      <c r="F1552" s="483"/>
      <c r="G1552" s="231" t="s">
        <v>596</v>
      </c>
      <c r="H1552" s="199" t="s">
        <v>2819</v>
      </c>
      <c r="I1552" s="232">
        <v>21.23</v>
      </c>
      <c r="J1552" s="201">
        <f t="shared" si="751"/>
        <v>148.61000000000001</v>
      </c>
      <c r="K1552" s="195">
        <v>0.24979999999999999</v>
      </c>
      <c r="L1552" s="201">
        <f t="shared" si="752"/>
        <v>37.122778000000004</v>
      </c>
      <c r="M1552" s="196">
        <f t="shared" si="753"/>
        <v>185.73</v>
      </c>
      <c r="N1552" s="20"/>
      <c r="O1552" s="17"/>
      <c r="P1552" s="17"/>
      <c r="Q1552" s="17"/>
      <c r="R1552" s="17"/>
    </row>
    <row r="1553" spans="1:18" ht="15.75" customHeight="1">
      <c r="A1553" s="17"/>
      <c r="B1553" s="213"/>
      <c r="C1553" s="174"/>
      <c r="D1553" s="199" t="s">
        <v>606</v>
      </c>
      <c r="E1553" s="482" t="s">
        <v>597</v>
      </c>
      <c r="F1553" s="483"/>
      <c r="G1553" s="231" t="s">
        <v>596</v>
      </c>
      <c r="H1553" s="199" t="s">
        <v>2820</v>
      </c>
      <c r="I1553" s="232">
        <v>17.29</v>
      </c>
      <c r="J1553" s="201">
        <f t="shared" si="751"/>
        <v>198.83499999999998</v>
      </c>
      <c r="K1553" s="195">
        <v>0.24979999999999999</v>
      </c>
      <c r="L1553" s="201">
        <f t="shared" si="752"/>
        <v>49.668982999999997</v>
      </c>
      <c r="M1553" s="196">
        <f t="shared" si="753"/>
        <v>248.5</v>
      </c>
      <c r="N1553" s="20"/>
      <c r="O1553" s="17"/>
      <c r="P1553" s="17"/>
      <c r="Q1553" s="17"/>
      <c r="R1553" s="17"/>
    </row>
    <row r="1554" spans="1:18" ht="15.75" customHeight="1">
      <c r="A1554" s="17"/>
      <c r="B1554" s="213"/>
      <c r="C1554" s="174"/>
      <c r="D1554" s="199" t="s">
        <v>1675</v>
      </c>
      <c r="E1554" s="482" t="s">
        <v>1676</v>
      </c>
      <c r="F1554" s="483"/>
      <c r="G1554" s="231" t="s">
        <v>596</v>
      </c>
      <c r="H1554" s="199" t="s">
        <v>2821</v>
      </c>
      <c r="I1554" s="232">
        <v>22.07</v>
      </c>
      <c r="J1554" s="201">
        <f t="shared" si="751"/>
        <v>99.314999999999998</v>
      </c>
      <c r="K1554" s="195">
        <v>0.24979999999999999</v>
      </c>
      <c r="L1554" s="201">
        <f t="shared" si="752"/>
        <v>24.808886999999999</v>
      </c>
      <c r="M1554" s="196">
        <f t="shared" si="753"/>
        <v>124.12</v>
      </c>
      <c r="N1554" s="20"/>
      <c r="O1554" s="17"/>
      <c r="P1554" s="17"/>
      <c r="Q1554" s="17"/>
      <c r="R1554" s="17"/>
    </row>
    <row r="1555" spans="1:18" ht="15.75" customHeight="1">
      <c r="A1555" s="17"/>
      <c r="B1555" s="213"/>
      <c r="C1555" s="192"/>
      <c r="D1555" s="192"/>
      <c r="E1555" s="482"/>
      <c r="F1555" s="483"/>
      <c r="G1555" s="192"/>
      <c r="H1555" s="208"/>
      <c r="I1555" s="232"/>
      <c r="J1555" s="201"/>
      <c r="K1555" s="222"/>
      <c r="L1555" s="209" t="s">
        <v>594</v>
      </c>
      <c r="M1555" s="210">
        <f>SUM(M1546:M1554)</f>
        <v>1559.35</v>
      </c>
      <c r="N1555" s="20"/>
      <c r="O1555" s="17"/>
      <c r="P1555" s="17"/>
      <c r="Q1555" s="17"/>
      <c r="R1555" s="17"/>
    </row>
    <row r="1556" spans="1:18" ht="15.75" customHeight="1">
      <c r="A1556" s="17"/>
      <c r="B1556" s="213"/>
      <c r="C1556" s="206" t="s">
        <v>3960</v>
      </c>
      <c r="D1556" s="206" t="s">
        <v>2822</v>
      </c>
      <c r="E1556" s="484" t="s">
        <v>1265</v>
      </c>
      <c r="F1556" s="484" t="s">
        <v>518</v>
      </c>
      <c r="G1556" s="484" t="s">
        <v>1577</v>
      </c>
      <c r="H1556" s="484"/>
      <c r="I1556" s="484"/>
      <c r="J1556" s="484"/>
      <c r="K1556" s="484"/>
      <c r="L1556" s="484"/>
      <c r="M1556" s="485"/>
      <c r="N1556" s="20"/>
      <c r="O1556" s="17"/>
      <c r="P1556" s="17"/>
      <c r="Q1556" s="17"/>
      <c r="R1556" s="17"/>
    </row>
    <row r="1557" spans="1:18" ht="15.75" customHeight="1">
      <c r="A1557" s="17"/>
      <c r="B1557" s="213"/>
      <c r="C1557" s="174"/>
      <c r="D1557" s="199">
        <v>43056</v>
      </c>
      <c r="E1557" s="482" t="s">
        <v>2824</v>
      </c>
      <c r="F1557" s="483"/>
      <c r="G1557" s="231" t="s">
        <v>505</v>
      </c>
      <c r="H1557" s="199" t="s">
        <v>2609</v>
      </c>
      <c r="I1557" s="232">
        <v>8.98</v>
      </c>
      <c r="J1557" s="201">
        <f t="shared" ref="J1557:J1564" si="754">H1557*I1557</f>
        <v>5.0288000000000004</v>
      </c>
      <c r="K1557" s="195">
        <v>0.24979999999999999</v>
      </c>
      <c r="L1557" s="201">
        <f t="shared" ref="L1557:L1564" si="755">J1557*K1557</f>
        <v>1.2561942400000001</v>
      </c>
      <c r="M1557" s="196">
        <f t="shared" ref="M1557:M1564" si="756">ROUND(J1557+L1557,2)</f>
        <v>6.28</v>
      </c>
      <c r="N1557" s="20"/>
      <c r="O1557" s="17"/>
      <c r="P1557" s="17"/>
      <c r="Q1557" s="17"/>
      <c r="R1557" s="17"/>
    </row>
    <row r="1558" spans="1:18" ht="15.75" customHeight="1">
      <c r="A1558" s="17"/>
      <c r="B1558" s="213"/>
      <c r="C1558" s="174"/>
      <c r="D1558" s="199" t="s">
        <v>2825</v>
      </c>
      <c r="E1558" s="482" t="s">
        <v>2826</v>
      </c>
      <c r="F1558" s="483"/>
      <c r="G1558" s="231" t="s">
        <v>489</v>
      </c>
      <c r="H1558" s="199" t="s">
        <v>2168</v>
      </c>
      <c r="I1558" s="232">
        <v>11.67</v>
      </c>
      <c r="J1558" s="201">
        <f t="shared" si="754"/>
        <v>18.672000000000001</v>
      </c>
      <c r="K1558" s="195">
        <v>0.24979999999999999</v>
      </c>
      <c r="L1558" s="201">
        <f t="shared" si="755"/>
        <v>4.6642656000000002</v>
      </c>
      <c r="M1558" s="196">
        <f t="shared" si="756"/>
        <v>23.34</v>
      </c>
      <c r="N1558" s="20"/>
      <c r="O1558" s="17"/>
      <c r="P1558" s="17"/>
      <c r="Q1558" s="17"/>
      <c r="R1558" s="17"/>
    </row>
    <row r="1559" spans="1:18" ht="15.75" customHeight="1">
      <c r="A1559" s="17"/>
      <c r="B1559" s="213"/>
      <c r="C1559" s="174"/>
      <c r="D1559" s="199" t="s">
        <v>2827</v>
      </c>
      <c r="E1559" s="482" t="s">
        <v>2828</v>
      </c>
      <c r="F1559" s="483"/>
      <c r="G1559" s="231" t="s">
        <v>489</v>
      </c>
      <c r="H1559" s="199" t="s">
        <v>2829</v>
      </c>
      <c r="I1559" s="232">
        <v>20.440000000000001</v>
      </c>
      <c r="J1559" s="201">
        <f t="shared" si="754"/>
        <v>183.96</v>
      </c>
      <c r="K1559" s="195">
        <v>0.24979999999999999</v>
      </c>
      <c r="L1559" s="201">
        <f t="shared" si="755"/>
        <v>45.953208000000004</v>
      </c>
      <c r="M1559" s="196">
        <f t="shared" si="756"/>
        <v>229.91</v>
      </c>
      <c r="N1559" s="20"/>
      <c r="O1559" s="17"/>
      <c r="P1559" s="17"/>
      <c r="Q1559" s="17"/>
      <c r="R1559" s="17"/>
    </row>
    <row r="1560" spans="1:18" ht="15.75" customHeight="1">
      <c r="A1560" s="17"/>
      <c r="B1560" s="213"/>
      <c r="C1560" s="174"/>
      <c r="D1560" s="199" t="s">
        <v>2830</v>
      </c>
      <c r="E1560" s="482" t="s">
        <v>2831</v>
      </c>
      <c r="F1560" s="483"/>
      <c r="G1560" s="231" t="s">
        <v>505</v>
      </c>
      <c r="H1560" s="199" t="s">
        <v>1633</v>
      </c>
      <c r="I1560" s="232">
        <v>30.79</v>
      </c>
      <c r="J1560" s="201">
        <f t="shared" si="754"/>
        <v>9.2370000000000001</v>
      </c>
      <c r="K1560" s="195">
        <v>0.24979999999999999</v>
      </c>
      <c r="L1560" s="201">
        <f t="shared" si="755"/>
        <v>2.3074026000000001</v>
      </c>
      <c r="M1560" s="196">
        <f t="shared" si="756"/>
        <v>11.54</v>
      </c>
      <c r="N1560" s="20"/>
      <c r="O1560" s="17"/>
      <c r="P1560" s="17"/>
      <c r="Q1560" s="17"/>
      <c r="R1560" s="17"/>
    </row>
    <row r="1561" spans="1:18" ht="15.75" customHeight="1">
      <c r="A1561" s="17"/>
      <c r="B1561" s="213"/>
      <c r="C1561" s="174"/>
      <c r="D1561" s="199" t="s">
        <v>2810</v>
      </c>
      <c r="E1561" s="482" t="s">
        <v>2811</v>
      </c>
      <c r="F1561" s="483"/>
      <c r="G1561" s="231" t="s">
        <v>489</v>
      </c>
      <c r="H1561" s="199" t="s">
        <v>2770</v>
      </c>
      <c r="I1561" s="232">
        <v>34.86</v>
      </c>
      <c r="J1561" s="201">
        <f t="shared" si="754"/>
        <v>278.88</v>
      </c>
      <c r="K1561" s="195">
        <v>0.24979999999999999</v>
      </c>
      <c r="L1561" s="201">
        <f t="shared" si="755"/>
        <v>69.664224000000004</v>
      </c>
      <c r="M1561" s="196">
        <f t="shared" si="756"/>
        <v>348.54</v>
      </c>
      <c r="N1561" s="20"/>
      <c r="O1561" s="17"/>
      <c r="P1561" s="17"/>
      <c r="Q1561" s="17"/>
      <c r="R1561" s="17"/>
    </row>
    <row r="1562" spans="1:18" ht="15.75" customHeight="1">
      <c r="A1562" s="17"/>
      <c r="B1562" s="213"/>
      <c r="C1562" s="174"/>
      <c r="D1562" s="199">
        <v>43603</v>
      </c>
      <c r="E1562" s="482" t="s">
        <v>2838</v>
      </c>
      <c r="F1562" s="483"/>
      <c r="G1562" s="231" t="s">
        <v>518</v>
      </c>
      <c r="H1562" s="199" t="s">
        <v>1527</v>
      </c>
      <c r="I1562" s="232">
        <v>40.409999999999997</v>
      </c>
      <c r="J1562" s="201">
        <f t="shared" si="754"/>
        <v>40.409999999999997</v>
      </c>
      <c r="K1562" s="195">
        <v>0.24979999999999999</v>
      </c>
      <c r="L1562" s="201">
        <f t="shared" si="755"/>
        <v>10.094417999999999</v>
      </c>
      <c r="M1562" s="196">
        <f t="shared" si="756"/>
        <v>50.5</v>
      </c>
      <c r="N1562" s="20"/>
      <c r="O1562" s="17"/>
      <c r="P1562" s="17"/>
      <c r="Q1562" s="17"/>
      <c r="R1562" s="17"/>
    </row>
    <row r="1563" spans="1:18" ht="15.75" customHeight="1">
      <c r="A1563" s="17"/>
      <c r="B1563" s="213"/>
      <c r="C1563" s="174"/>
      <c r="D1563" s="199" t="s">
        <v>606</v>
      </c>
      <c r="E1563" s="482" t="s">
        <v>597</v>
      </c>
      <c r="F1563" s="483"/>
      <c r="G1563" s="231" t="s">
        <v>596</v>
      </c>
      <c r="H1563" s="199" t="s">
        <v>2834</v>
      </c>
      <c r="I1563" s="232">
        <v>17.29</v>
      </c>
      <c r="J1563" s="201">
        <f t="shared" si="754"/>
        <v>107.19799999999999</v>
      </c>
      <c r="K1563" s="195">
        <v>0.24979999999999999</v>
      </c>
      <c r="L1563" s="201">
        <f t="shared" si="755"/>
        <v>26.778060399999998</v>
      </c>
      <c r="M1563" s="196">
        <f t="shared" si="756"/>
        <v>133.97999999999999</v>
      </c>
      <c r="N1563" s="20"/>
      <c r="O1563" s="17"/>
      <c r="P1563" s="17"/>
      <c r="Q1563" s="17"/>
      <c r="R1563" s="17"/>
    </row>
    <row r="1564" spans="1:18" ht="15.75" customHeight="1">
      <c r="A1564" s="17"/>
      <c r="B1564" s="213"/>
      <c r="C1564" s="174"/>
      <c r="D1564" s="199" t="s">
        <v>1675</v>
      </c>
      <c r="E1564" s="482" t="s">
        <v>1676</v>
      </c>
      <c r="F1564" s="483"/>
      <c r="G1564" s="231" t="s">
        <v>596</v>
      </c>
      <c r="H1564" s="199" t="s">
        <v>2834</v>
      </c>
      <c r="I1564" s="232">
        <v>22.07</v>
      </c>
      <c r="J1564" s="201">
        <f t="shared" si="754"/>
        <v>136.834</v>
      </c>
      <c r="K1564" s="195">
        <v>0.24979999999999999</v>
      </c>
      <c r="L1564" s="201">
        <f t="shared" si="755"/>
        <v>34.181133199999998</v>
      </c>
      <c r="M1564" s="196">
        <f t="shared" si="756"/>
        <v>171.02</v>
      </c>
      <c r="N1564" s="20"/>
      <c r="O1564" s="17"/>
      <c r="P1564" s="17"/>
      <c r="Q1564" s="17"/>
      <c r="R1564" s="17"/>
    </row>
    <row r="1565" spans="1:18" ht="15.75" customHeight="1">
      <c r="A1565" s="17"/>
      <c r="B1565" s="213"/>
      <c r="C1565" s="192"/>
      <c r="D1565" s="192"/>
      <c r="E1565" s="482"/>
      <c r="F1565" s="483"/>
      <c r="G1565" s="192"/>
      <c r="H1565" s="208"/>
      <c r="I1565" s="232"/>
      <c r="J1565" s="201"/>
      <c r="K1565" s="222"/>
      <c r="L1565" s="209" t="s">
        <v>594</v>
      </c>
      <c r="M1565" s="210">
        <f>SUM(M1556:M1564)</f>
        <v>975.11</v>
      </c>
      <c r="N1565" s="20"/>
      <c r="O1565" s="17"/>
      <c r="P1565" s="17"/>
      <c r="Q1565" s="17"/>
      <c r="R1565" s="17"/>
    </row>
    <row r="1566" spans="1:18" ht="15.75" customHeight="1">
      <c r="A1566" s="17"/>
      <c r="B1566" s="213"/>
      <c r="C1566" s="206" t="s">
        <v>3961</v>
      </c>
      <c r="D1566" s="206" t="s">
        <v>2835</v>
      </c>
      <c r="E1566" s="484" t="s">
        <v>1266</v>
      </c>
      <c r="F1566" s="484" t="s">
        <v>518</v>
      </c>
      <c r="G1566" s="484" t="s">
        <v>1577</v>
      </c>
      <c r="H1566" s="484"/>
      <c r="I1566" s="484"/>
      <c r="J1566" s="484"/>
      <c r="K1566" s="484"/>
      <c r="L1566" s="484"/>
      <c r="M1566" s="485"/>
      <c r="N1566" s="20"/>
      <c r="O1566" s="17"/>
      <c r="P1566" s="17"/>
      <c r="Q1566" s="17"/>
      <c r="R1566" s="17"/>
    </row>
    <row r="1567" spans="1:18" ht="15.75" customHeight="1">
      <c r="A1567" s="17"/>
      <c r="B1567" s="213"/>
      <c r="C1567" s="174"/>
      <c r="D1567" s="199" t="s">
        <v>2823</v>
      </c>
      <c r="E1567" s="482" t="s">
        <v>2824</v>
      </c>
      <c r="F1567" s="483"/>
      <c r="G1567" s="231" t="s">
        <v>505</v>
      </c>
      <c r="H1567" s="199" t="s">
        <v>2609</v>
      </c>
      <c r="I1567" s="232">
        <v>8.98</v>
      </c>
      <c r="J1567" s="201">
        <f t="shared" ref="J1567:J1575" si="757">H1567*I1567</f>
        <v>5.0288000000000004</v>
      </c>
      <c r="K1567" s="195">
        <v>0.24979999999999999</v>
      </c>
      <c r="L1567" s="201">
        <f t="shared" ref="L1567:L1575" si="758">J1567*K1567</f>
        <v>1.2561942400000001</v>
      </c>
      <c r="M1567" s="196">
        <f t="shared" ref="M1567:M1575" si="759">ROUND(J1567+L1567,2)</f>
        <v>6.28</v>
      </c>
      <c r="N1567" s="20"/>
      <c r="O1567" s="17"/>
      <c r="P1567" s="17"/>
      <c r="Q1567" s="17"/>
      <c r="R1567" s="17"/>
    </row>
    <row r="1568" spans="1:18" ht="15.75" customHeight="1">
      <c r="A1568" s="17"/>
      <c r="B1568" s="213"/>
      <c r="C1568" s="174"/>
      <c r="D1568" s="199" t="s">
        <v>2825</v>
      </c>
      <c r="E1568" s="482" t="s">
        <v>2826</v>
      </c>
      <c r="F1568" s="483"/>
      <c r="G1568" s="231" t="s">
        <v>489</v>
      </c>
      <c r="H1568" s="199" t="s">
        <v>1698</v>
      </c>
      <c r="I1568" s="232">
        <v>11.67</v>
      </c>
      <c r="J1568" s="201">
        <f t="shared" si="757"/>
        <v>14.004</v>
      </c>
      <c r="K1568" s="195">
        <v>0.24979999999999999</v>
      </c>
      <c r="L1568" s="201">
        <f t="shared" si="758"/>
        <v>3.4981991999999997</v>
      </c>
      <c r="M1568" s="196">
        <f t="shared" si="759"/>
        <v>17.5</v>
      </c>
      <c r="N1568" s="20"/>
      <c r="O1568" s="17"/>
      <c r="P1568" s="17"/>
      <c r="Q1568" s="17"/>
      <c r="R1568" s="17"/>
    </row>
    <row r="1569" spans="1:18" ht="15.75" customHeight="1">
      <c r="A1569" s="17"/>
      <c r="B1569" s="213"/>
      <c r="C1569" s="174"/>
      <c r="D1569" s="199" t="s">
        <v>2827</v>
      </c>
      <c r="E1569" s="482" t="s">
        <v>2828</v>
      </c>
      <c r="F1569" s="483"/>
      <c r="G1569" s="231" t="s">
        <v>489</v>
      </c>
      <c r="H1569" s="199" t="s">
        <v>2836</v>
      </c>
      <c r="I1569" s="232">
        <v>20.440000000000001</v>
      </c>
      <c r="J1569" s="201">
        <f t="shared" si="757"/>
        <v>572.32000000000005</v>
      </c>
      <c r="K1569" s="195">
        <v>0.24979999999999999</v>
      </c>
      <c r="L1569" s="201">
        <f t="shared" si="758"/>
        <v>142.96553600000001</v>
      </c>
      <c r="M1569" s="196">
        <f t="shared" si="759"/>
        <v>715.29</v>
      </c>
      <c r="N1569" s="20"/>
      <c r="O1569" s="17"/>
      <c r="P1569" s="17"/>
      <c r="Q1569" s="17"/>
      <c r="R1569" s="17"/>
    </row>
    <row r="1570" spans="1:18" ht="15.75" customHeight="1">
      <c r="A1570" s="17"/>
      <c r="B1570" s="213"/>
      <c r="C1570" s="174"/>
      <c r="D1570" s="199" t="s">
        <v>2005</v>
      </c>
      <c r="E1570" s="482" t="s">
        <v>2006</v>
      </c>
      <c r="F1570" s="483"/>
      <c r="G1570" s="231" t="s">
        <v>489</v>
      </c>
      <c r="H1570" s="199" t="s">
        <v>1640</v>
      </c>
      <c r="I1570" s="232">
        <v>48.38</v>
      </c>
      <c r="J1570" s="201">
        <f t="shared" si="757"/>
        <v>628.94000000000005</v>
      </c>
      <c r="K1570" s="195">
        <v>0.24979999999999999</v>
      </c>
      <c r="L1570" s="201">
        <f t="shared" si="758"/>
        <v>157.10921200000001</v>
      </c>
      <c r="M1570" s="196">
        <f t="shared" si="759"/>
        <v>786.05</v>
      </c>
      <c r="N1570" s="20"/>
      <c r="O1570" s="17"/>
      <c r="P1570" s="17"/>
      <c r="Q1570" s="17"/>
      <c r="R1570" s="17"/>
    </row>
    <row r="1571" spans="1:18" ht="15.75" customHeight="1">
      <c r="A1571" s="17"/>
      <c r="B1571" s="213"/>
      <c r="C1571" s="174"/>
      <c r="D1571" s="199" t="s">
        <v>2830</v>
      </c>
      <c r="E1571" s="482" t="s">
        <v>2831</v>
      </c>
      <c r="F1571" s="483"/>
      <c r="G1571" s="231" t="s">
        <v>505</v>
      </c>
      <c r="H1571" s="199" t="s">
        <v>2837</v>
      </c>
      <c r="I1571" s="232">
        <v>30.79</v>
      </c>
      <c r="J1571" s="201">
        <f t="shared" si="757"/>
        <v>24.632000000000001</v>
      </c>
      <c r="K1571" s="195">
        <v>0.24979999999999999</v>
      </c>
      <c r="L1571" s="201">
        <f t="shared" si="758"/>
        <v>6.1530735999999999</v>
      </c>
      <c r="M1571" s="196">
        <f t="shared" si="759"/>
        <v>30.79</v>
      </c>
      <c r="N1571" s="20"/>
      <c r="O1571" s="17"/>
      <c r="P1571" s="17"/>
      <c r="Q1571" s="17"/>
      <c r="R1571" s="17"/>
    </row>
    <row r="1572" spans="1:18" ht="15.75" customHeight="1">
      <c r="A1572" s="17"/>
      <c r="B1572" s="213"/>
      <c r="C1572" s="174"/>
      <c r="D1572" s="199" t="s">
        <v>2810</v>
      </c>
      <c r="E1572" s="482" t="s">
        <v>2811</v>
      </c>
      <c r="F1572" s="483"/>
      <c r="G1572" s="231" t="s">
        <v>489</v>
      </c>
      <c r="H1572" s="199" t="s">
        <v>1641</v>
      </c>
      <c r="I1572" s="232">
        <v>34.86</v>
      </c>
      <c r="J1572" s="201">
        <f t="shared" si="757"/>
        <v>174.3</v>
      </c>
      <c r="K1572" s="195">
        <v>0.24979999999999999</v>
      </c>
      <c r="L1572" s="201">
        <f t="shared" si="758"/>
        <v>43.540140000000001</v>
      </c>
      <c r="M1572" s="196">
        <f t="shared" si="759"/>
        <v>217.84</v>
      </c>
      <c r="N1572" s="20"/>
      <c r="O1572" s="17"/>
      <c r="P1572" s="17"/>
      <c r="Q1572" s="17"/>
      <c r="R1572" s="17"/>
    </row>
    <row r="1573" spans="1:18" ht="15.75" customHeight="1">
      <c r="A1573" s="17"/>
      <c r="B1573" s="213"/>
      <c r="C1573" s="174"/>
      <c r="D1573" s="199" t="s">
        <v>2832</v>
      </c>
      <c r="E1573" s="482" t="s">
        <v>2833</v>
      </c>
      <c r="F1573" s="483"/>
      <c r="G1573" s="231" t="s">
        <v>518</v>
      </c>
      <c r="H1573" s="199" t="s">
        <v>1527</v>
      </c>
      <c r="I1573" s="232">
        <v>40.409999999999997</v>
      </c>
      <c r="J1573" s="201">
        <f t="shared" si="757"/>
        <v>40.409999999999997</v>
      </c>
      <c r="K1573" s="195">
        <v>0.24979999999999999</v>
      </c>
      <c r="L1573" s="201">
        <f t="shared" si="758"/>
        <v>10.094417999999999</v>
      </c>
      <c r="M1573" s="196">
        <f t="shared" si="759"/>
        <v>50.5</v>
      </c>
      <c r="N1573" s="20"/>
      <c r="O1573" s="17"/>
      <c r="P1573" s="17"/>
      <c r="Q1573" s="17"/>
      <c r="R1573" s="17"/>
    </row>
    <row r="1574" spans="1:18" ht="15.75" customHeight="1">
      <c r="A1574" s="17"/>
      <c r="B1574" s="213"/>
      <c r="C1574" s="174"/>
      <c r="D1574" s="199" t="s">
        <v>606</v>
      </c>
      <c r="E1574" s="482" t="s">
        <v>597</v>
      </c>
      <c r="F1574" s="483"/>
      <c r="G1574" s="231" t="s">
        <v>596</v>
      </c>
      <c r="H1574" s="199" t="s">
        <v>2585</v>
      </c>
      <c r="I1574" s="232">
        <v>17.29</v>
      </c>
      <c r="J1574" s="201">
        <f t="shared" si="757"/>
        <v>172.89999999999998</v>
      </c>
      <c r="K1574" s="195">
        <v>0.24979999999999999</v>
      </c>
      <c r="L1574" s="201">
        <f t="shared" si="758"/>
        <v>43.190419999999996</v>
      </c>
      <c r="M1574" s="196">
        <f t="shared" si="759"/>
        <v>216.09</v>
      </c>
      <c r="N1574" s="20"/>
      <c r="O1574" s="17"/>
      <c r="P1574" s="17"/>
      <c r="Q1574" s="17"/>
      <c r="R1574" s="17"/>
    </row>
    <row r="1575" spans="1:18" ht="15.75" customHeight="1">
      <c r="A1575" s="17"/>
      <c r="B1575" s="213"/>
      <c r="C1575" s="174"/>
      <c r="D1575" s="199" t="s">
        <v>1675</v>
      </c>
      <c r="E1575" s="482" t="s">
        <v>1676</v>
      </c>
      <c r="F1575" s="483"/>
      <c r="G1575" s="231" t="s">
        <v>596</v>
      </c>
      <c r="H1575" s="199" t="s">
        <v>2585</v>
      </c>
      <c r="I1575" s="232">
        <v>22.07</v>
      </c>
      <c r="J1575" s="201">
        <f t="shared" si="757"/>
        <v>220.7</v>
      </c>
      <c r="K1575" s="195">
        <v>0.24979999999999999</v>
      </c>
      <c r="L1575" s="201">
        <f t="shared" si="758"/>
        <v>55.130859999999998</v>
      </c>
      <c r="M1575" s="196">
        <f t="shared" si="759"/>
        <v>275.83</v>
      </c>
      <c r="N1575" s="20"/>
      <c r="O1575" s="17"/>
      <c r="P1575" s="17"/>
      <c r="Q1575" s="17"/>
      <c r="R1575" s="17"/>
    </row>
    <row r="1576" spans="1:18" ht="15.75" customHeight="1">
      <c r="A1576" s="17"/>
      <c r="B1576" s="213"/>
      <c r="C1576" s="192"/>
      <c r="D1576" s="192"/>
      <c r="E1576" s="482"/>
      <c r="F1576" s="483"/>
      <c r="G1576" s="192"/>
      <c r="H1576" s="208"/>
      <c r="I1576" s="232"/>
      <c r="J1576" s="201"/>
      <c r="K1576" s="222"/>
      <c r="L1576" s="209" t="s">
        <v>594</v>
      </c>
      <c r="M1576" s="210">
        <f>SUM(M1567:M1575)</f>
        <v>2316.1699999999996</v>
      </c>
      <c r="N1576" s="20"/>
      <c r="O1576" s="17"/>
      <c r="P1576" s="17"/>
      <c r="Q1576" s="17"/>
      <c r="R1576" s="17"/>
    </row>
    <row r="1577" spans="1:18" ht="15.75" customHeight="1">
      <c r="A1577" s="17"/>
      <c r="B1577" s="213"/>
      <c r="C1577" s="206" t="s">
        <v>3962</v>
      </c>
      <c r="D1577" s="206" t="s">
        <v>2839</v>
      </c>
      <c r="E1577" s="484" t="s">
        <v>2840</v>
      </c>
      <c r="F1577" s="484"/>
      <c r="G1577" s="484"/>
      <c r="H1577" s="484"/>
      <c r="I1577" s="484"/>
      <c r="J1577" s="484"/>
      <c r="K1577" s="484"/>
      <c r="L1577" s="484"/>
      <c r="M1577" s="485"/>
      <c r="N1577" s="20"/>
      <c r="O1577" s="17"/>
      <c r="P1577" s="17"/>
      <c r="Q1577" s="17"/>
      <c r="R1577" s="17"/>
    </row>
    <row r="1578" spans="1:18" ht="15.75" customHeight="1">
      <c r="A1578" s="17"/>
      <c r="B1578" s="213"/>
      <c r="C1578" s="174"/>
      <c r="D1578" s="199" t="s">
        <v>2656</v>
      </c>
      <c r="E1578" s="482" t="s">
        <v>837</v>
      </c>
      <c r="F1578" s="483"/>
      <c r="G1578" s="231" t="s">
        <v>518</v>
      </c>
      <c r="H1578" s="199" t="s">
        <v>2657</v>
      </c>
      <c r="I1578" s="232" t="s">
        <v>2843</v>
      </c>
      <c r="J1578" s="201">
        <f t="shared" ref="J1578:J1582" si="760">H1578*I1578</f>
        <v>4.88</v>
      </c>
      <c r="K1578" s="195">
        <v>0.24979999999999999</v>
      </c>
      <c r="L1578" s="201">
        <f t="shared" ref="L1578:L1582" si="761">J1578*K1578</f>
        <v>1.2190239999999999</v>
      </c>
      <c r="M1578" s="196">
        <f t="shared" ref="M1578:M1582" si="762">ROUND(J1578+L1578,2)</f>
        <v>6.1</v>
      </c>
      <c r="N1578" s="20"/>
      <c r="O1578" s="17"/>
      <c r="P1578" s="17"/>
      <c r="Q1578" s="17"/>
      <c r="R1578" s="17"/>
    </row>
    <row r="1579" spans="1:18" ht="15.75" customHeight="1">
      <c r="A1579" s="17"/>
      <c r="B1579" s="213"/>
      <c r="C1579" s="174"/>
      <c r="D1579" s="199" t="s">
        <v>2841</v>
      </c>
      <c r="E1579" s="482" t="s">
        <v>2842</v>
      </c>
      <c r="F1579" s="483"/>
      <c r="G1579" s="231" t="s">
        <v>518</v>
      </c>
      <c r="H1579" s="199" t="s">
        <v>2844</v>
      </c>
      <c r="I1579" s="232" t="s">
        <v>2845</v>
      </c>
      <c r="J1579" s="201">
        <f t="shared" si="760"/>
        <v>613.65684799999997</v>
      </c>
      <c r="K1579" s="195">
        <v>0.24979999999999999</v>
      </c>
      <c r="L1579" s="201">
        <f t="shared" si="761"/>
        <v>153.2914806304</v>
      </c>
      <c r="M1579" s="196">
        <f t="shared" si="762"/>
        <v>766.95</v>
      </c>
      <c r="N1579" s="20"/>
      <c r="O1579" s="17"/>
      <c r="P1579" s="17"/>
      <c r="Q1579" s="17"/>
      <c r="R1579" s="17"/>
    </row>
    <row r="1580" spans="1:18" ht="15.75" customHeight="1">
      <c r="A1580" s="17"/>
      <c r="B1580" s="213"/>
      <c r="C1580" s="174"/>
      <c r="D1580" s="199" t="s">
        <v>2658</v>
      </c>
      <c r="E1580" s="482" t="s">
        <v>838</v>
      </c>
      <c r="F1580" s="483"/>
      <c r="G1580" s="231" t="s">
        <v>518</v>
      </c>
      <c r="H1580" s="199" t="s">
        <v>2659</v>
      </c>
      <c r="I1580" s="232" t="s">
        <v>2846</v>
      </c>
      <c r="J1580" s="201">
        <f t="shared" si="760"/>
        <v>36.977121999999994</v>
      </c>
      <c r="K1580" s="195">
        <v>0.24979999999999999</v>
      </c>
      <c r="L1580" s="201">
        <f t="shared" si="761"/>
        <v>9.2368850755999983</v>
      </c>
      <c r="M1580" s="196">
        <f t="shared" si="762"/>
        <v>46.21</v>
      </c>
      <c r="N1580" s="20"/>
      <c r="O1580" s="17"/>
      <c r="P1580" s="17"/>
      <c r="Q1580" s="17"/>
      <c r="R1580" s="17"/>
    </row>
    <row r="1581" spans="1:18" ht="15.75" customHeight="1">
      <c r="A1581" s="17"/>
      <c r="B1581" s="213"/>
      <c r="C1581" s="174"/>
      <c r="D1581" s="199" t="s">
        <v>976</v>
      </c>
      <c r="E1581" s="482" t="s">
        <v>605</v>
      </c>
      <c r="F1581" s="483"/>
      <c r="G1581" s="231" t="s">
        <v>596</v>
      </c>
      <c r="H1581" s="199" t="s">
        <v>2847</v>
      </c>
      <c r="I1581" s="232" t="s">
        <v>977</v>
      </c>
      <c r="J1581" s="201">
        <f t="shared" si="760"/>
        <v>36.512730000000005</v>
      </c>
      <c r="K1581" s="195">
        <v>0.24979999999999999</v>
      </c>
      <c r="L1581" s="201">
        <f t="shared" si="761"/>
        <v>9.1208799540000012</v>
      </c>
      <c r="M1581" s="196">
        <f t="shared" si="762"/>
        <v>45.63</v>
      </c>
      <c r="N1581" s="20"/>
      <c r="O1581" s="17"/>
      <c r="P1581" s="17"/>
      <c r="Q1581" s="17"/>
      <c r="R1581" s="17"/>
    </row>
    <row r="1582" spans="1:18" ht="15.75" customHeight="1">
      <c r="A1582" s="17"/>
      <c r="B1582" s="213"/>
      <c r="C1582" s="174"/>
      <c r="D1582" s="199" t="s">
        <v>606</v>
      </c>
      <c r="E1582" s="482" t="s">
        <v>597</v>
      </c>
      <c r="F1582" s="483"/>
      <c r="G1582" s="231" t="s">
        <v>596</v>
      </c>
      <c r="H1582" s="199" t="s">
        <v>2848</v>
      </c>
      <c r="I1582" s="232" t="s">
        <v>1922</v>
      </c>
      <c r="J1582" s="201">
        <f t="shared" si="760"/>
        <v>14.74837</v>
      </c>
      <c r="K1582" s="195">
        <v>0.24979999999999999</v>
      </c>
      <c r="L1582" s="201">
        <f t="shared" si="761"/>
        <v>3.684142826</v>
      </c>
      <c r="M1582" s="196">
        <f t="shared" si="762"/>
        <v>18.43</v>
      </c>
      <c r="N1582" s="20"/>
      <c r="O1582" s="17"/>
      <c r="P1582" s="17"/>
      <c r="Q1582" s="17"/>
      <c r="R1582" s="17"/>
    </row>
    <row r="1583" spans="1:18" ht="15.75" customHeight="1">
      <c r="A1583" s="17"/>
      <c r="B1583" s="213"/>
      <c r="C1583" s="192"/>
      <c r="D1583" s="192"/>
      <c r="E1583" s="482"/>
      <c r="F1583" s="483"/>
      <c r="G1583" s="192"/>
      <c r="H1583" s="208"/>
      <c r="I1583" s="232"/>
      <c r="J1583" s="201"/>
      <c r="K1583" s="222"/>
      <c r="L1583" s="209" t="s">
        <v>594</v>
      </c>
      <c r="M1583" s="210">
        <f>SUM(M1578:M1582)</f>
        <v>883.32</v>
      </c>
      <c r="N1583" s="20"/>
      <c r="O1583" s="17"/>
      <c r="P1583" s="17"/>
      <c r="Q1583" s="17"/>
      <c r="R1583" s="17"/>
    </row>
    <row r="1584" spans="1:18" ht="15.75" customHeight="1">
      <c r="A1584" s="17"/>
      <c r="B1584" s="213"/>
      <c r="C1584" s="206" t="s">
        <v>3963</v>
      </c>
      <c r="D1584" s="206" t="s">
        <v>2849</v>
      </c>
      <c r="E1584" s="484" t="s">
        <v>851</v>
      </c>
      <c r="F1584" s="484"/>
      <c r="G1584" s="484"/>
      <c r="H1584" s="484"/>
      <c r="I1584" s="484"/>
      <c r="J1584" s="484"/>
      <c r="K1584" s="484"/>
      <c r="L1584" s="484"/>
      <c r="M1584" s="485"/>
      <c r="N1584" s="20"/>
      <c r="O1584" s="17"/>
      <c r="P1584" s="17"/>
      <c r="Q1584" s="17"/>
      <c r="R1584" s="17"/>
    </row>
    <row r="1585" spans="1:18" ht="15.75" customHeight="1">
      <c r="A1585" s="17"/>
      <c r="B1585" s="213"/>
      <c r="C1585" s="174"/>
      <c r="D1585" s="199" t="s">
        <v>2656</v>
      </c>
      <c r="E1585" s="482" t="s">
        <v>837</v>
      </c>
      <c r="F1585" s="483"/>
      <c r="G1585" s="231" t="s">
        <v>518</v>
      </c>
      <c r="H1585" s="199" t="s">
        <v>2852</v>
      </c>
      <c r="I1585" s="232" t="s">
        <v>2843</v>
      </c>
      <c r="J1585" s="201">
        <f t="shared" ref="J1585:J1589" si="763">H1585*I1585</f>
        <v>1.8399999999999999</v>
      </c>
      <c r="K1585" s="195">
        <v>0.24979999999999999</v>
      </c>
      <c r="L1585" s="201">
        <f t="shared" ref="L1585:L1589" si="764">J1585*K1585</f>
        <v>0.45963199999999993</v>
      </c>
      <c r="M1585" s="196">
        <f t="shared" ref="M1585:M1589" si="765">ROUND(J1585+L1585,2)</f>
        <v>2.2999999999999998</v>
      </c>
      <c r="N1585" s="20"/>
      <c r="O1585" s="17"/>
      <c r="P1585" s="17"/>
      <c r="Q1585" s="17"/>
      <c r="R1585" s="17"/>
    </row>
    <row r="1586" spans="1:18" ht="15.75" customHeight="1">
      <c r="A1586" s="17"/>
      <c r="B1586" s="213"/>
      <c r="C1586" s="174"/>
      <c r="D1586" s="199" t="s">
        <v>2850</v>
      </c>
      <c r="E1586" s="482" t="s">
        <v>2851</v>
      </c>
      <c r="F1586" s="483"/>
      <c r="G1586" s="231" t="s">
        <v>518</v>
      </c>
      <c r="H1586" s="199" t="s">
        <v>2853</v>
      </c>
      <c r="I1586" s="232" t="s">
        <v>2854</v>
      </c>
      <c r="J1586" s="201">
        <f t="shared" si="763"/>
        <v>333.32</v>
      </c>
      <c r="K1586" s="195">
        <v>0.24979999999999999</v>
      </c>
      <c r="L1586" s="201">
        <f t="shared" si="764"/>
        <v>83.263335999999995</v>
      </c>
      <c r="M1586" s="196">
        <f t="shared" si="765"/>
        <v>416.58</v>
      </c>
      <c r="N1586" s="20"/>
      <c r="O1586" s="17"/>
      <c r="P1586" s="17"/>
      <c r="Q1586" s="17"/>
      <c r="R1586" s="17"/>
    </row>
    <row r="1587" spans="1:18" ht="15.75" customHeight="1">
      <c r="A1587" s="17"/>
      <c r="B1587" s="213"/>
      <c r="C1587" s="174"/>
      <c r="D1587" s="199" t="s">
        <v>2658</v>
      </c>
      <c r="E1587" s="482" t="s">
        <v>838</v>
      </c>
      <c r="F1587" s="483"/>
      <c r="G1587" s="231" t="s">
        <v>518</v>
      </c>
      <c r="H1587" s="199" t="s">
        <v>2671</v>
      </c>
      <c r="I1587" s="232" t="s">
        <v>2846</v>
      </c>
      <c r="J1587" s="201">
        <f t="shared" si="763"/>
        <v>18.487078</v>
      </c>
      <c r="K1587" s="195">
        <v>0.24979999999999999</v>
      </c>
      <c r="L1587" s="201">
        <f t="shared" si="764"/>
        <v>4.6180720843999996</v>
      </c>
      <c r="M1587" s="196">
        <f t="shared" si="765"/>
        <v>23.11</v>
      </c>
      <c r="N1587" s="20"/>
      <c r="O1587" s="17"/>
      <c r="P1587" s="17"/>
      <c r="Q1587" s="17"/>
      <c r="R1587" s="17"/>
    </row>
    <row r="1588" spans="1:18" ht="15.75" customHeight="1">
      <c r="A1588" s="17"/>
      <c r="B1588" s="213"/>
      <c r="C1588" s="174"/>
      <c r="D1588" s="199" t="s">
        <v>976</v>
      </c>
      <c r="E1588" s="482" t="s">
        <v>605</v>
      </c>
      <c r="F1588" s="483"/>
      <c r="G1588" s="231" t="s">
        <v>596</v>
      </c>
      <c r="H1588" s="199" t="s">
        <v>2855</v>
      </c>
      <c r="I1588" s="232" t="s">
        <v>977</v>
      </c>
      <c r="J1588" s="201">
        <f t="shared" si="763"/>
        <v>11.101410000000001</v>
      </c>
      <c r="K1588" s="195">
        <v>0.24979999999999999</v>
      </c>
      <c r="L1588" s="201">
        <f t="shared" si="764"/>
        <v>2.7731322180000002</v>
      </c>
      <c r="M1588" s="196">
        <f t="shared" si="765"/>
        <v>13.87</v>
      </c>
      <c r="N1588" s="20"/>
      <c r="O1588" s="17"/>
      <c r="P1588" s="17"/>
      <c r="Q1588" s="17"/>
      <c r="R1588" s="17"/>
    </row>
    <row r="1589" spans="1:18" ht="15.75" customHeight="1">
      <c r="A1589" s="17"/>
      <c r="B1589" s="213"/>
      <c r="C1589" s="174"/>
      <c r="D1589" s="199" t="s">
        <v>606</v>
      </c>
      <c r="E1589" s="482" t="s">
        <v>597</v>
      </c>
      <c r="F1589" s="483"/>
      <c r="G1589" s="231" t="s">
        <v>596</v>
      </c>
      <c r="H1589" s="199" t="s">
        <v>2856</v>
      </c>
      <c r="I1589" s="232" t="s">
        <v>1922</v>
      </c>
      <c r="J1589" s="201">
        <f t="shared" si="763"/>
        <v>4.47811</v>
      </c>
      <c r="K1589" s="195">
        <v>0.24979999999999999</v>
      </c>
      <c r="L1589" s="201">
        <f t="shared" si="764"/>
        <v>1.118631878</v>
      </c>
      <c r="M1589" s="196">
        <f t="shared" si="765"/>
        <v>5.6</v>
      </c>
      <c r="N1589" s="20"/>
      <c r="O1589" s="17"/>
      <c r="P1589" s="17"/>
      <c r="Q1589" s="17"/>
      <c r="R1589" s="17"/>
    </row>
    <row r="1590" spans="1:18" ht="15.75" customHeight="1">
      <c r="A1590" s="17"/>
      <c r="B1590" s="213"/>
      <c r="C1590" s="192"/>
      <c r="D1590" s="192"/>
      <c r="E1590" s="482"/>
      <c r="F1590" s="483"/>
      <c r="G1590" s="192"/>
      <c r="H1590" s="208"/>
      <c r="I1590" s="232"/>
      <c r="J1590" s="201"/>
      <c r="K1590" s="222"/>
      <c r="L1590" s="209" t="s">
        <v>594</v>
      </c>
      <c r="M1590" s="210">
        <f>SUM(M1585:M1589)</f>
        <v>461.46000000000004</v>
      </c>
      <c r="N1590" s="20"/>
      <c r="O1590" s="17"/>
      <c r="P1590" s="17"/>
      <c r="Q1590" s="17"/>
      <c r="R1590" s="17"/>
    </row>
    <row r="1591" spans="1:18" ht="15.75" customHeight="1">
      <c r="A1591" s="17"/>
      <c r="B1591" s="213"/>
      <c r="C1591" s="206" t="s">
        <v>3964</v>
      </c>
      <c r="D1591" s="206" t="s">
        <v>2857</v>
      </c>
      <c r="E1591" s="484" t="s">
        <v>2858</v>
      </c>
      <c r="F1591" s="484"/>
      <c r="G1591" s="484"/>
      <c r="H1591" s="484"/>
      <c r="I1591" s="484"/>
      <c r="J1591" s="484"/>
      <c r="K1591" s="484"/>
      <c r="L1591" s="484"/>
      <c r="M1591" s="485"/>
      <c r="N1591" s="20"/>
      <c r="O1591" s="17"/>
      <c r="P1591" s="17"/>
      <c r="Q1591" s="17"/>
      <c r="R1591" s="17"/>
    </row>
    <row r="1592" spans="1:18" ht="15.75" customHeight="1">
      <c r="A1592" s="17"/>
      <c r="B1592" s="213"/>
      <c r="C1592" s="174"/>
      <c r="D1592" s="199" t="s">
        <v>2656</v>
      </c>
      <c r="E1592" s="482" t="s">
        <v>837</v>
      </c>
      <c r="F1592" s="483"/>
      <c r="G1592" s="231" t="s">
        <v>518</v>
      </c>
      <c r="H1592" s="199" t="s">
        <v>2852</v>
      </c>
      <c r="I1592" s="232" t="s">
        <v>2843</v>
      </c>
      <c r="J1592" s="201">
        <f t="shared" ref="J1592:J1596" si="766">H1592*I1592</f>
        <v>1.8399999999999999</v>
      </c>
      <c r="K1592" s="195">
        <v>0.24979999999999999</v>
      </c>
      <c r="L1592" s="201">
        <f t="shared" ref="L1592:L1596" si="767">J1592*K1592</f>
        <v>0.45963199999999993</v>
      </c>
      <c r="M1592" s="196">
        <f t="shared" ref="M1592:M1596" si="768">ROUND(J1592+L1592,2)</f>
        <v>2.2999999999999998</v>
      </c>
      <c r="N1592" s="20"/>
      <c r="O1592" s="17"/>
      <c r="P1592" s="17"/>
      <c r="Q1592" s="17"/>
      <c r="R1592" s="17"/>
    </row>
    <row r="1593" spans="1:18" ht="15.75" customHeight="1">
      <c r="A1593" s="17"/>
      <c r="B1593" s="213"/>
      <c r="C1593" s="174"/>
      <c r="D1593" s="199" t="s">
        <v>2658</v>
      </c>
      <c r="E1593" s="482" t="s">
        <v>838</v>
      </c>
      <c r="F1593" s="483"/>
      <c r="G1593" s="231" t="s">
        <v>518</v>
      </c>
      <c r="H1593" s="199" t="s">
        <v>2671</v>
      </c>
      <c r="I1593" s="232" t="s">
        <v>2846</v>
      </c>
      <c r="J1593" s="201">
        <f t="shared" si="766"/>
        <v>18.487078</v>
      </c>
      <c r="K1593" s="195">
        <v>0.24979999999999999</v>
      </c>
      <c r="L1593" s="201">
        <f t="shared" si="767"/>
        <v>4.6180720843999996</v>
      </c>
      <c r="M1593" s="196">
        <f t="shared" si="768"/>
        <v>23.11</v>
      </c>
      <c r="N1593" s="20"/>
      <c r="O1593" s="17"/>
      <c r="P1593" s="17"/>
      <c r="Q1593" s="17"/>
      <c r="R1593" s="17"/>
    </row>
    <row r="1594" spans="1:18" ht="15.75" customHeight="1">
      <c r="A1594" s="17"/>
      <c r="B1594" s="213"/>
      <c r="C1594" s="174"/>
      <c r="D1594" s="199" t="s">
        <v>2859</v>
      </c>
      <c r="E1594" s="482" t="s">
        <v>2860</v>
      </c>
      <c r="F1594" s="483"/>
      <c r="G1594" s="231" t="s">
        <v>518</v>
      </c>
      <c r="H1594" s="199" t="s">
        <v>2861</v>
      </c>
      <c r="I1594" s="232" t="s">
        <v>2862</v>
      </c>
      <c r="J1594" s="201">
        <f t="shared" si="766"/>
        <v>483.740208</v>
      </c>
      <c r="K1594" s="195">
        <v>0.24979999999999999</v>
      </c>
      <c r="L1594" s="201">
        <f t="shared" si="767"/>
        <v>120.83830395839999</v>
      </c>
      <c r="M1594" s="196">
        <f t="shared" si="768"/>
        <v>604.58000000000004</v>
      </c>
      <c r="N1594" s="20"/>
      <c r="O1594" s="17"/>
      <c r="P1594" s="17"/>
      <c r="Q1594" s="17"/>
      <c r="R1594" s="17"/>
    </row>
    <row r="1595" spans="1:18" ht="15.75" customHeight="1">
      <c r="A1595" s="17"/>
      <c r="B1595" s="213"/>
      <c r="C1595" s="174"/>
      <c r="D1595" s="199" t="s">
        <v>976</v>
      </c>
      <c r="E1595" s="482" t="s">
        <v>605</v>
      </c>
      <c r="F1595" s="483"/>
      <c r="G1595" s="231" t="s">
        <v>596</v>
      </c>
      <c r="H1595" s="199" t="s">
        <v>2863</v>
      </c>
      <c r="I1595" s="232" t="s">
        <v>977</v>
      </c>
      <c r="J1595" s="201">
        <f t="shared" si="766"/>
        <v>14.90883</v>
      </c>
      <c r="K1595" s="195">
        <v>0.24979999999999999</v>
      </c>
      <c r="L1595" s="201">
        <f t="shared" si="767"/>
        <v>3.724225734</v>
      </c>
      <c r="M1595" s="196">
        <f t="shared" si="768"/>
        <v>18.63</v>
      </c>
      <c r="N1595" s="20"/>
      <c r="O1595" s="17"/>
      <c r="P1595" s="17"/>
      <c r="Q1595" s="17"/>
      <c r="R1595" s="17"/>
    </row>
    <row r="1596" spans="1:18" ht="15.75" customHeight="1">
      <c r="A1596" s="17"/>
      <c r="B1596" s="213"/>
      <c r="C1596" s="174"/>
      <c r="D1596" s="199" t="s">
        <v>606</v>
      </c>
      <c r="E1596" s="482" t="s">
        <v>597</v>
      </c>
      <c r="F1596" s="483"/>
      <c r="G1596" s="231" t="s">
        <v>596</v>
      </c>
      <c r="H1596" s="199" t="s">
        <v>2864</v>
      </c>
      <c r="I1596" s="232" t="s">
        <v>1922</v>
      </c>
      <c r="J1596" s="201">
        <f t="shared" si="766"/>
        <v>6.0169199999999989</v>
      </c>
      <c r="K1596" s="195">
        <v>0.24979999999999999</v>
      </c>
      <c r="L1596" s="201">
        <f t="shared" si="767"/>
        <v>1.5030266159999996</v>
      </c>
      <c r="M1596" s="196">
        <f t="shared" si="768"/>
        <v>7.52</v>
      </c>
      <c r="N1596" s="20"/>
      <c r="O1596" s="17"/>
      <c r="P1596" s="17"/>
      <c r="Q1596" s="17"/>
      <c r="R1596" s="17"/>
    </row>
    <row r="1597" spans="1:18" ht="15.75" customHeight="1">
      <c r="A1597" s="17"/>
      <c r="B1597" s="213"/>
      <c r="C1597" s="192"/>
      <c r="D1597" s="192"/>
      <c r="E1597" s="482"/>
      <c r="F1597" s="483"/>
      <c r="G1597" s="192"/>
      <c r="H1597" s="208"/>
      <c r="I1597" s="232"/>
      <c r="J1597" s="201"/>
      <c r="K1597" s="222"/>
      <c r="L1597" s="209" t="s">
        <v>594</v>
      </c>
      <c r="M1597" s="210">
        <f>SUM(M1592:M1596)</f>
        <v>656.14</v>
      </c>
      <c r="N1597" s="20"/>
      <c r="O1597" s="17"/>
      <c r="P1597" s="17"/>
      <c r="Q1597" s="17"/>
      <c r="R1597" s="17"/>
    </row>
    <row r="1598" spans="1:18" ht="15.75" customHeight="1">
      <c r="A1598" s="17"/>
      <c r="B1598" s="213"/>
      <c r="C1598" s="206" t="s">
        <v>3965</v>
      </c>
      <c r="D1598" s="206" t="s">
        <v>2865</v>
      </c>
      <c r="E1598" s="484" t="s">
        <v>2866</v>
      </c>
      <c r="F1598" s="484"/>
      <c r="G1598" s="484"/>
      <c r="H1598" s="484"/>
      <c r="I1598" s="484"/>
      <c r="J1598" s="484"/>
      <c r="K1598" s="484"/>
      <c r="L1598" s="484"/>
      <c r="M1598" s="485"/>
      <c r="N1598" s="20"/>
      <c r="O1598" s="17"/>
      <c r="P1598" s="17"/>
      <c r="Q1598" s="17"/>
      <c r="R1598" s="17"/>
    </row>
    <row r="1599" spans="1:18" ht="15.75" customHeight="1">
      <c r="A1599" s="17"/>
      <c r="B1599" s="213"/>
      <c r="C1599" s="192"/>
      <c r="D1599" s="199" t="s">
        <v>2656</v>
      </c>
      <c r="E1599" s="482" t="s">
        <v>837</v>
      </c>
      <c r="F1599" s="483"/>
      <c r="G1599" s="231" t="s">
        <v>518</v>
      </c>
      <c r="H1599" s="199" t="s">
        <v>2869</v>
      </c>
      <c r="I1599" s="232" t="s">
        <v>2843</v>
      </c>
      <c r="J1599" s="201">
        <f>H1599*I1599</f>
        <v>1.46</v>
      </c>
      <c r="K1599" s="195">
        <v>0.24979999999999999</v>
      </c>
      <c r="L1599" s="201">
        <f>J1599*K1599</f>
        <v>0.36470799999999998</v>
      </c>
      <c r="M1599" s="196">
        <f t="shared" ref="M1599:M1603" si="769">ROUND(J1599+L1599,2)</f>
        <v>1.82</v>
      </c>
      <c r="N1599" s="20"/>
      <c r="O1599" s="17"/>
      <c r="P1599" s="17"/>
      <c r="Q1599" s="17"/>
      <c r="R1599" s="17"/>
    </row>
    <row r="1600" spans="1:18" ht="15.75" customHeight="1">
      <c r="A1600" s="17"/>
      <c r="B1600" s="213"/>
      <c r="C1600" s="192"/>
      <c r="D1600" s="199" t="s">
        <v>2867</v>
      </c>
      <c r="E1600" s="482" t="s">
        <v>2868</v>
      </c>
      <c r="F1600" s="483"/>
      <c r="G1600" s="231" t="s">
        <v>518</v>
      </c>
      <c r="H1600" s="199" t="s">
        <v>2870</v>
      </c>
      <c r="I1600" s="232" t="s">
        <v>2871</v>
      </c>
      <c r="J1600" s="201">
        <f t="shared" ref="J1600:J1603" si="770">H1600*I1600</f>
        <v>376.77896000000004</v>
      </c>
      <c r="K1600" s="195">
        <v>0.24979999999999999</v>
      </c>
      <c r="L1600" s="201">
        <f t="shared" ref="L1600:L1603" si="771">J1600*K1600</f>
        <v>94.119384208000014</v>
      </c>
      <c r="M1600" s="196">
        <f t="shared" si="769"/>
        <v>470.9</v>
      </c>
      <c r="N1600" s="20"/>
      <c r="O1600" s="17"/>
      <c r="P1600" s="17"/>
      <c r="Q1600" s="17"/>
      <c r="R1600" s="17"/>
    </row>
    <row r="1601" spans="1:18" ht="15.75" customHeight="1">
      <c r="A1601" s="17"/>
      <c r="B1601" s="213"/>
      <c r="C1601" s="192"/>
      <c r="D1601" s="199" t="s">
        <v>2658</v>
      </c>
      <c r="E1601" s="482" t="s">
        <v>838</v>
      </c>
      <c r="F1601" s="483"/>
      <c r="G1601" s="231" t="s">
        <v>518</v>
      </c>
      <c r="H1601" s="199" t="s">
        <v>2609</v>
      </c>
      <c r="I1601" s="232" t="s">
        <v>2846</v>
      </c>
      <c r="J1601" s="201">
        <f t="shared" si="770"/>
        <v>16.6096</v>
      </c>
      <c r="K1601" s="195">
        <v>0.24979999999999999</v>
      </c>
      <c r="L1601" s="201">
        <f t="shared" si="771"/>
        <v>4.1490780799999998</v>
      </c>
      <c r="M1601" s="196">
        <f t="shared" si="769"/>
        <v>20.76</v>
      </c>
      <c r="N1601" s="20"/>
      <c r="O1601" s="17"/>
      <c r="P1601" s="17"/>
      <c r="Q1601" s="17"/>
      <c r="R1601" s="17"/>
    </row>
    <row r="1602" spans="1:18" ht="15.75" customHeight="1">
      <c r="A1602" s="17"/>
      <c r="B1602" s="213"/>
      <c r="C1602" s="192"/>
      <c r="D1602" s="199" t="s">
        <v>976</v>
      </c>
      <c r="E1602" s="482" t="s">
        <v>605</v>
      </c>
      <c r="F1602" s="483"/>
      <c r="G1602" s="231" t="s">
        <v>596</v>
      </c>
      <c r="H1602" s="199" t="s">
        <v>2872</v>
      </c>
      <c r="I1602" s="232" t="s">
        <v>977</v>
      </c>
      <c r="J1602" s="201">
        <f t="shared" si="770"/>
        <v>20.534400000000002</v>
      </c>
      <c r="K1602" s="195">
        <v>0.24979999999999999</v>
      </c>
      <c r="L1602" s="201">
        <f t="shared" si="771"/>
        <v>5.1294931200000002</v>
      </c>
      <c r="M1602" s="196">
        <f t="shared" si="769"/>
        <v>25.66</v>
      </c>
      <c r="N1602" s="20"/>
      <c r="O1602" s="17"/>
      <c r="P1602" s="17"/>
      <c r="Q1602" s="17"/>
      <c r="R1602" s="17"/>
    </row>
    <row r="1603" spans="1:18" ht="15.75" customHeight="1">
      <c r="A1603" s="17"/>
      <c r="B1603" s="213"/>
      <c r="C1603" s="192"/>
      <c r="D1603" s="199" t="s">
        <v>606</v>
      </c>
      <c r="E1603" s="482" t="s">
        <v>597</v>
      </c>
      <c r="F1603" s="483"/>
      <c r="G1603" s="231" t="s">
        <v>596</v>
      </c>
      <c r="H1603" s="199" t="s">
        <v>1563</v>
      </c>
      <c r="I1603" s="232" t="s">
        <v>1922</v>
      </c>
      <c r="J1603" s="201">
        <f t="shared" si="770"/>
        <v>8.299199999999999</v>
      </c>
      <c r="K1603" s="195">
        <v>0.24979999999999999</v>
      </c>
      <c r="L1603" s="201">
        <f t="shared" si="771"/>
        <v>2.0731401599999999</v>
      </c>
      <c r="M1603" s="196">
        <f t="shared" si="769"/>
        <v>10.37</v>
      </c>
      <c r="N1603" s="20"/>
      <c r="O1603" s="17"/>
      <c r="P1603" s="17"/>
      <c r="Q1603" s="17"/>
      <c r="R1603" s="17"/>
    </row>
    <row r="1604" spans="1:18" ht="15.75">
      <c r="A1604" s="17"/>
      <c r="B1604" s="213"/>
      <c r="C1604" s="486"/>
      <c r="D1604" s="486"/>
      <c r="E1604" s="486"/>
      <c r="F1604" s="486"/>
      <c r="G1604" s="486"/>
      <c r="H1604" s="486"/>
      <c r="I1604" s="486"/>
      <c r="J1604" s="486"/>
      <c r="K1604" s="486"/>
      <c r="L1604" s="209" t="s">
        <v>594</v>
      </c>
      <c r="M1604" s="210">
        <f>SUM(M1599:M1603)</f>
        <v>529.51</v>
      </c>
      <c r="N1604" s="20"/>
      <c r="O1604" s="17"/>
      <c r="P1604" s="17"/>
      <c r="Q1604" s="17"/>
      <c r="R1604" s="17"/>
    </row>
    <row r="1605" spans="1:18" ht="15.75">
      <c r="A1605" s="17"/>
      <c r="B1605" s="213"/>
      <c r="C1605" s="206" t="s">
        <v>3966</v>
      </c>
      <c r="D1605" s="206" t="s">
        <v>2873</v>
      </c>
      <c r="E1605" s="484" t="s">
        <v>1271</v>
      </c>
      <c r="F1605" s="484" t="s">
        <v>491</v>
      </c>
      <c r="G1605" s="484" t="s">
        <v>1577</v>
      </c>
      <c r="H1605" s="484"/>
      <c r="I1605" s="484"/>
      <c r="J1605" s="484"/>
      <c r="K1605" s="484"/>
      <c r="L1605" s="484"/>
      <c r="M1605" s="485"/>
      <c r="N1605" s="20"/>
      <c r="O1605" s="17"/>
      <c r="P1605" s="17"/>
      <c r="Q1605" s="17"/>
      <c r="R1605" s="17"/>
    </row>
    <row r="1606" spans="1:18" ht="15.75" customHeight="1">
      <c r="A1606" s="17"/>
      <c r="B1606" s="213"/>
      <c r="C1606" s="174"/>
      <c r="D1606" s="199" t="s">
        <v>2874</v>
      </c>
      <c r="E1606" s="482" t="s">
        <v>2875</v>
      </c>
      <c r="F1606" s="483"/>
      <c r="G1606" s="231" t="s">
        <v>491</v>
      </c>
      <c r="H1606" s="199" t="s">
        <v>2876</v>
      </c>
      <c r="I1606" s="232">
        <v>294.56</v>
      </c>
      <c r="J1606" s="201">
        <f t="shared" ref="J1606:J1609" si="772">H1606*I1606</f>
        <v>294.58945599999998</v>
      </c>
      <c r="K1606" s="195">
        <v>0.24979999999999999</v>
      </c>
      <c r="L1606" s="201">
        <f t="shared" ref="L1606:L1609" si="773">J1606*K1606</f>
        <v>73.588446108799999</v>
      </c>
      <c r="M1606" s="196">
        <f t="shared" ref="M1606:M1609" si="774">ROUND(J1606+L1606,2)</f>
        <v>368.18</v>
      </c>
      <c r="N1606" s="20"/>
      <c r="O1606" s="17"/>
      <c r="P1606" s="17"/>
      <c r="Q1606" s="17"/>
      <c r="R1606" s="17"/>
    </row>
    <row r="1607" spans="1:18" ht="15.75">
      <c r="A1607" s="17"/>
      <c r="B1607" s="213"/>
      <c r="C1607" s="174"/>
      <c r="D1607" s="199" t="s">
        <v>976</v>
      </c>
      <c r="E1607" s="482" t="s">
        <v>605</v>
      </c>
      <c r="F1607" s="483"/>
      <c r="G1607" s="231" t="s">
        <v>596</v>
      </c>
      <c r="H1607" s="199" t="s">
        <v>2877</v>
      </c>
      <c r="I1607" s="232" t="s">
        <v>977</v>
      </c>
      <c r="J1607" s="201">
        <f t="shared" si="772"/>
        <v>72.661829999999995</v>
      </c>
      <c r="K1607" s="195">
        <v>0.24979999999999999</v>
      </c>
      <c r="L1607" s="201">
        <f t="shared" si="773"/>
        <v>18.150925133999998</v>
      </c>
      <c r="M1607" s="196">
        <f t="shared" si="774"/>
        <v>90.81</v>
      </c>
      <c r="N1607" s="20"/>
      <c r="O1607" s="17"/>
      <c r="P1607" s="17"/>
      <c r="Q1607" s="17"/>
      <c r="R1607" s="17"/>
    </row>
    <row r="1608" spans="1:18" ht="15.75">
      <c r="A1608" s="17"/>
      <c r="B1608" s="213"/>
      <c r="C1608" s="174"/>
      <c r="D1608" s="199" t="s">
        <v>606</v>
      </c>
      <c r="E1608" s="482" t="s">
        <v>597</v>
      </c>
      <c r="F1608" s="483"/>
      <c r="G1608" s="231" t="s">
        <v>596</v>
      </c>
      <c r="H1608" s="199" t="s">
        <v>2878</v>
      </c>
      <c r="I1608" s="232" t="s">
        <v>1922</v>
      </c>
      <c r="J1608" s="201">
        <f t="shared" si="772"/>
        <v>29.375709999999998</v>
      </c>
      <c r="K1608" s="195">
        <v>0.24979999999999999</v>
      </c>
      <c r="L1608" s="201">
        <f t="shared" si="773"/>
        <v>7.3380523579999997</v>
      </c>
      <c r="M1608" s="196">
        <f t="shared" si="774"/>
        <v>36.71</v>
      </c>
      <c r="N1608" s="20"/>
      <c r="O1608" s="17"/>
      <c r="P1608" s="17"/>
      <c r="Q1608" s="17"/>
      <c r="R1608" s="17"/>
    </row>
    <row r="1609" spans="1:18" ht="15.75">
      <c r="A1609" s="17"/>
      <c r="B1609" s="213"/>
      <c r="C1609" s="174"/>
      <c r="D1609" s="199" t="s">
        <v>2497</v>
      </c>
      <c r="E1609" s="482" t="s">
        <v>2498</v>
      </c>
      <c r="F1609" s="483"/>
      <c r="G1609" s="231" t="s">
        <v>515</v>
      </c>
      <c r="H1609" s="199" t="s">
        <v>2414</v>
      </c>
      <c r="I1609" s="232">
        <v>623.4</v>
      </c>
      <c r="J1609" s="201">
        <f t="shared" si="772"/>
        <v>13.0914</v>
      </c>
      <c r="K1609" s="195">
        <v>0.24979999999999999</v>
      </c>
      <c r="L1609" s="201">
        <f t="shared" si="773"/>
        <v>3.27023172</v>
      </c>
      <c r="M1609" s="196">
        <f t="shared" si="774"/>
        <v>16.36</v>
      </c>
      <c r="N1609" s="20"/>
      <c r="O1609" s="17"/>
      <c r="P1609" s="17"/>
      <c r="Q1609" s="17"/>
      <c r="R1609" s="17"/>
    </row>
    <row r="1610" spans="1:18" ht="15.75">
      <c r="A1610" s="17"/>
      <c r="B1610" s="213"/>
      <c r="C1610" s="486"/>
      <c r="D1610" s="486"/>
      <c r="E1610" s="486"/>
      <c r="F1610" s="486"/>
      <c r="G1610" s="486"/>
      <c r="H1610" s="486"/>
      <c r="I1610" s="486"/>
      <c r="J1610" s="486"/>
      <c r="K1610" s="486"/>
      <c r="L1610" s="209" t="s">
        <v>594</v>
      </c>
      <c r="M1610" s="210">
        <f>SUM(M1605:M1609)</f>
        <v>512.05999999999995</v>
      </c>
      <c r="N1610" s="20"/>
      <c r="O1610" s="17"/>
      <c r="P1610" s="17"/>
      <c r="Q1610" s="17"/>
      <c r="R1610" s="17"/>
    </row>
    <row r="1611" spans="1:18" ht="15.75">
      <c r="A1611" s="17"/>
      <c r="B1611" s="213"/>
      <c r="C1611" s="206" t="s">
        <v>3967</v>
      </c>
      <c r="D1611" s="206" t="s">
        <v>2879</v>
      </c>
      <c r="E1611" s="484" t="s">
        <v>1272</v>
      </c>
      <c r="F1611" s="484" t="s">
        <v>491</v>
      </c>
      <c r="G1611" s="484" t="s">
        <v>1577</v>
      </c>
      <c r="H1611" s="484"/>
      <c r="I1611" s="484"/>
      <c r="J1611" s="484"/>
      <c r="K1611" s="484"/>
      <c r="L1611" s="484"/>
      <c r="M1611" s="485"/>
      <c r="N1611" s="20"/>
      <c r="O1611" s="17"/>
      <c r="P1611" s="17"/>
      <c r="Q1611" s="17"/>
      <c r="R1611" s="17"/>
    </row>
    <row r="1612" spans="1:18" ht="15.75">
      <c r="A1612" s="17"/>
      <c r="B1612" s="213"/>
      <c r="C1612" s="174"/>
      <c r="D1612" s="199" t="s">
        <v>2880</v>
      </c>
      <c r="E1612" s="482" t="s">
        <v>2881</v>
      </c>
      <c r="F1612" s="483"/>
      <c r="G1612" s="231" t="s">
        <v>518</v>
      </c>
      <c r="H1612" s="199" t="s">
        <v>2882</v>
      </c>
      <c r="I1612" s="232">
        <v>400</v>
      </c>
      <c r="J1612" s="201">
        <f t="shared" ref="J1612:J1615" si="775">H1612*I1612</f>
        <v>277.59999999999997</v>
      </c>
      <c r="K1612" s="195">
        <v>0.24979999999999999</v>
      </c>
      <c r="L1612" s="201">
        <f t="shared" ref="L1612:L1615" si="776">J1612*K1612</f>
        <v>69.34447999999999</v>
      </c>
      <c r="M1612" s="196">
        <f t="shared" ref="M1612:M1615" si="777">ROUND(J1612+L1612,2)</f>
        <v>346.94</v>
      </c>
      <c r="N1612" s="20"/>
      <c r="O1612" s="17"/>
      <c r="P1612" s="17"/>
      <c r="Q1612" s="17"/>
      <c r="R1612" s="17"/>
    </row>
    <row r="1613" spans="1:18" ht="15.75">
      <c r="A1613" s="17"/>
      <c r="B1613" s="213"/>
      <c r="C1613" s="174"/>
      <c r="D1613" s="199" t="s">
        <v>976</v>
      </c>
      <c r="E1613" s="482" t="s">
        <v>605</v>
      </c>
      <c r="F1613" s="483"/>
      <c r="G1613" s="231" t="s">
        <v>596</v>
      </c>
      <c r="H1613" s="199" t="s">
        <v>2883</v>
      </c>
      <c r="I1613" s="232" t="s">
        <v>977</v>
      </c>
      <c r="J1613" s="201">
        <f t="shared" si="775"/>
        <v>23.186760000000003</v>
      </c>
      <c r="K1613" s="195">
        <v>0.24979999999999999</v>
      </c>
      <c r="L1613" s="201">
        <f t="shared" si="776"/>
        <v>5.7920526480000003</v>
      </c>
      <c r="M1613" s="196">
        <f t="shared" si="777"/>
        <v>28.98</v>
      </c>
      <c r="N1613" s="20"/>
      <c r="O1613" s="17"/>
      <c r="P1613" s="17"/>
      <c r="Q1613" s="17"/>
      <c r="R1613" s="17"/>
    </row>
    <row r="1614" spans="1:18" ht="15.75">
      <c r="A1614" s="17"/>
      <c r="B1614" s="213"/>
      <c r="C1614" s="174"/>
      <c r="D1614" s="199" t="s">
        <v>606</v>
      </c>
      <c r="E1614" s="482" t="s">
        <v>597</v>
      </c>
      <c r="F1614" s="483"/>
      <c r="G1614" s="231" t="s">
        <v>596</v>
      </c>
      <c r="H1614" s="199" t="s">
        <v>2884</v>
      </c>
      <c r="I1614" s="232" t="s">
        <v>1922</v>
      </c>
      <c r="J1614" s="201">
        <f t="shared" si="775"/>
        <v>9.3711800000000007</v>
      </c>
      <c r="K1614" s="195">
        <v>0.24979999999999999</v>
      </c>
      <c r="L1614" s="201">
        <f t="shared" si="776"/>
        <v>2.3409207640000003</v>
      </c>
      <c r="M1614" s="196">
        <f t="shared" si="777"/>
        <v>11.71</v>
      </c>
      <c r="N1614" s="20"/>
      <c r="O1614" s="17"/>
      <c r="P1614" s="17"/>
      <c r="Q1614" s="17"/>
      <c r="R1614" s="17"/>
    </row>
    <row r="1615" spans="1:18" ht="15.75">
      <c r="A1615" s="17"/>
      <c r="B1615" s="213"/>
      <c r="C1615" s="174"/>
      <c r="D1615" s="199" t="s">
        <v>2497</v>
      </c>
      <c r="E1615" s="482" t="s">
        <v>2498</v>
      </c>
      <c r="F1615" s="483"/>
      <c r="G1615" s="231" t="s">
        <v>515</v>
      </c>
      <c r="H1615" s="199" t="s">
        <v>1773</v>
      </c>
      <c r="I1615" s="232">
        <v>623.4</v>
      </c>
      <c r="J1615" s="201">
        <f t="shared" si="775"/>
        <v>5.6105999999999998</v>
      </c>
      <c r="K1615" s="195">
        <v>0.24979999999999999</v>
      </c>
      <c r="L1615" s="201">
        <f t="shared" si="776"/>
        <v>1.4015278799999999</v>
      </c>
      <c r="M1615" s="196">
        <f t="shared" si="777"/>
        <v>7.01</v>
      </c>
      <c r="N1615" s="20"/>
      <c r="O1615" s="17"/>
      <c r="P1615" s="17"/>
      <c r="Q1615" s="17"/>
      <c r="R1615" s="17"/>
    </row>
    <row r="1616" spans="1:18" ht="15.75">
      <c r="A1616" s="17"/>
      <c r="B1616" s="213"/>
      <c r="C1616" s="486"/>
      <c r="D1616" s="486"/>
      <c r="E1616" s="486"/>
      <c r="F1616" s="486"/>
      <c r="G1616" s="486"/>
      <c r="H1616" s="486"/>
      <c r="I1616" s="486"/>
      <c r="J1616" s="486"/>
      <c r="K1616" s="486"/>
      <c r="L1616" s="209" t="s">
        <v>594</v>
      </c>
      <c r="M1616" s="210">
        <f>SUM(M1611:M1615)</f>
        <v>394.64</v>
      </c>
      <c r="N1616" s="20"/>
      <c r="O1616" s="17"/>
      <c r="P1616" s="17"/>
      <c r="Q1616" s="17"/>
      <c r="R1616" s="17"/>
    </row>
    <row r="1617" spans="1:18" ht="15.75">
      <c r="A1617" s="17"/>
      <c r="B1617" s="213"/>
      <c r="C1617" s="206" t="s">
        <v>3968</v>
      </c>
      <c r="D1617" s="206" t="s">
        <v>2885</v>
      </c>
      <c r="E1617" s="484" t="s">
        <v>1273</v>
      </c>
      <c r="F1617" s="484" t="s">
        <v>491</v>
      </c>
      <c r="G1617" s="484" t="s">
        <v>1577</v>
      </c>
      <c r="H1617" s="484"/>
      <c r="I1617" s="484"/>
      <c r="J1617" s="484"/>
      <c r="K1617" s="484"/>
      <c r="L1617" s="484"/>
      <c r="M1617" s="485"/>
      <c r="N1617" s="20"/>
      <c r="O1617" s="17"/>
      <c r="P1617" s="17"/>
      <c r="Q1617" s="17"/>
      <c r="R1617" s="17"/>
    </row>
    <row r="1618" spans="1:18" ht="15.75">
      <c r="A1618" s="17"/>
      <c r="B1618" s="213"/>
      <c r="C1618" s="174"/>
      <c r="D1618" s="199" t="s">
        <v>2886</v>
      </c>
      <c r="E1618" s="482" t="s">
        <v>2887</v>
      </c>
      <c r="F1618" s="483"/>
      <c r="G1618" s="231" t="s">
        <v>518</v>
      </c>
      <c r="H1618" s="199" t="s">
        <v>2882</v>
      </c>
      <c r="I1618" s="232">
        <v>624.19000000000005</v>
      </c>
      <c r="J1618" s="201">
        <f t="shared" ref="J1618:J1621" si="778">H1618*I1618</f>
        <v>433.18786</v>
      </c>
      <c r="K1618" s="195">
        <v>0.24979999999999999</v>
      </c>
      <c r="L1618" s="201">
        <f t="shared" ref="L1618:L1621" si="779">J1618*K1618</f>
        <v>108.210327428</v>
      </c>
      <c r="M1618" s="196">
        <f t="shared" ref="M1618:M1621" si="780">ROUND(J1618+L1618,2)</f>
        <v>541.4</v>
      </c>
      <c r="N1618" s="20"/>
      <c r="O1618" s="17"/>
      <c r="P1618" s="17"/>
      <c r="Q1618" s="17"/>
      <c r="R1618" s="17"/>
    </row>
    <row r="1619" spans="1:18" ht="15.75">
      <c r="A1619" s="17"/>
      <c r="B1619" s="213"/>
      <c r="C1619" s="174"/>
      <c r="D1619" s="199" t="s">
        <v>976</v>
      </c>
      <c r="E1619" s="482" t="s">
        <v>605</v>
      </c>
      <c r="F1619" s="483"/>
      <c r="G1619" s="231" t="s">
        <v>596</v>
      </c>
      <c r="H1619" s="199" t="s">
        <v>2888</v>
      </c>
      <c r="I1619" s="232" t="s">
        <v>977</v>
      </c>
      <c r="J1619" s="201">
        <f t="shared" si="778"/>
        <v>31.892490000000002</v>
      </c>
      <c r="K1619" s="195">
        <v>0.24979999999999999</v>
      </c>
      <c r="L1619" s="201">
        <f t="shared" si="779"/>
        <v>7.9667440020000004</v>
      </c>
      <c r="M1619" s="196">
        <f t="shared" si="780"/>
        <v>39.86</v>
      </c>
      <c r="N1619" s="20"/>
      <c r="O1619" s="17"/>
      <c r="P1619" s="17"/>
      <c r="Q1619" s="17"/>
      <c r="R1619" s="17"/>
    </row>
    <row r="1620" spans="1:18" ht="15.75">
      <c r="A1620" s="17"/>
      <c r="B1620" s="213"/>
      <c r="C1620" s="174"/>
      <c r="D1620" s="199" t="s">
        <v>606</v>
      </c>
      <c r="E1620" s="482" t="s">
        <v>597</v>
      </c>
      <c r="F1620" s="483"/>
      <c r="G1620" s="231" t="s">
        <v>596</v>
      </c>
      <c r="H1620" s="199" t="s">
        <v>2889</v>
      </c>
      <c r="I1620" s="232" t="s">
        <v>1922</v>
      </c>
      <c r="J1620" s="201">
        <f t="shared" si="778"/>
        <v>12.898339999999999</v>
      </c>
      <c r="K1620" s="195">
        <v>0.24979999999999999</v>
      </c>
      <c r="L1620" s="201">
        <f t="shared" si="779"/>
        <v>3.2220053319999997</v>
      </c>
      <c r="M1620" s="196">
        <f t="shared" si="780"/>
        <v>16.12</v>
      </c>
      <c r="N1620" s="20"/>
      <c r="O1620" s="17"/>
      <c r="P1620" s="17"/>
      <c r="Q1620" s="17"/>
      <c r="R1620" s="17"/>
    </row>
    <row r="1621" spans="1:18" ht="15.75">
      <c r="A1621" s="17"/>
      <c r="B1621" s="213"/>
      <c r="C1621" s="174"/>
      <c r="D1621" s="199" t="s">
        <v>2497</v>
      </c>
      <c r="E1621" s="482" t="s">
        <v>2498</v>
      </c>
      <c r="F1621" s="483"/>
      <c r="G1621" s="231" t="s">
        <v>515</v>
      </c>
      <c r="H1621" s="199" t="s">
        <v>1773</v>
      </c>
      <c r="I1621" s="232">
        <v>623.4</v>
      </c>
      <c r="J1621" s="201">
        <f t="shared" si="778"/>
        <v>5.6105999999999998</v>
      </c>
      <c r="K1621" s="195">
        <v>0.24979999999999999</v>
      </c>
      <c r="L1621" s="201">
        <f t="shared" si="779"/>
        <v>1.4015278799999999</v>
      </c>
      <c r="M1621" s="196">
        <f t="shared" si="780"/>
        <v>7.01</v>
      </c>
      <c r="N1621" s="20"/>
      <c r="O1621" s="17"/>
      <c r="P1621" s="17"/>
      <c r="Q1621" s="17"/>
      <c r="R1621" s="17"/>
    </row>
    <row r="1622" spans="1:18" ht="15.75">
      <c r="A1622" s="17"/>
      <c r="B1622" s="213"/>
      <c r="C1622" s="486"/>
      <c r="D1622" s="486"/>
      <c r="E1622" s="486"/>
      <c r="F1622" s="486"/>
      <c r="G1622" s="486"/>
      <c r="H1622" s="486"/>
      <c r="I1622" s="486"/>
      <c r="J1622" s="486"/>
      <c r="K1622" s="486"/>
      <c r="L1622" s="209" t="s">
        <v>594</v>
      </c>
      <c r="M1622" s="210">
        <f>SUM(M1617:M1621)</f>
        <v>604.39</v>
      </c>
      <c r="N1622" s="20"/>
      <c r="O1622" s="17"/>
      <c r="P1622" s="17"/>
      <c r="Q1622" s="17"/>
      <c r="R1622" s="17"/>
    </row>
    <row r="1623" spans="1:18" ht="15.75">
      <c r="A1623" s="17"/>
      <c r="B1623" s="213"/>
      <c r="C1623" s="206" t="s">
        <v>3969</v>
      </c>
      <c r="D1623" s="206" t="s">
        <v>2890</v>
      </c>
      <c r="E1623" s="484" t="s">
        <v>1274</v>
      </c>
      <c r="F1623" s="484" t="s">
        <v>491</v>
      </c>
      <c r="G1623" s="484" t="s">
        <v>1577</v>
      </c>
      <c r="H1623" s="484"/>
      <c r="I1623" s="484"/>
      <c r="J1623" s="484"/>
      <c r="K1623" s="484"/>
      <c r="L1623" s="484"/>
      <c r="M1623" s="485"/>
      <c r="N1623" s="20"/>
      <c r="O1623" s="17"/>
      <c r="P1623" s="17"/>
      <c r="Q1623" s="17"/>
      <c r="R1623" s="17"/>
    </row>
    <row r="1624" spans="1:18" ht="15.75">
      <c r="A1624" s="17"/>
      <c r="B1624" s="213"/>
      <c r="C1624" s="174"/>
      <c r="D1624" s="199" t="s">
        <v>2867</v>
      </c>
      <c r="E1624" s="482" t="s">
        <v>2891</v>
      </c>
      <c r="F1624" s="483"/>
      <c r="G1624" s="231" t="s">
        <v>518</v>
      </c>
      <c r="H1624" s="199" t="s">
        <v>2870</v>
      </c>
      <c r="I1624" s="232">
        <v>677.66</v>
      </c>
      <c r="J1624" s="201">
        <f t="shared" ref="J1624:J1627" si="781">H1624*I1624</f>
        <v>376.77896000000004</v>
      </c>
      <c r="K1624" s="195">
        <v>0.24979999999999999</v>
      </c>
      <c r="L1624" s="201">
        <f t="shared" ref="L1624:L1627" si="782">J1624*K1624</f>
        <v>94.119384208000014</v>
      </c>
      <c r="M1624" s="196">
        <f t="shared" ref="M1624:M1627" si="783">ROUND(J1624+L1624,2)</f>
        <v>470.9</v>
      </c>
      <c r="N1624" s="20"/>
      <c r="O1624" s="17"/>
      <c r="P1624" s="17"/>
      <c r="Q1624" s="17"/>
      <c r="R1624" s="17"/>
    </row>
    <row r="1625" spans="1:18" ht="15.75">
      <c r="A1625" s="17"/>
      <c r="B1625" s="213"/>
      <c r="C1625" s="174"/>
      <c r="D1625" s="199" t="s">
        <v>976</v>
      </c>
      <c r="E1625" s="482" t="s">
        <v>605</v>
      </c>
      <c r="F1625" s="483"/>
      <c r="G1625" s="231" t="s">
        <v>596</v>
      </c>
      <c r="H1625" s="199" t="s">
        <v>2892</v>
      </c>
      <c r="I1625" s="232" t="s">
        <v>977</v>
      </c>
      <c r="J1625" s="201">
        <f t="shared" si="781"/>
        <v>32.726700000000001</v>
      </c>
      <c r="K1625" s="195">
        <v>0.24979999999999999</v>
      </c>
      <c r="L1625" s="201">
        <f t="shared" si="782"/>
        <v>8.1751296599999996</v>
      </c>
      <c r="M1625" s="196">
        <f t="shared" si="783"/>
        <v>40.9</v>
      </c>
      <c r="N1625" s="20"/>
      <c r="O1625" s="17"/>
      <c r="P1625" s="17"/>
      <c r="Q1625" s="17"/>
      <c r="R1625" s="17"/>
    </row>
    <row r="1626" spans="1:18" ht="15.75">
      <c r="A1626" s="17"/>
      <c r="B1626" s="213"/>
      <c r="C1626" s="174"/>
      <c r="D1626" s="199" t="s">
        <v>606</v>
      </c>
      <c r="E1626" s="482" t="s">
        <v>597</v>
      </c>
      <c r="F1626" s="483"/>
      <c r="G1626" s="231" t="s">
        <v>596</v>
      </c>
      <c r="H1626" s="199" t="s">
        <v>2893</v>
      </c>
      <c r="I1626" s="232" t="s">
        <v>1922</v>
      </c>
      <c r="J1626" s="201">
        <f t="shared" si="781"/>
        <v>13.226849999999999</v>
      </c>
      <c r="K1626" s="195">
        <v>0.24979999999999999</v>
      </c>
      <c r="L1626" s="201">
        <f t="shared" si="782"/>
        <v>3.3040671299999995</v>
      </c>
      <c r="M1626" s="196">
        <f t="shared" si="783"/>
        <v>16.53</v>
      </c>
      <c r="N1626" s="20"/>
      <c r="O1626" s="17"/>
      <c r="P1626" s="17"/>
      <c r="Q1626" s="17"/>
      <c r="R1626" s="17"/>
    </row>
    <row r="1627" spans="1:18" ht="15.75">
      <c r="A1627" s="17"/>
      <c r="B1627" s="213"/>
      <c r="C1627" s="174"/>
      <c r="D1627" s="199" t="s">
        <v>2497</v>
      </c>
      <c r="E1627" s="482" t="s">
        <v>2498</v>
      </c>
      <c r="F1627" s="483"/>
      <c r="G1627" s="231" t="s">
        <v>515</v>
      </c>
      <c r="H1627" s="199" t="s">
        <v>1721</v>
      </c>
      <c r="I1627" s="232">
        <v>623.4</v>
      </c>
      <c r="J1627" s="201">
        <f t="shared" si="781"/>
        <v>4.3638000000000003</v>
      </c>
      <c r="K1627" s="195">
        <v>0.24979999999999999</v>
      </c>
      <c r="L1627" s="201">
        <f t="shared" si="782"/>
        <v>1.0900772400000001</v>
      </c>
      <c r="M1627" s="196">
        <f t="shared" si="783"/>
        <v>5.45</v>
      </c>
      <c r="N1627" s="20"/>
      <c r="O1627" s="17"/>
      <c r="P1627" s="17"/>
      <c r="Q1627" s="17"/>
      <c r="R1627" s="17"/>
    </row>
    <row r="1628" spans="1:18" ht="15.75">
      <c r="A1628" s="17"/>
      <c r="B1628" s="213"/>
      <c r="C1628" s="486"/>
      <c r="D1628" s="486"/>
      <c r="E1628" s="486"/>
      <c r="F1628" s="486"/>
      <c r="G1628" s="486"/>
      <c r="H1628" s="486"/>
      <c r="I1628" s="486"/>
      <c r="J1628" s="486"/>
      <c r="K1628" s="486"/>
      <c r="L1628" s="209" t="s">
        <v>594</v>
      </c>
      <c r="M1628" s="210">
        <f>SUM(M1623:M1627)</f>
        <v>533.78</v>
      </c>
      <c r="N1628" s="20"/>
      <c r="O1628" s="17"/>
      <c r="P1628" s="17"/>
      <c r="Q1628" s="17"/>
      <c r="R1628" s="17"/>
    </row>
    <row r="1629" spans="1:18" ht="15.75">
      <c r="A1629" s="17"/>
      <c r="B1629" s="213"/>
      <c r="C1629" s="206" t="s">
        <v>974</v>
      </c>
      <c r="D1629" s="206"/>
      <c r="E1629" s="484" t="s">
        <v>1275</v>
      </c>
      <c r="F1629" s="484"/>
      <c r="G1629" s="484"/>
      <c r="H1629" s="484"/>
      <c r="I1629" s="484"/>
      <c r="J1629" s="484"/>
      <c r="K1629" s="484"/>
      <c r="L1629" s="484"/>
      <c r="M1629" s="485"/>
      <c r="N1629" s="20"/>
      <c r="O1629" s="17"/>
      <c r="P1629" s="17"/>
      <c r="Q1629" s="17"/>
      <c r="R1629" s="17"/>
    </row>
    <row r="1630" spans="1:18" ht="15.75">
      <c r="A1630" s="17"/>
      <c r="B1630" s="213"/>
      <c r="C1630" s="206" t="s">
        <v>550</v>
      </c>
      <c r="D1630" s="206" t="s">
        <v>2894</v>
      </c>
      <c r="E1630" s="484" t="s">
        <v>1276</v>
      </c>
      <c r="F1630" s="484" t="s">
        <v>489</v>
      </c>
      <c r="G1630" s="484" t="s">
        <v>1577</v>
      </c>
      <c r="H1630" s="484"/>
      <c r="I1630" s="484"/>
      <c r="J1630" s="484"/>
      <c r="K1630" s="484"/>
      <c r="L1630" s="484"/>
      <c r="M1630" s="485"/>
      <c r="N1630" s="20"/>
      <c r="O1630" s="17"/>
      <c r="P1630" s="17"/>
      <c r="Q1630" s="17"/>
      <c r="R1630" s="17"/>
    </row>
    <row r="1631" spans="1:18" ht="15.75">
      <c r="A1631" s="17"/>
      <c r="B1631" s="213"/>
      <c r="C1631" s="174"/>
      <c r="D1631" s="199" t="s">
        <v>2895</v>
      </c>
      <c r="E1631" s="482" t="s">
        <v>2896</v>
      </c>
      <c r="F1631" s="483"/>
      <c r="G1631" s="231" t="s">
        <v>489</v>
      </c>
      <c r="H1631" s="199" t="s">
        <v>2134</v>
      </c>
      <c r="I1631" s="232">
        <v>10.14</v>
      </c>
      <c r="J1631" s="201">
        <f t="shared" ref="J1631:J1633" si="784">H1631*I1631</f>
        <v>10.3428</v>
      </c>
      <c r="K1631" s="195">
        <v>0.24979999999999999</v>
      </c>
      <c r="L1631" s="201">
        <f t="shared" ref="L1631:L1633" si="785">J1631*K1631</f>
        <v>2.58363144</v>
      </c>
      <c r="M1631" s="196">
        <f t="shared" ref="M1631:M1633" si="786">ROUND(J1631+L1631,2)</f>
        <v>12.93</v>
      </c>
      <c r="N1631" s="20"/>
      <c r="O1631" s="17"/>
      <c r="P1631" s="17"/>
      <c r="Q1631" s="17"/>
      <c r="R1631" s="17"/>
    </row>
    <row r="1632" spans="1:18" ht="15.75">
      <c r="A1632" s="17"/>
      <c r="B1632" s="213"/>
      <c r="C1632" s="174"/>
      <c r="D1632" s="199" t="s">
        <v>1664</v>
      </c>
      <c r="E1632" s="482" t="s">
        <v>634</v>
      </c>
      <c r="F1632" s="483"/>
      <c r="G1632" s="231" t="s">
        <v>596</v>
      </c>
      <c r="H1632" s="199" t="s">
        <v>1685</v>
      </c>
      <c r="I1632" s="232">
        <v>18.399999999999999</v>
      </c>
      <c r="J1632" s="201">
        <f t="shared" si="784"/>
        <v>1.8399999999999999</v>
      </c>
      <c r="K1632" s="195">
        <v>0.24979999999999999</v>
      </c>
      <c r="L1632" s="201">
        <f t="shared" si="785"/>
        <v>0.45963199999999993</v>
      </c>
      <c r="M1632" s="196">
        <f t="shared" si="786"/>
        <v>2.2999999999999998</v>
      </c>
      <c r="N1632" s="20"/>
      <c r="O1632" s="17"/>
      <c r="P1632" s="17"/>
      <c r="Q1632" s="17"/>
      <c r="R1632" s="17"/>
    </row>
    <row r="1633" spans="1:18" ht="15.75">
      <c r="A1633" s="17"/>
      <c r="B1633" s="213"/>
      <c r="C1633" s="174"/>
      <c r="D1633" s="199" t="s">
        <v>1647</v>
      </c>
      <c r="E1633" s="482" t="s">
        <v>633</v>
      </c>
      <c r="F1633" s="483"/>
      <c r="G1633" s="231" t="s">
        <v>596</v>
      </c>
      <c r="H1633" s="199" t="s">
        <v>1685</v>
      </c>
      <c r="I1633" s="232">
        <v>22.78</v>
      </c>
      <c r="J1633" s="201">
        <f t="shared" si="784"/>
        <v>2.278</v>
      </c>
      <c r="K1633" s="195">
        <v>0.24979999999999999</v>
      </c>
      <c r="L1633" s="201">
        <f t="shared" si="785"/>
        <v>0.56904440000000001</v>
      </c>
      <c r="M1633" s="196">
        <f t="shared" si="786"/>
        <v>2.85</v>
      </c>
      <c r="N1633" s="20"/>
      <c r="O1633" s="17"/>
      <c r="P1633" s="17"/>
      <c r="Q1633" s="17"/>
      <c r="R1633" s="17"/>
    </row>
    <row r="1634" spans="1:18" ht="15.75">
      <c r="A1634" s="17"/>
      <c r="B1634" s="213"/>
      <c r="C1634" s="486"/>
      <c r="D1634" s="486"/>
      <c r="E1634" s="486"/>
      <c r="F1634" s="486"/>
      <c r="G1634" s="486"/>
      <c r="H1634" s="486"/>
      <c r="I1634" s="486"/>
      <c r="J1634" s="486"/>
      <c r="K1634" s="486"/>
      <c r="L1634" s="209" t="s">
        <v>594</v>
      </c>
      <c r="M1634" s="210">
        <f>SUM(M1631:M1633)</f>
        <v>18.080000000000002</v>
      </c>
      <c r="N1634" s="20"/>
      <c r="O1634" s="17"/>
      <c r="P1634" s="17"/>
      <c r="Q1634" s="17"/>
      <c r="R1634" s="17"/>
    </row>
    <row r="1635" spans="1:18" ht="15.75">
      <c r="A1635" s="17"/>
      <c r="B1635" s="213"/>
      <c r="C1635" s="206" t="s">
        <v>975</v>
      </c>
      <c r="D1635" s="206" t="s">
        <v>2897</v>
      </c>
      <c r="E1635" s="484" t="s">
        <v>1277</v>
      </c>
      <c r="F1635" s="484" t="s">
        <v>489</v>
      </c>
      <c r="G1635" s="484" t="s">
        <v>1577</v>
      </c>
      <c r="H1635" s="484"/>
      <c r="I1635" s="484"/>
      <c r="J1635" s="484"/>
      <c r="K1635" s="484"/>
      <c r="L1635" s="484"/>
      <c r="M1635" s="485"/>
      <c r="N1635" s="20"/>
      <c r="O1635" s="17"/>
      <c r="P1635" s="17"/>
      <c r="Q1635" s="17"/>
      <c r="R1635" s="17"/>
    </row>
    <row r="1636" spans="1:18" ht="15.75">
      <c r="A1636" s="17"/>
      <c r="B1636" s="213"/>
      <c r="C1636" s="174"/>
      <c r="D1636" s="199" t="s">
        <v>2898</v>
      </c>
      <c r="E1636" s="482" t="s">
        <v>2899</v>
      </c>
      <c r="F1636" s="483"/>
      <c r="G1636" s="231" t="s">
        <v>489</v>
      </c>
      <c r="H1636" s="199" t="s">
        <v>2134</v>
      </c>
      <c r="I1636" s="232">
        <v>16.96</v>
      </c>
      <c r="J1636" s="201">
        <f t="shared" ref="J1636:J1638" si="787">H1636*I1636</f>
        <v>17.299200000000003</v>
      </c>
      <c r="K1636" s="195">
        <v>0.24979999999999999</v>
      </c>
      <c r="L1636" s="201">
        <f t="shared" ref="L1636:L1638" si="788">J1636*K1636</f>
        <v>4.321340160000001</v>
      </c>
      <c r="M1636" s="196">
        <f t="shared" ref="M1636:M1638" si="789">ROUND(J1636+L1636,2)</f>
        <v>21.62</v>
      </c>
      <c r="N1636" s="20"/>
      <c r="O1636" s="17"/>
      <c r="P1636" s="17"/>
      <c r="Q1636" s="17"/>
      <c r="R1636" s="17"/>
    </row>
    <row r="1637" spans="1:18" ht="15.75">
      <c r="A1637" s="17"/>
      <c r="B1637" s="213"/>
      <c r="C1637" s="174"/>
      <c r="D1637" s="199" t="s">
        <v>1664</v>
      </c>
      <c r="E1637" s="482" t="s">
        <v>634</v>
      </c>
      <c r="F1637" s="483"/>
      <c r="G1637" s="231" t="s">
        <v>596</v>
      </c>
      <c r="H1637" s="199" t="s">
        <v>2418</v>
      </c>
      <c r="I1637" s="232">
        <v>18.399999999999999</v>
      </c>
      <c r="J1637" s="201">
        <f t="shared" si="787"/>
        <v>2.3919999999999999</v>
      </c>
      <c r="K1637" s="195">
        <v>0.24979999999999999</v>
      </c>
      <c r="L1637" s="201">
        <f t="shared" si="788"/>
        <v>0.59752159999999999</v>
      </c>
      <c r="M1637" s="196">
        <f t="shared" si="789"/>
        <v>2.99</v>
      </c>
      <c r="N1637" s="20"/>
      <c r="O1637" s="17"/>
      <c r="P1637" s="17"/>
      <c r="Q1637" s="17"/>
      <c r="R1637" s="17"/>
    </row>
    <row r="1638" spans="1:18" ht="15.75">
      <c r="A1638" s="17"/>
      <c r="B1638" s="213"/>
      <c r="C1638" s="174"/>
      <c r="D1638" s="199" t="s">
        <v>1647</v>
      </c>
      <c r="E1638" s="482" t="s">
        <v>633</v>
      </c>
      <c r="F1638" s="483"/>
      <c r="G1638" s="231" t="s">
        <v>596</v>
      </c>
      <c r="H1638" s="199" t="s">
        <v>2418</v>
      </c>
      <c r="I1638" s="232">
        <v>22.78</v>
      </c>
      <c r="J1638" s="201">
        <f t="shared" si="787"/>
        <v>2.9614000000000003</v>
      </c>
      <c r="K1638" s="195">
        <v>0.24979999999999999</v>
      </c>
      <c r="L1638" s="201">
        <f t="shared" si="788"/>
        <v>0.73975772000000006</v>
      </c>
      <c r="M1638" s="196">
        <f t="shared" si="789"/>
        <v>3.7</v>
      </c>
      <c r="N1638" s="20"/>
      <c r="O1638" s="17"/>
      <c r="P1638" s="17"/>
      <c r="Q1638" s="17"/>
      <c r="R1638" s="17"/>
    </row>
    <row r="1639" spans="1:18" ht="15.75">
      <c r="A1639" s="17"/>
      <c r="B1639" s="213"/>
      <c r="C1639" s="486"/>
      <c r="D1639" s="486"/>
      <c r="E1639" s="486"/>
      <c r="F1639" s="486"/>
      <c r="G1639" s="486"/>
      <c r="H1639" s="486"/>
      <c r="I1639" s="486"/>
      <c r="J1639" s="486"/>
      <c r="K1639" s="486"/>
      <c r="L1639" s="209" t="s">
        <v>594</v>
      </c>
      <c r="M1639" s="210">
        <f>SUM(M1636:M1638)</f>
        <v>28.31</v>
      </c>
      <c r="N1639" s="20"/>
      <c r="O1639" s="17"/>
      <c r="P1639" s="17"/>
      <c r="Q1639" s="17"/>
      <c r="R1639" s="17"/>
    </row>
    <row r="1640" spans="1:18" ht="15.75">
      <c r="A1640" s="17"/>
      <c r="B1640" s="213"/>
      <c r="C1640" s="206" t="s">
        <v>3970</v>
      </c>
      <c r="D1640" s="206" t="s">
        <v>2900</v>
      </c>
      <c r="E1640" s="484" t="s">
        <v>1278</v>
      </c>
      <c r="F1640" s="484" t="s">
        <v>489</v>
      </c>
      <c r="G1640" s="484" t="s">
        <v>1577</v>
      </c>
      <c r="H1640" s="484"/>
      <c r="I1640" s="484"/>
      <c r="J1640" s="484"/>
      <c r="K1640" s="484"/>
      <c r="L1640" s="484"/>
      <c r="M1640" s="485"/>
      <c r="N1640" s="20"/>
      <c r="O1640" s="17"/>
      <c r="P1640" s="17"/>
      <c r="Q1640" s="17"/>
      <c r="R1640" s="17"/>
    </row>
    <row r="1641" spans="1:18" ht="15.75">
      <c r="A1641" s="17"/>
      <c r="B1641" s="213"/>
      <c r="C1641" s="174"/>
      <c r="D1641" s="199" t="s">
        <v>2901</v>
      </c>
      <c r="E1641" s="482" t="s">
        <v>2902</v>
      </c>
      <c r="F1641" s="483"/>
      <c r="G1641" s="231" t="s">
        <v>489</v>
      </c>
      <c r="H1641" s="199" t="s">
        <v>2134</v>
      </c>
      <c r="I1641" s="232">
        <v>24.18</v>
      </c>
      <c r="J1641" s="201">
        <f t="shared" ref="J1641:J1643" si="790">H1641*I1641</f>
        <v>24.663599999999999</v>
      </c>
      <c r="K1641" s="195">
        <v>0.24979999999999999</v>
      </c>
      <c r="L1641" s="201">
        <f t="shared" ref="L1641:L1643" si="791">J1641*K1641</f>
        <v>6.1609672799999995</v>
      </c>
      <c r="M1641" s="196">
        <f t="shared" ref="M1641:M1643" si="792">ROUND(J1641+L1641,2)</f>
        <v>30.82</v>
      </c>
      <c r="N1641" s="20"/>
      <c r="O1641" s="17"/>
      <c r="P1641" s="17"/>
      <c r="Q1641" s="17"/>
      <c r="R1641" s="17"/>
    </row>
    <row r="1642" spans="1:18" ht="15.75">
      <c r="A1642" s="17"/>
      <c r="B1642" s="213"/>
      <c r="C1642" s="174"/>
      <c r="D1642" s="199" t="s">
        <v>1664</v>
      </c>
      <c r="E1642" s="482" t="s">
        <v>634</v>
      </c>
      <c r="F1642" s="483"/>
      <c r="G1642" s="231" t="s">
        <v>596</v>
      </c>
      <c r="H1642" s="199" t="s">
        <v>2903</v>
      </c>
      <c r="I1642" s="232">
        <v>22.78</v>
      </c>
      <c r="J1642" s="201">
        <f t="shared" si="790"/>
        <v>3.8726000000000003</v>
      </c>
      <c r="K1642" s="195">
        <v>0.24979999999999999</v>
      </c>
      <c r="L1642" s="201">
        <f t="shared" si="791"/>
        <v>0.96737548000000007</v>
      </c>
      <c r="M1642" s="196">
        <f t="shared" si="792"/>
        <v>4.84</v>
      </c>
      <c r="N1642" s="20"/>
      <c r="O1642" s="17"/>
      <c r="P1642" s="17"/>
      <c r="Q1642" s="17"/>
      <c r="R1642" s="17"/>
    </row>
    <row r="1643" spans="1:18" ht="15.75">
      <c r="A1643" s="17"/>
      <c r="B1643" s="213"/>
      <c r="C1643" s="174"/>
      <c r="D1643" s="199" t="s">
        <v>1647</v>
      </c>
      <c r="E1643" s="482" t="s">
        <v>633</v>
      </c>
      <c r="F1643" s="483"/>
      <c r="G1643" s="231" t="s">
        <v>596</v>
      </c>
      <c r="H1643" s="199" t="s">
        <v>2903</v>
      </c>
      <c r="I1643" s="232">
        <v>22.78</v>
      </c>
      <c r="J1643" s="201">
        <f t="shared" si="790"/>
        <v>3.8726000000000003</v>
      </c>
      <c r="K1643" s="195">
        <v>0.24979999999999999</v>
      </c>
      <c r="L1643" s="201">
        <f t="shared" si="791"/>
        <v>0.96737548000000007</v>
      </c>
      <c r="M1643" s="196">
        <f t="shared" si="792"/>
        <v>4.84</v>
      </c>
      <c r="N1643" s="20"/>
      <c r="O1643" s="17"/>
      <c r="P1643" s="17"/>
      <c r="Q1643" s="17"/>
      <c r="R1643" s="17"/>
    </row>
    <row r="1644" spans="1:18" ht="15.75">
      <c r="A1644" s="17"/>
      <c r="B1644" s="213"/>
      <c r="C1644" s="486"/>
      <c r="D1644" s="486"/>
      <c r="E1644" s="486"/>
      <c r="F1644" s="486"/>
      <c r="G1644" s="486"/>
      <c r="H1644" s="486"/>
      <c r="I1644" s="486"/>
      <c r="J1644" s="486"/>
      <c r="K1644" s="486"/>
      <c r="L1644" s="209" t="s">
        <v>594</v>
      </c>
      <c r="M1644" s="210">
        <f>SUM(M1641:M1643)</f>
        <v>40.5</v>
      </c>
      <c r="N1644" s="20"/>
      <c r="O1644" s="17"/>
      <c r="P1644" s="17"/>
      <c r="Q1644" s="17"/>
      <c r="R1644" s="17"/>
    </row>
    <row r="1645" spans="1:18" ht="15.75">
      <c r="A1645" s="17"/>
      <c r="B1645" s="213"/>
      <c r="C1645" s="206" t="s">
        <v>3971</v>
      </c>
      <c r="D1645" s="206" t="s">
        <v>2904</v>
      </c>
      <c r="E1645" s="484" t="s">
        <v>1279</v>
      </c>
      <c r="F1645" s="484" t="s">
        <v>489</v>
      </c>
      <c r="G1645" s="484" t="s">
        <v>1577</v>
      </c>
      <c r="H1645" s="484"/>
      <c r="I1645" s="484"/>
      <c r="J1645" s="484"/>
      <c r="K1645" s="484"/>
      <c r="L1645" s="484"/>
      <c r="M1645" s="485"/>
      <c r="N1645" s="20"/>
      <c r="O1645" s="17"/>
      <c r="P1645" s="17"/>
      <c r="Q1645" s="17"/>
      <c r="R1645" s="17"/>
    </row>
    <row r="1646" spans="1:18" ht="15.75">
      <c r="A1646" s="17"/>
      <c r="B1646" s="213"/>
      <c r="C1646" s="174"/>
      <c r="D1646" s="199" t="s">
        <v>2905</v>
      </c>
      <c r="E1646" s="482" t="s">
        <v>2906</v>
      </c>
      <c r="F1646" s="483"/>
      <c r="G1646" s="231" t="s">
        <v>489</v>
      </c>
      <c r="H1646" s="199" t="s">
        <v>2134</v>
      </c>
      <c r="I1646" s="232">
        <v>35.61</v>
      </c>
      <c r="J1646" s="201">
        <f t="shared" ref="J1646:J1648" si="793">H1646*I1646</f>
        <v>36.322200000000002</v>
      </c>
      <c r="K1646" s="195">
        <v>0.24979999999999999</v>
      </c>
      <c r="L1646" s="201">
        <f t="shared" ref="L1646:L1648" si="794">J1646*K1646</f>
        <v>9.0732855600000004</v>
      </c>
      <c r="M1646" s="196">
        <f t="shared" ref="M1646:M1648" si="795">ROUND(J1646+L1646,2)</f>
        <v>45.4</v>
      </c>
      <c r="N1646" s="20"/>
      <c r="O1646" s="17"/>
      <c r="P1646" s="17"/>
      <c r="Q1646" s="17"/>
      <c r="R1646" s="17"/>
    </row>
    <row r="1647" spans="1:18" ht="15.75">
      <c r="A1647" s="17"/>
      <c r="B1647" s="213"/>
      <c r="C1647" s="174"/>
      <c r="D1647" s="199" t="s">
        <v>1664</v>
      </c>
      <c r="E1647" s="482" t="s">
        <v>634</v>
      </c>
      <c r="F1647" s="483"/>
      <c r="G1647" s="231" t="s">
        <v>596</v>
      </c>
      <c r="H1647" s="199" t="s">
        <v>2332</v>
      </c>
      <c r="I1647" s="232">
        <v>22.78</v>
      </c>
      <c r="J1647" s="201">
        <f t="shared" si="793"/>
        <v>4.7838000000000003</v>
      </c>
      <c r="K1647" s="195">
        <v>0.24979999999999999</v>
      </c>
      <c r="L1647" s="201">
        <f t="shared" si="794"/>
        <v>1.1949932400000001</v>
      </c>
      <c r="M1647" s="196">
        <f t="shared" si="795"/>
        <v>5.98</v>
      </c>
      <c r="N1647" s="20"/>
      <c r="O1647" s="17"/>
      <c r="P1647" s="17"/>
      <c r="Q1647" s="17"/>
      <c r="R1647" s="17"/>
    </row>
    <row r="1648" spans="1:18" ht="15.75">
      <c r="A1648" s="17"/>
      <c r="B1648" s="213"/>
      <c r="C1648" s="174"/>
      <c r="D1648" s="199" t="s">
        <v>1647</v>
      </c>
      <c r="E1648" s="482" t="s">
        <v>633</v>
      </c>
      <c r="F1648" s="483"/>
      <c r="G1648" s="231" t="s">
        <v>596</v>
      </c>
      <c r="H1648" s="199" t="s">
        <v>2332</v>
      </c>
      <c r="I1648" s="232">
        <v>22.78</v>
      </c>
      <c r="J1648" s="201">
        <f t="shared" si="793"/>
        <v>4.7838000000000003</v>
      </c>
      <c r="K1648" s="195">
        <v>0.24979999999999999</v>
      </c>
      <c r="L1648" s="201">
        <f t="shared" si="794"/>
        <v>1.1949932400000001</v>
      </c>
      <c r="M1648" s="196">
        <f t="shared" si="795"/>
        <v>5.98</v>
      </c>
      <c r="N1648" s="20"/>
      <c r="O1648" s="17"/>
      <c r="P1648" s="17"/>
      <c r="Q1648" s="17"/>
      <c r="R1648" s="17"/>
    </row>
    <row r="1649" spans="1:18" ht="15.75">
      <c r="A1649" s="17"/>
      <c r="B1649" s="213"/>
      <c r="C1649" s="486"/>
      <c r="D1649" s="486"/>
      <c r="E1649" s="486"/>
      <c r="F1649" s="486"/>
      <c r="G1649" s="486"/>
      <c r="H1649" s="486"/>
      <c r="I1649" s="486"/>
      <c r="J1649" s="486"/>
      <c r="K1649" s="486"/>
      <c r="L1649" s="209" t="s">
        <v>594</v>
      </c>
      <c r="M1649" s="210">
        <f>SUM(M1646:M1648)</f>
        <v>57.36</v>
      </c>
      <c r="N1649" s="20"/>
      <c r="O1649" s="17"/>
      <c r="P1649" s="17"/>
      <c r="Q1649" s="17"/>
      <c r="R1649" s="17"/>
    </row>
    <row r="1650" spans="1:18" ht="15.75">
      <c r="A1650" s="17"/>
      <c r="B1650" s="213"/>
      <c r="C1650" s="206" t="s">
        <v>3972</v>
      </c>
      <c r="D1650" s="206" t="s">
        <v>2907</v>
      </c>
      <c r="E1650" s="484" t="s">
        <v>1280</v>
      </c>
      <c r="F1650" s="484" t="s">
        <v>489</v>
      </c>
      <c r="G1650" s="484" t="s">
        <v>1577</v>
      </c>
      <c r="H1650" s="484"/>
      <c r="I1650" s="484"/>
      <c r="J1650" s="484"/>
      <c r="K1650" s="484"/>
      <c r="L1650" s="484"/>
      <c r="M1650" s="485"/>
      <c r="N1650" s="20"/>
      <c r="O1650" s="17"/>
      <c r="P1650" s="17"/>
      <c r="Q1650" s="17"/>
      <c r="R1650" s="17"/>
    </row>
    <row r="1651" spans="1:18" ht="15.75">
      <c r="A1651" s="17"/>
      <c r="B1651" s="213"/>
      <c r="C1651" s="174"/>
      <c r="D1651" s="199" t="s">
        <v>2908</v>
      </c>
      <c r="E1651" s="482" t="s">
        <v>2909</v>
      </c>
      <c r="F1651" s="483"/>
      <c r="G1651" s="231" t="s">
        <v>489</v>
      </c>
      <c r="H1651" s="199" t="s">
        <v>2134</v>
      </c>
      <c r="I1651" s="232">
        <v>50.73</v>
      </c>
      <c r="J1651" s="201">
        <f t="shared" ref="J1651:J1653" si="796">H1651*I1651</f>
        <v>51.744599999999998</v>
      </c>
      <c r="K1651" s="195">
        <v>0.24979999999999999</v>
      </c>
      <c r="L1651" s="201">
        <f t="shared" ref="L1651:L1653" si="797">J1651*K1651</f>
        <v>12.925801079999999</v>
      </c>
      <c r="M1651" s="196">
        <f t="shared" ref="M1651:M1653" si="798">ROUND(J1651+L1651,2)</f>
        <v>64.67</v>
      </c>
      <c r="N1651" s="20"/>
      <c r="O1651" s="17"/>
      <c r="P1651" s="17"/>
      <c r="Q1651" s="17"/>
      <c r="R1651" s="17"/>
    </row>
    <row r="1652" spans="1:18" ht="15.75">
      <c r="A1652" s="17"/>
      <c r="B1652" s="213"/>
      <c r="C1652" s="174"/>
      <c r="D1652" s="199" t="s">
        <v>1664</v>
      </c>
      <c r="E1652" s="482" t="s">
        <v>634</v>
      </c>
      <c r="F1652" s="483"/>
      <c r="G1652" s="231" t="s">
        <v>596</v>
      </c>
      <c r="H1652" s="199" t="s">
        <v>2910</v>
      </c>
      <c r="I1652" s="232">
        <v>22.78</v>
      </c>
      <c r="J1652" s="201">
        <f t="shared" si="796"/>
        <v>7.0618000000000007</v>
      </c>
      <c r="K1652" s="195">
        <v>0.24979999999999999</v>
      </c>
      <c r="L1652" s="201">
        <f t="shared" si="797"/>
        <v>1.7640376400000002</v>
      </c>
      <c r="M1652" s="196">
        <f t="shared" si="798"/>
        <v>8.83</v>
      </c>
      <c r="N1652" s="20"/>
      <c r="O1652" s="17"/>
      <c r="P1652" s="17"/>
      <c r="Q1652" s="17"/>
      <c r="R1652" s="17"/>
    </row>
    <row r="1653" spans="1:18" ht="15.75">
      <c r="A1653" s="17"/>
      <c r="B1653" s="213"/>
      <c r="C1653" s="174"/>
      <c r="D1653" s="199" t="s">
        <v>1647</v>
      </c>
      <c r="E1653" s="482" t="s">
        <v>633</v>
      </c>
      <c r="F1653" s="483"/>
      <c r="G1653" s="231" t="s">
        <v>596</v>
      </c>
      <c r="H1653" s="199" t="s">
        <v>2910</v>
      </c>
      <c r="I1653" s="232">
        <v>22.78</v>
      </c>
      <c r="J1653" s="201">
        <f t="shared" si="796"/>
        <v>7.0618000000000007</v>
      </c>
      <c r="K1653" s="195">
        <v>0.24979999999999999</v>
      </c>
      <c r="L1653" s="201">
        <f t="shared" si="797"/>
        <v>1.7640376400000002</v>
      </c>
      <c r="M1653" s="196">
        <f t="shared" si="798"/>
        <v>8.83</v>
      </c>
      <c r="N1653" s="20"/>
      <c r="O1653" s="17"/>
      <c r="P1653" s="17"/>
      <c r="Q1653" s="17"/>
      <c r="R1653" s="17"/>
    </row>
    <row r="1654" spans="1:18" ht="15.75">
      <c r="A1654" s="17"/>
      <c r="B1654" s="213"/>
      <c r="C1654" s="486"/>
      <c r="D1654" s="486"/>
      <c r="E1654" s="486"/>
      <c r="F1654" s="486"/>
      <c r="G1654" s="486"/>
      <c r="H1654" s="486"/>
      <c r="I1654" s="486"/>
      <c r="J1654" s="486"/>
      <c r="K1654" s="486"/>
      <c r="L1654" s="209" t="s">
        <v>594</v>
      </c>
      <c r="M1654" s="210">
        <f>SUM(M1651:M1653)</f>
        <v>82.33</v>
      </c>
      <c r="N1654" s="20"/>
      <c r="O1654" s="17"/>
      <c r="P1654" s="17"/>
      <c r="Q1654" s="17"/>
      <c r="R1654" s="17"/>
    </row>
    <row r="1655" spans="1:18" ht="15.75" customHeight="1">
      <c r="A1655" s="17"/>
      <c r="B1655" s="213"/>
      <c r="C1655" s="206" t="s">
        <v>3973</v>
      </c>
      <c r="D1655" s="206">
        <v>91925</v>
      </c>
      <c r="E1655" s="484" t="s">
        <v>1281</v>
      </c>
      <c r="F1655" s="484"/>
      <c r="G1655" s="484"/>
      <c r="H1655" s="484"/>
      <c r="I1655" s="484"/>
      <c r="J1655" s="484"/>
      <c r="K1655" s="484"/>
      <c r="L1655" s="484"/>
      <c r="M1655" s="485"/>
      <c r="N1655" s="20"/>
      <c r="O1655" s="17"/>
      <c r="P1655" s="17"/>
      <c r="Q1655" s="17"/>
      <c r="R1655" s="17"/>
    </row>
    <row r="1656" spans="1:18" ht="15" customHeight="1">
      <c r="A1656" s="17"/>
      <c r="B1656" s="213"/>
      <c r="C1656" s="174"/>
      <c r="D1656" s="199" t="s">
        <v>2911</v>
      </c>
      <c r="E1656" s="482" t="s">
        <v>2912</v>
      </c>
      <c r="F1656" s="483"/>
      <c r="G1656" s="231" t="s">
        <v>489</v>
      </c>
      <c r="H1656" s="199" t="s">
        <v>2914</v>
      </c>
      <c r="I1656" s="232" t="s">
        <v>2915</v>
      </c>
      <c r="J1656" s="201">
        <f t="shared" ref="J1656:J1659" si="799">H1656*I1656</f>
        <v>2.2754220000000003</v>
      </c>
      <c r="K1656" s="195">
        <v>0.24979999999999999</v>
      </c>
      <c r="L1656" s="201">
        <f t="shared" ref="L1656:L1659" si="800">J1656*K1656</f>
        <v>0.5684004156000001</v>
      </c>
      <c r="M1656" s="196">
        <f t="shared" ref="M1656:M1659" si="801">ROUND(J1656+L1656,2)</f>
        <v>2.84</v>
      </c>
      <c r="N1656" s="20"/>
      <c r="O1656" s="17"/>
      <c r="P1656" s="17"/>
      <c r="Q1656" s="17"/>
      <c r="R1656" s="17"/>
    </row>
    <row r="1657" spans="1:18" ht="15" customHeight="1">
      <c r="A1657" s="17"/>
      <c r="B1657" s="213"/>
      <c r="C1657" s="174"/>
      <c r="D1657" s="199" t="s">
        <v>2913</v>
      </c>
      <c r="E1657" s="482" t="s">
        <v>907</v>
      </c>
      <c r="F1657" s="483"/>
      <c r="G1657" s="231" t="s">
        <v>518</v>
      </c>
      <c r="H1657" s="199" t="s">
        <v>1725</v>
      </c>
      <c r="I1657" s="232" t="s">
        <v>2916</v>
      </c>
      <c r="J1657" s="201">
        <f t="shared" si="799"/>
        <v>4.7939999999999997E-2</v>
      </c>
      <c r="K1657" s="195">
        <v>0.24979999999999999</v>
      </c>
      <c r="L1657" s="201">
        <f t="shared" si="800"/>
        <v>1.1975412E-2</v>
      </c>
      <c r="M1657" s="196">
        <f t="shared" si="801"/>
        <v>0.06</v>
      </c>
      <c r="N1657" s="20"/>
      <c r="O1657" s="17"/>
      <c r="P1657" s="17"/>
      <c r="Q1657" s="17"/>
      <c r="R1657" s="17"/>
    </row>
    <row r="1658" spans="1:18" ht="15.75">
      <c r="A1658" s="17"/>
      <c r="B1658" s="213"/>
      <c r="C1658" s="174"/>
      <c r="D1658" s="199" t="s">
        <v>1664</v>
      </c>
      <c r="E1658" s="482" t="s">
        <v>634</v>
      </c>
      <c r="F1658" s="483"/>
      <c r="G1658" s="231" t="s">
        <v>596</v>
      </c>
      <c r="H1658" s="199" t="s">
        <v>1855</v>
      </c>
      <c r="I1658" s="232" t="s">
        <v>2434</v>
      </c>
      <c r="J1658" s="201">
        <f t="shared" ref="J1658" si="802">H1658*I1658</f>
        <v>0.42319999999999997</v>
      </c>
      <c r="K1658" s="195">
        <v>0.24979999999999999</v>
      </c>
      <c r="L1658" s="201">
        <f t="shared" ref="L1658" si="803">J1658*K1658</f>
        <v>0.10571535999999999</v>
      </c>
      <c r="M1658" s="196">
        <f t="shared" si="801"/>
        <v>0.53</v>
      </c>
      <c r="N1658" s="20"/>
      <c r="O1658" s="17"/>
      <c r="P1658" s="17"/>
      <c r="Q1658" s="17"/>
      <c r="R1658" s="17"/>
    </row>
    <row r="1659" spans="1:18" ht="15" customHeight="1">
      <c r="A1659" s="17"/>
      <c r="B1659" s="213"/>
      <c r="C1659" s="174"/>
      <c r="D1659" s="199" t="s">
        <v>1647</v>
      </c>
      <c r="E1659" s="482" t="s">
        <v>633</v>
      </c>
      <c r="F1659" s="483"/>
      <c r="G1659" s="231" t="s">
        <v>596</v>
      </c>
      <c r="H1659" s="199" t="s">
        <v>1855</v>
      </c>
      <c r="I1659" s="232" t="s">
        <v>2436</v>
      </c>
      <c r="J1659" s="201">
        <f t="shared" si="799"/>
        <v>0.52394000000000007</v>
      </c>
      <c r="K1659" s="195">
        <v>0.24979999999999999</v>
      </c>
      <c r="L1659" s="201">
        <f t="shared" si="800"/>
        <v>0.13088021200000002</v>
      </c>
      <c r="M1659" s="196">
        <f t="shared" si="801"/>
        <v>0.65</v>
      </c>
      <c r="N1659" s="20"/>
      <c r="O1659" s="17"/>
      <c r="P1659" s="17"/>
      <c r="Q1659" s="17"/>
      <c r="R1659" s="17"/>
    </row>
    <row r="1660" spans="1:18" ht="15.75">
      <c r="A1660" s="17"/>
      <c r="B1660" s="213"/>
      <c r="C1660" s="486"/>
      <c r="D1660" s="486"/>
      <c r="E1660" s="486"/>
      <c r="F1660" s="486"/>
      <c r="G1660" s="486"/>
      <c r="H1660" s="486"/>
      <c r="I1660" s="486"/>
      <c r="J1660" s="486"/>
      <c r="K1660" s="486"/>
      <c r="L1660" s="209" t="s">
        <v>594</v>
      </c>
      <c r="M1660" s="210">
        <f>SUM(M1656:M1659)</f>
        <v>4.08</v>
      </c>
      <c r="N1660" s="20"/>
      <c r="O1660" s="17"/>
      <c r="P1660" s="17"/>
      <c r="Q1660" s="17"/>
      <c r="R1660" s="17"/>
    </row>
    <row r="1661" spans="1:18" ht="15.75" customHeight="1">
      <c r="A1661" s="17"/>
      <c r="B1661" s="213"/>
      <c r="C1661" s="206" t="s">
        <v>3974</v>
      </c>
      <c r="D1661" s="206">
        <v>91926</v>
      </c>
      <c r="E1661" s="484" t="s">
        <v>854</v>
      </c>
      <c r="F1661" s="484"/>
      <c r="G1661" s="484"/>
      <c r="H1661" s="484"/>
      <c r="I1661" s="484"/>
      <c r="J1661" s="484"/>
      <c r="K1661" s="484"/>
      <c r="L1661" s="484"/>
      <c r="M1661" s="485"/>
      <c r="N1661" s="20"/>
      <c r="O1661" s="17"/>
      <c r="P1661" s="17"/>
      <c r="Q1661" s="17"/>
      <c r="R1661" s="17"/>
    </row>
    <row r="1662" spans="1:18" ht="15" customHeight="1">
      <c r="A1662" s="17"/>
      <c r="B1662" s="213"/>
      <c r="C1662" s="174"/>
      <c r="D1662" s="199" t="s">
        <v>2917</v>
      </c>
      <c r="E1662" s="482" t="s">
        <v>908</v>
      </c>
      <c r="F1662" s="483"/>
      <c r="G1662" s="231" t="s">
        <v>489</v>
      </c>
      <c r="H1662" s="199" t="s">
        <v>2914</v>
      </c>
      <c r="I1662" s="232" t="s">
        <v>2918</v>
      </c>
      <c r="J1662" s="201">
        <f t="shared" ref="J1662:J1665" si="804">H1662*I1662</f>
        <v>2.6733099999999999</v>
      </c>
      <c r="K1662" s="195">
        <v>0.24979999999999999</v>
      </c>
      <c r="L1662" s="201">
        <f t="shared" ref="L1662:L1665" si="805">J1662*K1662</f>
        <v>0.667792838</v>
      </c>
      <c r="M1662" s="196">
        <f t="shared" ref="M1662:M1665" si="806">ROUND(J1662+L1662,2)</f>
        <v>3.34</v>
      </c>
      <c r="N1662" s="20"/>
      <c r="O1662" s="17"/>
      <c r="P1662" s="17"/>
      <c r="Q1662" s="17"/>
      <c r="R1662" s="17"/>
    </row>
    <row r="1663" spans="1:18" ht="15" customHeight="1">
      <c r="A1663" s="17"/>
      <c r="B1663" s="213"/>
      <c r="C1663" s="174"/>
      <c r="D1663" s="199" t="s">
        <v>2913</v>
      </c>
      <c r="E1663" s="482" t="s">
        <v>907</v>
      </c>
      <c r="F1663" s="483"/>
      <c r="G1663" s="231" t="s">
        <v>518</v>
      </c>
      <c r="H1663" s="199" t="s">
        <v>1725</v>
      </c>
      <c r="I1663" s="232" t="s">
        <v>2916</v>
      </c>
      <c r="J1663" s="201">
        <f t="shared" si="804"/>
        <v>4.7939999999999997E-2</v>
      </c>
      <c r="K1663" s="195">
        <v>0.24979999999999999</v>
      </c>
      <c r="L1663" s="201">
        <f t="shared" si="805"/>
        <v>1.1975412E-2</v>
      </c>
      <c r="M1663" s="196">
        <f t="shared" si="806"/>
        <v>0.06</v>
      </c>
      <c r="N1663" s="20"/>
      <c r="O1663" s="17"/>
      <c r="P1663" s="17"/>
      <c r="Q1663" s="17"/>
      <c r="R1663" s="17"/>
    </row>
    <row r="1664" spans="1:18" ht="15" customHeight="1">
      <c r="A1664" s="17"/>
      <c r="B1664" s="213"/>
      <c r="C1664" s="174"/>
      <c r="D1664" s="199" t="s">
        <v>1664</v>
      </c>
      <c r="E1664" s="482" t="s">
        <v>634</v>
      </c>
      <c r="F1664" s="483"/>
      <c r="G1664" s="231" t="s">
        <v>596</v>
      </c>
      <c r="H1664" s="199" t="s">
        <v>2543</v>
      </c>
      <c r="I1664" s="232" t="s">
        <v>2434</v>
      </c>
      <c r="J1664" s="201">
        <f t="shared" si="804"/>
        <v>0.53359999999999996</v>
      </c>
      <c r="K1664" s="195">
        <v>0.24979999999999999</v>
      </c>
      <c r="L1664" s="201">
        <f t="shared" si="805"/>
        <v>0.13329327999999999</v>
      </c>
      <c r="M1664" s="196">
        <f t="shared" si="806"/>
        <v>0.67</v>
      </c>
      <c r="N1664" s="20"/>
      <c r="O1664" s="17"/>
      <c r="P1664" s="17"/>
      <c r="Q1664" s="17"/>
      <c r="R1664" s="17"/>
    </row>
    <row r="1665" spans="1:18" ht="15" customHeight="1">
      <c r="A1665" s="17"/>
      <c r="B1665" s="213"/>
      <c r="C1665" s="174"/>
      <c r="D1665" s="199" t="s">
        <v>1647</v>
      </c>
      <c r="E1665" s="482" t="s">
        <v>633</v>
      </c>
      <c r="F1665" s="483"/>
      <c r="G1665" s="231" t="s">
        <v>596</v>
      </c>
      <c r="H1665" s="199" t="s">
        <v>2543</v>
      </c>
      <c r="I1665" s="232" t="s">
        <v>2436</v>
      </c>
      <c r="J1665" s="201">
        <f t="shared" si="804"/>
        <v>0.6606200000000001</v>
      </c>
      <c r="K1665" s="195">
        <v>0.24979999999999999</v>
      </c>
      <c r="L1665" s="201">
        <f t="shared" si="805"/>
        <v>0.16502287600000001</v>
      </c>
      <c r="M1665" s="196">
        <f t="shared" si="806"/>
        <v>0.83</v>
      </c>
      <c r="N1665" s="20"/>
      <c r="O1665" s="17"/>
      <c r="P1665" s="17"/>
      <c r="Q1665" s="17"/>
      <c r="R1665" s="17"/>
    </row>
    <row r="1666" spans="1:18" ht="15.75">
      <c r="A1666" s="17"/>
      <c r="B1666" s="213"/>
      <c r="C1666" s="486"/>
      <c r="D1666" s="486"/>
      <c r="E1666" s="486"/>
      <c r="F1666" s="486"/>
      <c r="G1666" s="486"/>
      <c r="H1666" s="486"/>
      <c r="I1666" s="486"/>
      <c r="J1666" s="486"/>
      <c r="K1666" s="486"/>
      <c r="L1666" s="209" t="s">
        <v>594</v>
      </c>
      <c r="M1666" s="210">
        <f>SUM(M1662:M1665)</f>
        <v>4.9000000000000004</v>
      </c>
      <c r="N1666" s="20"/>
      <c r="O1666" s="17"/>
      <c r="P1666" s="17"/>
      <c r="Q1666" s="17"/>
      <c r="R1666" s="17"/>
    </row>
    <row r="1667" spans="1:18" ht="15.75" customHeight="1">
      <c r="A1667" s="17"/>
      <c r="B1667" s="213"/>
      <c r="C1667" s="206" t="s">
        <v>3975</v>
      </c>
      <c r="D1667" s="206">
        <v>91927</v>
      </c>
      <c r="E1667" s="484" t="s">
        <v>1282</v>
      </c>
      <c r="F1667" s="484"/>
      <c r="G1667" s="484"/>
      <c r="H1667" s="484"/>
      <c r="I1667" s="484"/>
      <c r="J1667" s="484"/>
      <c r="K1667" s="484"/>
      <c r="L1667" s="484"/>
      <c r="M1667" s="485"/>
      <c r="N1667" s="20"/>
      <c r="O1667" s="17"/>
      <c r="P1667" s="17"/>
      <c r="Q1667" s="17"/>
      <c r="R1667" s="17"/>
    </row>
    <row r="1668" spans="1:18" ht="15" customHeight="1">
      <c r="A1668" s="17"/>
      <c r="B1668" s="213"/>
      <c r="C1668" s="174"/>
      <c r="D1668" s="199" t="s">
        <v>2919</v>
      </c>
      <c r="E1668" s="482" t="s">
        <v>2920</v>
      </c>
      <c r="F1668" s="483"/>
      <c r="G1668" s="231" t="s">
        <v>489</v>
      </c>
      <c r="H1668" s="199" t="s">
        <v>2914</v>
      </c>
      <c r="I1668" s="232" t="s">
        <v>2921</v>
      </c>
      <c r="J1668" s="201">
        <f t="shared" ref="J1668:J1671" si="807">H1668*I1668</f>
        <v>3.1831040000000002</v>
      </c>
      <c r="K1668" s="195">
        <v>0.24979999999999999</v>
      </c>
      <c r="L1668" s="201">
        <f t="shared" ref="L1668:L1671" si="808">J1668*K1668</f>
        <v>0.7951393792</v>
      </c>
      <c r="M1668" s="196">
        <f t="shared" ref="M1668:M1671" si="809">ROUND(J1668+L1668,2)</f>
        <v>3.98</v>
      </c>
      <c r="N1668" s="20"/>
      <c r="O1668" s="17"/>
      <c r="P1668" s="17"/>
      <c r="Q1668" s="17"/>
      <c r="R1668" s="17"/>
    </row>
    <row r="1669" spans="1:18" ht="15" customHeight="1">
      <c r="A1669" s="17"/>
      <c r="B1669" s="213"/>
      <c r="C1669" s="174"/>
      <c r="D1669" s="199" t="s">
        <v>2913</v>
      </c>
      <c r="E1669" s="482" t="s">
        <v>907</v>
      </c>
      <c r="F1669" s="483"/>
      <c r="G1669" s="231" t="s">
        <v>518</v>
      </c>
      <c r="H1669" s="199" t="s">
        <v>1725</v>
      </c>
      <c r="I1669" s="232" t="s">
        <v>2916</v>
      </c>
      <c r="J1669" s="201">
        <f t="shared" si="807"/>
        <v>4.7939999999999997E-2</v>
      </c>
      <c r="K1669" s="195">
        <v>0.24979999999999999</v>
      </c>
      <c r="L1669" s="201">
        <f t="shared" si="808"/>
        <v>1.1975412E-2</v>
      </c>
      <c r="M1669" s="196">
        <f t="shared" si="809"/>
        <v>0.06</v>
      </c>
      <c r="N1669" s="20"/>
      <c r="O1669" s="17"/>
      <c r="P1669" s="17"/>
      <c r="Q1669" s="17"/>
      <c r="R1669" s="17"/>
    </row>
    <row r="1670" spans="1:18" ht="15" customHeight="1">
      <c r="A1670" s="17"/>
      <c r="B1670" s="213"/>
      <c r="C1670" s="174"/>
      <c r="D1670" s="199" t="s">
        <v>1664</v>
      </c>
      <c r="E1670" s="482" t="s">
        <v>634</v>
      </c>
      <c r="F1670" s="483"/>
      <c r="G1670" s="231" t="s">
        <v>596</v>
      </c>
      <c r="H1670" s="199" t="s">
        <v>2543</v>
      </c>
      <c r="I1670" s="232" t="s">
        <v>2434</v>
      </c>
      <c r="J1670" s="201">
        <f t="shared" si="807"/>
        <v>0.53359999999999996</v>
      </c>
      <c r="K1670" s="195">
        <v>0.24979999999999999</v>
      </c>
      <c r="L1670" s="201">
        <f t="shared" si="808"/>
        <v>0.13329327999999999</v>
      </c>
      <c r="M1670" s="196">
        <f t="shared" si="809"/>
        <v>0.67</v>
      </c>
      <c r="N1670" s="20"/>
      <c r="O1670" s="17"/>
      <c r="P1670" s="17"/>
      <c r="Q1670" s="17"/>
      <c r="R1670" s="17"/>
    </row>
    <row r="1671" spans="1:18" ht="15" customHeight="1">
      <c r="A1671" s="17"/>
      <c r="B1671" s="213"/>
      <c r="C1671" s="174"/>
      <c r="D1671" s="199" t="s">
        <v>1647</v>
      </c>
      <c r="E1671" s="482" t="s">
        <v>633</v>
      </c>
      <c r="F1671" s="483"/>
      <c r="G1671" s="231" t="s">
        <v>596</v>
      </c>
      <c r="H1671" s="199" t="s">
        <v>2543</v>
      </c>
      <c r="I1671" s="232" t="s">
        <v>2436</v>
      </c>
      <c r="J1671" s="201">
        <f t="shared" si="807"/>
        <v>0.6606200000000001</v>
      </c>
      <c r="K1671" s="195">
        <v>0.24979999999999999</v>
      </c>
      <c r="L1671" s="201">
        <f t="shared" si="808"/>
        <v>0.16502287600000001</v>
      </c>
      <c r="M1671" s="196">
        <f t="shared" si="809"/>
        <v>0.83</v>
      </c>
      <c r="N1671" s="20"/>
      <c r="O1671" s="17"/>
      <c r="P1671" s="17"/>
      <c r="Q1671" s="17"/>
      <c r="R1671" s="17"/>
    </row>
    <row r="1672" spans="1:18" ht="15.75">
      <c r="A1672" s="17"/>
      <c r="B1672" s="213"/>
      <c r="C1672" s="486"/>
      <c r="D1672" s="486"/>
      <c r="E1672" s="486"/>
      <c r="F1672" s="486"/>
      <c r="G1672" s="486"/>
      <c r="H1672" s="486"/>
      <c r="I1672" s="486"/>
      <c r="J1672" s="486"/>
      <c r="K1672" s="486"/>
      <c r="L1672" s="209" t="s">
        <v>594</v>
      </c>
      <c r="M1672" s="210">
        <f>SUM(M1668:M1671)</f>
        <v>5.54</v>
      </c>
      <c r="N1672" s="20"/>
      <c r="O1672" s="17"/>
      <c r="P1672" s="17"/>
      <c r="Q1672" s="17"/>
      <c r="R1672" s="17"/>
    </row>
    <row r="1673" spans="1:18" ht="15.75" customHeight="1">
      <c r="A1673" s="17"/>
      <c r="B1673" s="213"/>
      <c r="C1673" s="206" t="s">
        <v>3976</v>
      </c>
      <c r="D1673" s="206">
        <v>91928</v>
      </c>
      <c r="E1673" s="484" t="s">
        <v>855</v>
      </c>
      <c r="F1673" s="484"/>
      <c r="G1673" s="484"/>
      <c r="H1673" s="484"/>
      <c r="I1673" s="484"/>
      <c r="J1673" s="484"/>
      <c r="K1673" s="484"/>
      <c r="L1673" s="484"/>
      <c r="M1673" s="485"/>
      <c r="N1673" s="20"/>
      <c r="O1673" s="17"/>
      <c r="P1673" s="17"/>
      <c r="Q1673" s="17"/>
      <c r="R1673" s="17"/>
    </row>
    <row r="1674" spans="1:18" ht="15" customHeight="1">
      <c r="A1674" s="17"/>
      <c r="B1674" s="213"/>
      <c r="C1674" s="174"/>
      <c r="D1674" s="199" t="s">
        <v>2922</v>
      </c>
      <c r="E1674" s="482" t="s">
        <v>909</v>
      </c>
      <c r="F1674" s="483"/>
      <c r="G1674" s="231" t="s">
        <v>489</v>
      </c>
      <c r="H1674" s="199" t="s">
        <v>2914</v>
      </c>
      <c r="I1674" s="232" t="s">
        <v>2923</v>
      </c>
      <c r="J1674" s="201">
        <f t="shared" ref="J1674:J1677" si="810">H1674*I1674</f>
        <v>4.4389380000000003</v>
      </c>
      <c r="K1674" s="195">
        <v>0.24979999999999999</v>
      </c>
      <c r="L1674" s="201">
        <f t="shared" ref="L1674:L1677" si="811">J1674*K1674</f>
        <v>1.1088467124000001</v>
      </c>
      <c r="M1674" s="196">
        <f t="shared" ref="M1674:M1677" si="812">ROUND(J1674+L1674,2)</f>
        <v>5.55</v>
      </c>
      <c r="N1674" s="20"/>
      <c r="O1674" s="17"/>
      <c r="P1674" s="17"/>
      <c r="Q1674" s="17"/>
      <c r="R1674" s="17"/>
    </row>
    <row r="1675" spans="1:18" ht="15" customHeight="1">
      <c r="A1675" s="17"/>
      <c r="B1675" s="213"/>
      <c r="C1675" s="174"/>
      <c r="D1675" s="199" t="s">
        <v>2913</v>
      </c>
      <c r="E1675" s="482" t="s">
        <v>907</v>
      </c>
      <c r="F1675" s="483"/>
      <c r="G1675" s="231" t="s">
        <v>518</v>
      </c>
      <c r="H1675" s="199" t="s">
        <v>1725</v>
      </c>
      <c r="I1675" s="232" t="s">
        <v>2916</v>
      </c>
      <c r="J1675" s="201">
        <f t="shared" si="810"/>
        <v>4.7939999999999997E-2</v>
      </c>
      <c r="K1675" s="195">
        <v>0.24979999999999999</v>
      </c>
      <c r="L1675" s="201">
        <f t="shared" si="811"/>
        <v>1.1975412E-2</v>
      </c>
      <c r="M1675" s="196">
        <f t="shared" si="812"/>
        <v>0.06</v>
      </c>
      <c r="N1675" s="20"/>
      <c r="O1675" s="17"/>
      <c r="P1675" s="17"/>
      <c r="Q1675" s="17"/>
      <c r="R1675" s="17"/>
    </row>
    <row r="1676" spans="1:18" ht="15" customHeight="1">
      <c r="A1676" s="17"/>
      <c r="B1676" s="213"/>
      <c r="C1676" s="174"/>
      <c r="D1676" s="199" t="s">
        <v>1664</v>
      </c>
      <c r="E1676" s="482" t="s">
        <v>634</v>
      </c>
      <c r="F1676" s="483"/>
      <c r="G1676" s="231" t="s">
        <v>596</v>
      </c>
      <c r="H1676" s="199" t="s">
        <v>1774</v>
      </c>
      <c r="I1676" s="232" t="s">
        <v>2434</v>
      </c>
      <c r="J1676" s="201">
        <f t="shared" si="810"/>
        <v>0.7175999999999999</v>
      </c>
      <c r="K1676" s="195">
        <v>0.24979999999999999</v>
      </c>
      <c r="L1676" s="201">
        <f t="shared" si="811"/>
        <v>0.17925647999999997</v>
      </c>
      <c r="M1676" s="196">
        <f t="shared" si="812"/>
        <v>0.9</v>
      </c>
      <c r="N1676" s="20"/>
      <c r="O1676" s="17"/>
      <c r="P1676" s="17"/>
      <c r="Q1676" s="17"/>
      <c r="R1676" s="17"/>
    </row>
    <row r="1677" spans="1:18" ht="15" customHeight="1">
      <c r="A1677" s="17"/>
      <c r="B1677" s="213"/>
      <c r="C1677" s="174"/>
      <c r="D1677" s="199" t="s">
        <v>1647</v>
      </c>
      <c r="E1677" s="482" t="s">
        <v>633</v>
      </c>
      <c r="F1677" s="483"/>
      <c r="G1677" s="231" t="s">
        <v>596</v>
      </c>
      <c r="H1677" s="199" t="s">
        <v>1774</v>
      </c>
      <c r="I1677" s="232" t="s">
        <v>2436</v>
      </c>
      <c r="J1677" s="201">
        <f t="shared" si="810"/>
        <v>0.8884200000000001</v>
      </c>
      <c r="K1677" s="195">
        <v>0.24979999999999999</v>
      </c>
      <c r="L1677" s="201">
        <f t="shared" si="811"/>
        <v>0.22192731600000001</v>
      </c>
      <c r="M1677" s="196">
        <f t="shared" si="812"/>
        <v>1.1100000000000001</v>
      </c>
      <c r="N1677" s="20"/>
      <c r="O1677" s="17"/>
      <c r="P1677" s="17"/>
      <c r="Q1677" s="17"/>
      <c r="R1677" s="17"/>
    </row>
    <row r="1678" spans="1:18" ht="15.75">
      <c r="A1678" s="17"/>
      <c r="B1678" s="213"/>
      <c r="C1678" s="486"/>
      <c r="D1678" s="486"/>
      <c r="E1678" s="486"/>
      <c r="F1678" s="486"/>
      <c r="G1678" s="486"/>
      <c r="H1678" s="486"/>
      <c r="I1678" s="486"/>
      <c r="J1678" s="486"/>
      <c r="K1678" s="486"/>
      <c r="L1678" s="209" t="s">
        <v>594</v>
      </c>
      <c r="M1678" s="210">
        <f>SUM(M1674:M1677)</f>
        <v>7.62</v>
      </c>
      <c r="N1678" s="20"/>
      <c r="O1678" s="17"/>
      <c r="P1678" s="17"/>
      <c r="Q1678" s="17"/>
      <c r="R1678" s="17"/>
    </row>
    <row r="1679" spans="1:18" ht="15.75" customHeight="1">
      <c r="A1679" s="17"/>
      <c r="B1679" s="213"/>
      <c r="C1679" s="206" t="s">
        <v>3977</v>
      </c>
      <c r="D1679" s="206">
        <v>91929</v>
      </c>
      <c r="E1679" s="484" t="s">
        <v>1283</v>
      </c>
      <c r="F1679" s="484"/>
      <c r="G1679" s="484"/>
      <c r="H1679" s="484"/>
      <c r="I1679" s="484"/>
      <c r="J1679" s="484"/>
      <c r="K1679" s="484"/>
      <c r="L1679" s="484"/>
      <c r="M1679" s="485"/>
      <c r="N1679" s="20"/>
      <c r="O1679" s="17"/>
      <c r="P1679" s="17"/>
      <c r="Q1679" s="17"/>
      <c r="R1679" s="17"/>
    </row>
    <row r="1680" spans="1:18" ht="15" customHeight="1">
      <c r="A1680" s="17"/>
      <c r="B1680" s="213"/>
      <c r="C1680" s="174"/>
      <c r="D1680" s="199" t="s">
        <v>2924</v>
      </c>
      <c r="E1680" s="482" t="s">
        <v>2925</v>
      </c>
      <c r="F1680" s="483"/>
      <c r="G1680" s="231" t="s">
        <v>489</v>
      </c>
      <c r="H1680" s="199" t="s">
        <v>2914</v>
      </c>
      <c r="I1680" s="232" t="s">
        <v>2926</v>
      </c>
      <c r="J1680" s="201">
        <f t="shared" ref="J1680:J1683" si="813">H1680*I1680</f>
        <v>4.8741279999999998</v>
      </c>
      <c r="K1680" s="195">
        <v>0.24979999999999999</v>
      </c>
      <c r="L1680" s="201">
        <f t="shared" ref="L1680:L1683" si="814">J1680*K1680</f>
        <v>1.2175571744</v>
      </c>
      <c r="M1680" s="196">
        <f t="shared" ref="M1680:M1683" si="815">ROUND(J1680+L1680,2)</f>
        <v>6.09</v>
      </c>
      <c r="N1680" s="20"/>
      <c r="O1680" s="17"/>
      <c r="P1680" s="17"/>
      <c r="Q1680" s="17"/>
      <c r="R1680" s="17"/>
    </row>
    <row r="1681" spans="1:18" ht="15" customHeight="1">
      <c r="A1681" s="17"/>
      <c r="B1681" s="213"/>
      <c r="C1681" s="174"/>
      <c r="D1681" s="199" t="s">
        <v>2913</v>
      </c>
      <c r="E1681" s="482" t="s">
        <v>907</v>
      </c>
      <c r="F1681" s="483"/>
      <c r="G1681" s="231" t="s">
        <v>518</v>
      </c>
      <c r="H1681" s="199" t="s">
        <v>1725</v>
      </c>
      <c r="I1681" s="232" t="s">
        <v>2916</v>
      </c>
      <c r="J1681" s="201">
        <f t="shared" si="813"/>
        <v>4.7939999999999997E-2</v>
      </c>
      <c r="K1681" s="195">
        <v>0.24979999999999999</v>
      </c>
      <c r="L1681" s="201">
        <f t="shared" si="814"/>
        <v>1.1975412E-2</v>
      </c>
      <c r="M1681" s="196">
        <f t="shared" si="815"/>
        <v>0.06</v>
      </c>
      <c r="N1681" s="20"/>
      <c r="O1681" s="17"/>
      <c r="P1681" s="17"/>
      <c r="Q1681" s="17"/>
      <c r="R1681" s="17"/>
    </row>
    <row r="1682" spans="1:18" ht="15" customHeight="1">
      <c r="A1682" s="17"/>
      <c r="B1682" s="213"/>
      <c r="C1682" s="174"/>
      <c r="D1682" s="199" t="s">
        <v>1664</v>
      </c>
      <c r="E1682" s="482" t="s">
        <v>634</v>
      </c>
      <c r="F1682" s="483"/>
      <c r="G1682" s="231" t="s">
        <v>596</v>
      </c>
      <c r="H1682" s="199" t="s">
        <v>1774</v>
      </c>
      <c r="I1682" s="232" t="s">
        <v>2434</v>
      </c>
      <c r="J1682" s="201">
        <f t="shared" si="813"/>
        <v>0.7175999999999999</v>
      </c>
      <c r="K1682" s="195">
        <v>0.24979999999999999</v>
      </c>
      <c r="L1682" s="201">
        <f t="shared" si="814"/>
        <v>0.17925647999999997</v>
      </c>
      <c r="M1682" s="196">
        <f t="shared" si="815"/>
        <v>0.9</v>
      </c>
      <c r="N1682" s="20"/>
      <c r="O1682" s="17"/>
      <c r="P1682" s="17"/>
      <c r="Q1682" s="17"/>
      <c r="R1682" s="17"/>
    </row>
    <row r="1683" spans="1:18" ht="15" customHeight="1">
      <c r="A1683" s="17"/>
      <c r="B1683" s="213"/>
      <c r="C1683" s="174"/>
      <c r="D1683" s="199" t="s">
        <v>1647</v>
      </c>
      <c r="E1683" s="482" t="s">
        <v>633</v>
      </c>
      <c r="F1683" s="483"/>
      <c r="G1683" s="231" t="s">
        <v>596</v>
      </c>
      <c r="H1683" s="199" t="s">
        <v>1774</v>
      </c>
      <c r="I1683" s="232" t="s">
        <v>2436</v>
      </c>
      <c r="J1683" s="201">
        <f t="shared" si="813"/>
        <v>0.8884200000000001</v>
      </c>
      <c r="K1683" s="195">
        <v>0.24979999999999999</v>
      </c>
      <c r="L1683" s="201">
        <f t="shared" si="814"/>
        <v>0.22192731600000001</v>
      </c>
      <c r="M1683" s="196">
        <f t="shared" si="815"/>
        <v>1.1100000000000001</v>
      </c>
      <c r="N1683" s="20"/>
      <c r="O1683" s="17"/>
      <c r="P1683" s="17"/>
      <c r="Q1683" s="17"/>
      <c r="R1683" s="17"/>
    </row>
    <row r="1684" spans="1:18" ht="15.75">
      <c r="A1684" s="17"/>
      <c r="B1684" s="213"/>
      <c r="C1684" s="486"/>
      <c r="D1684" s="486"/>
      <c r="E1684" s="486"/>
      <c r="F1684" s="486"/>
      <c r="G1684" s="486"/>
      <c r="H1684" s="486"/>
      <c r="I1684" s="486"/>
      <c r="J1684" s="486"/>
      <c r="K1684" s="486"/>
      <c r="L1684" s="209" t="s">
        <v>594</v>
      </c>
      <c r="M1684" s="210">
        <f>SUM(M1680:M1683)</f>
        <v>8.16</v>
      </c>
      <c r="N1684" s="20"/>
      <c r="O1684" s="17"/>
      <c r="P1684" s="17"/>
      <c r="Q1684" s="17"/>
      <c r="R1684" s="17"/>
    </row>
    <row r="1685" spans="1:18" ht="15.75" customHeight="1">
      <c r="A1685" s="17"/>
      <c r="B1685" s="213"/>
      <c r="C1685" s="206" t="s">
        <v>3978</v>
      </c>
      <c r="D1685" s="206">
        <v>91930</v>
      </c>
      <c r="E1685" s="484" t="s">
        <v>1284</v>
      </c>
      <c r="F1685" s="484"/>
      <c r="G1685" s="484"/>
      <c r="H1685" s="484"/>
      <c r="I1685" s="484"/>
      <c r="J1685" s="484"/>
      <c r="K1685" s="484"/>
      <c r="L1685" s="484"/>
      <c r="M1685" s="485"/>
      <c r="N1685" s="20"/>
      <c r="O1685" s="17"/>
      <c r="P1685" s="17"/>
      <c r="Q1685" s="17"/>
      <c r="R1685" s="17"/>
    </row>
    <row r="1686" spans="1:18" ht="15" customHeight="1">
      <c r="A1686" s="17"/>
      <c r="B1686" s="213"/>
      <c r="C1686" s="174"/>
      <c r="D1686" s="199" t="s">
        <v>2927</v>
      </c>
      <c r="E1686" s="482" t="s">
        <v>2928</v>
      </c>
      <c r="F1686" s="483"/>
      <c r="G1686" s="231" t="s">
        <v>489</v>
      </c>
      <c r="H1686" s="199" t="s">
        <v>2914</v>
      </c>
      <c r="I1686" s="232" t="s">
        <v>2929</v>
      </c>
      <c r="J1686" s="201">
        <f t="shared" ref="J1686:J1689" si="816">H1686*I1686</f>
        <v>6.3786420000000001</v>
      </c>
      <c r="K1686" s="195">
        <v>0.24979999999999999</v>
      </c>
      <c r="L1686" s="201">
        <f t="shared" ref="L1686:L1689" si="817">J1686*K1686</f>
        <v>1.5933847716</v>
      </c>
      <c r="M1686" s="196">
        <f t="shared" ref="M1686:M1689" si="818">ROUND(J1686+L1686,2)</f>
        <v>7.97</v>
      </c>
      <c r="N1686" s="20"/>
      <c r="O1686" s="17"/>
      <c r="P1686" s="17"/>
      <c r="Q1686" s="17"/>
      <c r="R1686" s="17"/>
    </row>
    <row r="1687" spans="1:18" ht="15" customHeight="1">
      <c r="A1687" s="17"/>
      <c r="B1687" s="213"/>
      <c r="C1687" s="174"/>
      <c r="D1687" s="199" t="s">
        <v>2913</v>
      </c>
      <c r="E1687" s="482" t="s">
        <v>907</v>
      </c>
      <c r="F1687" s="483"/>
      <c r="G1687" s="231" t="s">
        <v>518</v>
      </c>
      <c r="H1687" s="199" t="s">
        <v>1725</v>
      </c>
      <c r="I1687" s="232" t="s">
        <v>2916</v>
      </c>
      <c r="J1687" s="201">
        <f t="shared" si="816"/>
        <v>4.7939999999999997E-2</v>
      </c>
      <c r="K1687" s="195">
        <v>0.24979999999999999</v>
      </c>
      <c r="L1687" s="201">
        <f t="shared" si="817"/>
        <v>1.1975412E-2</v>
      </c>
      <c r="M1687" s="196">
        <f t="shared" si="818"/>
        <v>0.06</v>
      </c>
      <c r="N1687" s="20"/>
      <c r="O1687" s="17"/>
      <c r="P1687" s="17"/>
      <c r="Q1687" s="17"/>
      <c r="R1687" s="17"/>
    </row>
    <row r="1688" spans="1:18" ht="15" customHeight="1">
      <c r="A1688" s="17"/>
      <c r="B1688" s="213"/>
      <c r="C1688" s="174"/>
      <c r="D1688" s="199" t="s">
        <v>1664</v>
      </c>
      <c r="E1688" s="482" t="s">
        <v>634</v>
      </c>
      <c r="F1688" s="483"/>
      <c r="G1688" s="231" t="s">
        <v>596</v>
      </c>
      <c r="H1688" s="199" t="s">
        <v>2930</v>
      </c>
      <c r="I1688" s="232" t="s">
        <v>2434</v>
      </c>
      <c r="J1688" s="201">
        <f t="shared" si="816"/>
        <v>0.9383999999999999</v>
      </c>
      <c r="K1688" s="195">
        <v>0.24979999999999999</v>
      </c>
      <c r="L1688" s="201">
        <f t="shared" si="817"/>
        <v>0.23441231999999998</v>
      </c>
      <c r="M1688" s="196">
        <f t="shared" si="818"/>
        <v>1.17</v>
      </c>
      <c r="N1688" s="20"/>
      <c r="O1688" s="17"/>
      <c r="P1688" s="17"/>
      <c r="Q1688" s="17"/>
      <c r="R1688" s="17"/>
    </row>
    <row r="1689" spans="1:18" ht="15" customHeight="1">
      <c r="A1689" s="17"/>
      <c r="B1689" s="213"/>
      <c r="C1689" s="174"/>
      <c r="D1689" s="199" t="s">
        <v>1647</v>
      </c>
      <c r="E1689" s="482" t="s">
        <v>633</v>
      </c>
      <c r="F1689" s="483"/>
      <c r="G1689" s="231" t="s">
        <v>596</v>
      </c>
      <c r="H1689" s="199" t="s">
        <v>2930</v>
      </c>
      <c r="I1689" s="232" t="s">
        <v>2436</v>
      </c>
      <c r="J1689" s="201">
        <f t="shared" si="816"/>
        <v>1.16178</v>
      </c>
      <c r="K1689" s="195">
        <v>0.24979999999999999</v>
      </c>
      <c r="L1689" s="201">
        <f t="shared" si="817"/>
        <v>0.29021264400000002</v>
      </c>
      <c r="M1689" s="196">
        <f t="shared" si="818"/>
        <v>1.45</v>
      </c>
      <c r="N1689" s="20"/>
      <c r="O1689" s="17"/>
      <c r="P1689" s="17"/>
      <c r="Q1689" s="17"/>
      <c r="R1689" s="17"/>
    </row>
    <row r="1690" spans="1:18" ht="15.75">
      <c r="A1690" s="17"/>
      <c r="B1690" s="213"/>
      <c r="C1690" s="486"/>
      <c r="D1690" s="486"/>
      <c r="E1690" s="486"/>
      <c r="F1690" s="486"/>
      <c r="G1690" s="486"/>
      <c r="H1690" s="486"/>
      <c r="I1690" s="486"/>
      <c r="J1690" s="486"/>
      <c r="K1690" s="486"/>
      <c r="L1690" s="209" t="s">
        <v>594</v>
      </c>
      <c r="M1690" s="210">
        <f>SUM(M1686:M1689)</f>
        <v>10.649999999999999</v>
      </c>
      <c r="N1690" s="20"/>
      <c r="O1690" s="17"/>
      <c r="P1690" s="17"/>
      <c r="Q1690" s="17"/>
      <c r="R1690" s="17"/>
    </row>
    <row r="1691" spans="1:18" ht="15.75" customHeight="1">
      <c r="A1691" s="17"/>
      <c r="B1691" s="213"/>
      <c r="C1691" s="206" t="s">
        <v>3979</v>
      </c>
      <c r="D1691" s="206">
        <v>91931</v>
      </c>
      <c r="E1691" s="484" t="s">
        <v>1285</v>
      </c>
      <c r="F1691" s="484"/>
      <c r="G1691" s="484"/>
      <c r="H1691" s="484"/>
      <c r="I1691" s="484"/>
      <c r="J1691" s="484"/>
      <c r="K1691" s="484"/>
      <c r="L1691" s="484"/>
      <c r="M1691" s="485"/>
      <c r="N1691" s="20"/>
      <c r="O1691" s="17"/>
      <c r="P1691" s="17"/>
      <c r="Q1691" s="17"/>
      <c r="R1691" s="17"/>
    </row>
    <row r="1692" spans="1:18" ht="15" customHeight="1">
      <c r="A1692" s="17"/>
      <c r="B1692" s="213"/>
      <c r="C1692" s="174"/>
      <c r="D1692" s="199" t="s">
        <v>2931</v>
      </c>
      <c r="E1692" s="482" t="s">
        <v>2932</v>
      </c>
      <c r="F1692" s="483"/>
      <c r="G1692" s="231" t="s">
        <v>489</v>
      </c>
      <c r="H1692" s="199" t="s">
        <v>2914</v>
      </c>
      <c r="I1692" s="232" t="s">
        <v>2933</v>
      </c>
      <c r="J1692" s="201">
        <f t="shared" ref="J1692:J1695" si="819">H1692*I1692</f>
        <v>7.0873800000000005</v>
      </c>
      <c r="K1692" s="195">
        <v>0.24979999999999999</v>
      </c>
      <c r="L1692" s="201">
        <f t="shared" ref="L1692:L1695" si="820">J1692*K1692</f>
        <v>1.770427524</v>
      </c>
      <c r="M1692" s="196">
        <f t="shared" ref="M1692:M1695" si="821">ROUND(J1692+L1692,2)</f>
        <v>8.86</v>
      </c>
      <c r="N1692" s="20"/>
      <c r="O1692" s="17"/>
      <c r="P1692" s="17"/>
      <c r="Q1692" s="17"/>
      <c r="R1692" s="17"/>
    </row>
    <row r="1693" spans="1:18" ht="15" customHeight="1">
      <c r="A1693" s="17"/>
      <c r="B1693" s="213"/>
      <c r="C1693" s="174"/>
      <c r="D1693" s="199" t="s">
        <v>2913</v>
      </c>
      <c r="E1693" s="482" t="s">
        <v>907</v>
      </c>
      <c r="F1693" s="483"/>
      <c r="G1693" s="231" t="s">
        <v>518</v>
      </c>
      <c r="H1693" s="199" t="s">
        <v>1725</v>
      </c>
      <c r="I1693" s="232" t="s">
        <v>2916</v>
      </c>
      <c r="J1693" s="201">
        <f t="shared" si="819"/>
        <v>4.7939999999999997E-2</v>
      </c>
      <c r="K1693" s="195">
        <v>0.24979999999999999</v>
      </c>
      <c r="L1693" s="201">
        <f t="shared" si="820"/>
        <v>1.1975412E-2</v>
      </c>
      <c r="M1693" s="196">
        <f t="shared" si="821"/>
        <v>0.06</v>
      </c>
      <c r="N1693" s="20"/>
      <c r="O1693" s="17"/>
      <c r="P1693" s="17"/>
      <c r="Q1693" s="17"/>
      <c r="R1693" s="17"/>
    </row>
    <row r="1694" spans="1:18" ht="15" customHeight="1">
      <c r="A1694" s="17"/>
      <c r="B1694" s="213"/>
      <c r="C1694" s="174"/>
      <c r="D1694" s="199" t="s">
        <v>1664</v>
      </c>
      <c r="E1694" s="482" t="s">
        <v>634</v>
      </c>
      <c r="F1694" s="483"/>
      <c r="G1694" s="231" t="s">
        <v>596</v>
      </c>
      <c r="H1694" s="199" t="s">
        <v>2930</v>
      </c>
      <c r="I1694" s="232" t="s">
        <v>2434</v>
      </c>
      <c r="J1694" s="201">
        <f t="shared" si="819"/>
        <v>0.9383999999999999</v>
      </c>
      <c r="K1694" s="195">
        <v>0.24979999999999999</v>
      </c>
      <c r="L1694" s="201">
        <f t="shared" si="820"/>
        <v>0.23441231999999998</v>
      </c>
      <c r="M1694" s="196">
        <f t="shared" si="821"/>
        <v>1.17</v>
      </c>
      <c r="N1694" s="20"/>
      <c r="O1694" s="17"/>
      <c r="P1694" s="17"/>
      <c r="Q1694" s="17"/>
      <c r="R1694" s="17"/>
    </row>
    <row r="1695" spans="1:18" ht="15" customHeight="1">
      <c r="A1695" s="17"/>
      <c r="B1695" s="213"/>
      <c r="C1695" s="174"/>
      <c r="D1695" s="199" t="s">
        <v>1647</v>
      </c>
      <c r="E1695" s="482" t="s">
        <v>633</v>
      </c>
      <c r="F1695" s="483"/>
      <c r="G1695" s="231" t="s">
        <v>596</v>
      </c>
      <c r="H1695" s="199" t="s">
        <v>2930</v>
      </c>
      <c r="I1695" s="232" t="s">
        <v>2436</v>
      </c>
      <c r="J1695" s="201">
        <f t="shared" si="819"/>
        <v>1.16178</v>
      </c>
      <c r="K1695" s="195">
        <v>0.24979999999999999</v>
      </c>
      <c r="L1695" s="201">
        <f t="shared" si="820"/>
        <v>0.29021264400000002</v>
      </c>
      <c r="M1695" s="196">
        <f t="shared" si="821"/>
        <v>1.45</v>
      </c>
      <c r="N1695" s="20"/>
      <c r="O1695" s="17"/>
      <c r="P1695" s="17"/>
      <c r="Q1695" s="17"/>
      <c r="R1695" s="17"/>
    </row>
    <row r="1696" spans="1:18" ht="15.75">
      <c r="A1696" s="17"/>
      <c r="B1696" s="213"/>
      <c r="C1696" s="486"/>
      <c r="D1696" s="486"/>
      <c r="E1696" s="486"/>
      <c r="F1696" s="486"/>
      <c r="G1696" s="486"/>
      <c r="H1696" s="486"/>
      <c r="I1696" s="486"/>
      <c r="J1696" s="486"/>
      <c r="K1696" s="486"/>
      <c r="L1696" s="209" t="s">
        <v>594</v>
      </c>
      <c r="M1696" s="210">
        <f>SUM(M1692:M1695)</f>
        <v>11.54</v>
      </c>
      <c r="N1696" s="20"/>
      <c r="O1696" s="17"/>
      <c r="P1696" s="17"/>
      <c r="Q1696" s="17"/>
      <c r="R1696" s="17"/>
    </row>
    <row r="1697" spans="1:18" ht="15.75" customHeight="1">
      <c r="A1697" s="17"/>
      <c r="B1697" s="213"/>
      <c r="C1697" s="206" t="s">
        <v>3980</v>
      </c>
      <c r="D1697" s="206">
        <v>91932</v>
      </c>
      <c r="E1697" s="484" t="s">
        <v>910</v>
      </c>
      <c r="F1697" s="484"/>
      <c r="G1697" s="484"/>
      <c r="H1697" s="484"/>
      <c r="I1697" s="484"/>
      <c r="J1697" s="484"/>
      <c r="K1697" s="484"/>
      <c r="L1697" s="484"/>
      <c r="M1697" s="485"/>
      <c r="N1697" s="20"/>
      <c r="O1697" s="17"/>
      <c r="P1697" s="17"/>
      <c r="Q1697" s="17"/>
      <c r="R1697" s="17"/>
    </row>
    <row r="1698" spans="1:18" ht="15" customHeight="1">
      <c r="A1698" s="17"/>
      <c r="B1698" s="213"/>
      <c r="C1698" s="174"/>
      <c r="D1698" s="199" t="s">
        <v>2934</v>
      </c>
      <c r="E1698" s="482" t="s">
        <v>911</v>
      </c>
      <c r="F1698" s="483"/>
      <c r="G1698" s="231" t="s">
        <v>489</v>
      </c>
      <c r="H1698" s="199" t="s">
        <v>2914</v>
      </c>
      <c r="I1698" s="232" t="s">
        <v>2935</v>
      </c>
      <c r="J1698" s="201">
        <f t="shared" ref="J1698:J1701" si="822">H1698*I1698</f>
        <v>12.197754000000002</v>
      </c>
      <c r="K1698" s="195">
        <v>0.24979999999999999</v>
      </c>
      <c r="L1698" s="201">
        <f t="shared" ref="L1698:L1701" si="823">J1698*K1698</f>
        <v>3.0469989492000003</v>
      </c>
      <c r="M1698" s="196">
        <f t="shared" ref="M1698:M1701" si="824">ROUND(J1698+L1698,2)</f>
        <v>15.24</v>
      </c>
      <c r="N1698" s="20"/>
      <c r="O1698" s="17"/>
      <c r="P1698" s="17"/>
      <c r="Q1698" s="17"/>
      <c r="R1698" s="17"/>
    </row>
    <row r="1699" spans="1:18" ht="15" customHeight="1">
      <c r="A1699" s="17"/>
      <c r="B1699" s="213"/>
      <c r="C1699" s="174"/>
      <c r="D1699" s="199" t="s">
        <v>2913</v>
      </c>
      <c r="E1699" s="482" t="s">
        <v>907</v>
      </c>
      <c r="F1699" s="483"/>
      <c r="G1699" s="231" t="s">
        <v>518</v>
      </c>
      <c r="H1699" s="199" t="s">
        <v>1725</v>
      </c>
      <c r="I1699" s="232" t="s">
        <v>2916</v>
      </c>
      <c r="J1699" s="201">
        <f t="shared" si="822"/>
        <v>4.7939999999999997E-2</v>
      </c>
      <c r="K1699" s="195">
        <v>0.24979999999999999</v>
      </c>
      <c r="L1699" s="201">
        <f t="shared" si="823"/>
        <v>1.1975412E-2</v>
      </c>
      <c r="M1699" s="196">
        <f t="shared" si="824"/>
        <v>0.06</v>
      </c>
      <c r="N1699" s="20"/>
      <c r="O1699" s="17"/>
      <c r="P1699" s="17"/>
      <c r="Q1699" s="17"/>
      <c r="R1699" s="17"/>
    </row>
    <row r="1700" spans="1:18" ht="15" customHeight="1">
      <c r="A1700" s="17"/>
      <c r="B1700" s="213"/>
      <c r="C1700" s="174"/>
      <c r="D1700" s="199" t="s">
        <v>1664</v>
      </c>
      <c r="E1700" s="482" t="s">
        <v>634</v>
      </c>
      <c r="F1700" s="483"/>
      <c r="G1700" s="231" t="s">
        <v>596</v>
      </c>
      <c r="H1700" s="199" t="s">
        <v>2936</v>
      </c>
      <c r="I1700" s="232" t="s">
        <v>2434</v>
      </c>
      <c r="J1700" s="201">
        <f t="shared" si="822"/>
        <v>1.3983999999999999</v>
      </c>
      <c r="K1700" s="195">
        <v>0.24979999999999999</v>
      </c>
      <c r="L1700" s="201">
        <f t="shared" si="823"/>
        <v>0.34932031999999996</v>
      </c>
      <c r="M1700" s="196">
        <f t="shared" si="824"/>
        <v>1.75</v>
      </c>
      <c r="N1700" s="20"/>
      <c r="O1700" s="17"/>
      <c r="P1700" s="17"/>
      <c r="Q1700" s="17"/>
      <c r="R1700" s="17"/>
    </row>
    <row r="1701" spans="1:18" ht="15" customHeight="1">
      <c r="A1701" s="17"/>
      <c r="B1701" s="213"/>
      <c r="C1701" s="174"/>
      <c r="D1701" s="199" t="s">
        <v>1647</v>
      </c>
      <c r="E1701" s="482" t="s">
        <v>633</v>
      </c>
      <c r="F1701" s="483"/>
      <c r="G1701" s="231" t="s">
        <v>596</v>
      </c>
      <c r="H1701" s="199" t="s">
        <v>2936</v>
      </c>
      <c r="I1701" s="232" t="s">
        <v>2436</v>
      </c>
      <c r="J1701" s="201">
        <f t="shared" si="822"/>
        <v>1.7312800000000002</v>
      </c>
      <c r="K1701" s="195">
        <v>0.24979999999999999</v>
      </c>
      <c r="L1701" s="201">
        <f t="shared" si="823"/>
        <v>0.43247374400000005</v>
      </c>
      <c r="M1701" s="196">
        <f t="shared" si="824"/>
        <v>2.16</v>
      </c>
      <c r="N1701" s="20"/>
      <c r="O1701" s="17"/>
      <c r="P1701" s="17"/>
      <c r="Q1701" s="17"/>
      <c r="R1701" s="17"/>
    </row>
    <row r="1702" spans="1:18" ht="15.75">
      <c r="A1702" s="17"/>
      <c r="B1702" s="213"/>
      <c r="C1702" s="486"/>
      <c r="D1702" s="486"/>
      <c r="E1702" s="486"/>
      <c r="F1702" s="486"/>
      <c r="G1702" s="486"/>
      <c r="H1702" s="486"/>
      <c r="I1702" s="486"/>
      <c r="J1702" s="486"/>
      <c r="K1702" s="486"/>
      <c r="L1702" s="209" t="s">
        <v>594</v>
      </c>
      <c r="M1702" s="210">
        <f>SUM(M1698:M1701)</f>
        <v>19.21</v>
      </c>
      <c r="N1702" s="20"/>
      <c r="O1702" s="17"/>
      <c r="P1702" s="17"/>
      <c r="Q1702" s="17"/>
      <c r="R1702" s="17"/>
    </row>
    <row r="1703" spans="1:18" ht="15.75" customHeight="1">
      <c r="A1703" s="17"/>
      <c r="B1703" s="213"/>
      <c r="C1703" s="206" t="s">
        <v>3981</v>
      </c>
      <c r="D1703" s="206">
        <v>91933</v>
      </c>
      <c r="E1703" s="484" t="s">
        <v>1286</v>
      </c>
      <c r="F1703" s="484"/>
      <c r="G1703" s="484"/>
      <c r="H1703" s="484"/>
      <c r="I1703" s="484"/>
      <c r="J1703" s="484"/>
      <c r="K1703" s="484"/>
      <c r="L1703" s="484"/>
      <c r="M1703" s="485"/>
      <c r="N1703" s="20"/>
      <c r="O1703" s="17"/>
      <c r="P1703" s="17"/>
      <c r="Q1703" s="17"/>
      <c r="R1703" s="17"/>
    </row>
    <row r="1704" spans="1:18" ht="15" customHeight="1">
      <c r="A1704" s="17"/>
      <c r="B1704" s="213"/>
      <c r="C1704" s="174"/>
      <c r="D1704" s="199" t="s">
        <v>2937</v>
      </c>
      <c r="E1704" s="482" t="s">
        <v>2938</v>
      </c>
      <c r="F1704" s="483"/>
      <c r="G1704" s="231" t="s">
        <v>489</v>
      </c>
      <c r="H1704" s="199" t="s">
        <v>2914</v>
      </c>
      <c r="I1704" s="232" t="s">
        <v>2939</v>
      </c>
      <c r="J1704" s="201">
        <f t="shared" ref="J1704:J1707" si="825">H1704*I1704</f>
        <v>11.62579</v>
      </c>
      <c r="K1704" s="195">
        <v>0.24979999999999999</v>
      </c>
      <c r="L1704" s="201">
        <f t="shared" ref="L1704:L1707" si="826">J1704*K1704</f>
        <v>2.904122342</v>
      </c>
      <c r="M1704" s="196">
        <f t="shared" ref="M1704:M1707" si="827">ROUND(J1704+L1704,2)</f>
        <v>14.53</v>
      </c>
      <c r="N1704" s="20"/>
      <c r="O1704" s="17"/>
      <c r="P1704" s="17"/>
      <c r="Q1704" s="17"/>
      <c r="R1704" s="17"/>
    </row>
    <row r="1705" spans="1:18" ht="15" customHeight="1">
      <c r="A1705" s="17"/>
      <c r="B1705" s="213"/>
      <c r="C1705" s="174"/>
      <c r="D1705" s="199" t="s">
        <v>2913</v>
      </c>
      <c r="E1705" s="482" t="s">
        <v>907</v>
      </c>
      <c r="F1705" s="483"/>
      <c r="G1705" s="231" t="s">
        <v>518</v>
      </c>
      <c r="H1705" s="199" t="s">
        <v>1725</v>
      </c>
      <c r="I1705" s="232" t="s">
        <v>2916</v>
      </c>
      <c r="J1705" s="201">
        <f t="shared" si="825"/>
        <v>4.7939999999999997E-2</v>
      </c>
      <c r="K1705" s="195">
        <v>0.24979999999999999</v>
      </c>
      <c r="L1705" s="201">
        <f t="shared" si="826"/>
        <v>1.1975412E-2</v>
      </c>
      <c r="M1705" s="196">
        <f t="shared" si="827"/>
        <v>0.06</v>
      </c>
      <c r="N1705" s="20"/>
      <c r="O1705" s="17"/>
      <c r="P1705" s="17"/>
      <c r="Q1705" s="17"/>
      <c r="R1705" s="17"/>
    </row>
    <row r="1706" spans="1:18" ht="15" customHeight="1">
      <c r="A1706" s="17"/>
      <c r="B1706" s="213"/>
      <c r="C1706" s="174"/>
      <c r="D1706" s="199" t="s">
        <v>1664</v>
      </c>
      <c r="E1706" s="482" t="s">
        <v>634</v>
      </c>
      <c r="F1706" s="483"/>
      <c r="G1706" s="231" t="s">
        <v>596</v>
      </c>
      <c r="H1706" s="199" t="s">
        <v>2936</v>
      </c>
      <c r="I1706" s="232" t="s">
        <v>2434</v>
      </c>
      <c r="J1706" s="201">
        <f t="shared" si="825"/>
        <v>1.3983999999999999</v>
      </c>
      <c r="K1706" s="195">
        <v>0.24979999999999999</v>
      </c>
      <c r="L1706" s="201">
        <f t="shared" si="826"/>
        <v>0.34932031999999996</v>
      </c>
      <c r="M1706" s="196">
        <f t="shared" si="827"/>
        <v>1.75</v>
      </c>
      <c r="N1706" s="20"/>
      <c r="O1706" s="17"/>
      <c r="P1706" s="17"/>
      <c r="Q1706" s="17"/>
      <c r="R1706" s="17"/>
    </row>
    <row r="1707" spans="1:18" ht="15" customHeight="1">
      <c r="A1707" s="17"/>
      <c r="B1707" s="213"/>
      <c r="C1707" s="174"/>
      <c r="D1707" s="199" t="s">
        <v>1647</v>
      </c>
      <c r="E1707" s="482" t="s">
        <v>633</v>
      </c>
      <c r="F1707" s="483"/>
      <c r="G1707" s="231" t="s">
        <v>596</v>
      </c>
      <c r="H1707" s="199" t="s">
        <v>2936</v>
      </c>
      <c r="I1707" s="232" t="s">
        <v>2436</v>
      </c>
      <c r="J1707" s="201">
        <f t="shared" si="825"/>
        <v>1.7312800000000002</v>
      </c>
      <c r="K1707" s="195">
        <v>0.24979999999999999</v>
      </c>
      <c r="L1707" s="201">
        <f t="shared" si="826"/>
        <v>0.43247374400000005</v>
      </c>
      <c r="M1707" s="196">
        <f t="shared" si="827"/>
        <v>2.16</v>
      </c>
      <c r="N1707" s="20"/>
      <c r="O1707" s="17"/>
      <c r="P1707" s="17"/>
      <c r="Q1707" s="17"/>
      <c r="R1707" s="17"/>
    </row>
    <row r="1708" spans="1:18" ht="15.75">
      <c r="A1708" s="17"/>
      <c r="B1708" s="213"/>
      <c r="C1708" s="486"/>
      <c r="D1708" s="486"/>
      <c r="E1708" s="486"/>
      <c r="F1708" s="486"/>
      <c r="G1708" s="486"/>
      <c r="H1708" s="486"/>
      <c r="I1708" s="486"/>
      <c r="J1708" s="486"/>
      <c r="K1708" s="486"/>
      <c r="L1708" s="209" t="s">
        <v>594</v>
      </c>
      <c r="M1708" s="210">
        <f>SUM(M1704:M1707)</f>
        <v>18.5</v>
      </c>
      <c r="N1708" s="20"/>
      <c r="O1708" s="17"/>
      <c r="P1708" s="17"/>
      <c r="Q1708" s="17"/>
      <c r="R1708" s="17"/>
    </row>
    <row r="1709" spans="1:18" ht="15.75" customHeight="1">
      <c r="A1709" s="17"/>
      <c r="B1709" s="213"/>
      <c r="C1709" s="206" t="s">
        <v>3982</v>
      </c>
      <c r="D1709" s="206">
        <v>92982</v>
      </c>
      <c r="E1709" s="484" t="s">
        <v>1287</v>
      </c>
      <c r="F1709" s="484"/>
      <c r="G1709" s="484"/>
      <c r="H1709" s="484"/>
      <c r="I1709" s="484"/>
      <c r="J1709" s="484"/>
      <c r="K1709" s="484"/>
      <c r="L1709" s="484"/>
      <c r="M1709" s="485"/>
      <c r="N1709" s="20"/>
      <c r="O1709" s="17"/>
      <c r="P1709" s="17"/>
      <c r="Q1709" s="17"/>
      <c r="R1709" s="17"/>
    </row>
    <row r="1710" spans="1:18" ht="15" customHeight="1">
      <c r="A1710" s="17"/>
      <c r="B1710" s="213"/>
      <c r="C1710" s="174"/>
      <c r="D1710" s="199" t="s">
        <v>2940</v>
      </c>
      <c r="E1710" s="482" t="s">
        <v>2941</v>
      </c>
      <c r="F1710" s="483"/>
      <c r="G1710" s="231" t="s">
        <v>489</v>
      </c>
      <c r="H1710" s="199" t="s">
        <v>2942</v>
      </c>
      <c r="I1710" s="232" t="s">
        <v>2943</v>
      </c>
      <c r="J1710" s="201">
        <f t="shared" ref="J1710:J1713" si="828">H1710*I1710</f>
        <v>15.292029999999999</v>
      </c>
      <c r="K1710" s="195">
        <v>0.24979999999999999</v>
      </c>
      <c r="L1710" s="201">
        <f t="shared" ref="L1710:L1713" si="829">J1710*K1710</f>
        <v>3.8199490939999996</v>
      </c>
      <c r="M1710" s="196">
        <f t="shared" ref="M1710:M1713" si="830">ROUND(J1710+L1710,2)</f>
        <v>19.11</v>
      </c>
      <c r="N1710" s="20"/>
      <c r="O1710" s="17"/>
      <c r="P1710" s="17"/>
      <c r="Q1710" s="17"/>
      <c r="R1710" s="17"/>
    </row>
    <row r="1711" spans="1:18" ht="15" customHeight="1">
      <c r="A1711" s="17"/>
      <c r="B1711" s="213"/>
      <c r="C1711" s="174"/>
      <c r="D1711" s="199" t="s">
        <v>2913</v>
      </c>
      <c r="E1711" s="482" t="s">
        <v>907</v>
      </c>
      <c r="F1711" s="483"/>
      <c r="G1711" s="231" t="s">
        <v>518</v>
      </c>
      <c r="H1711" s="199" t="s">
        <v>1561</v>
      </c>
      <c r="I1711" s="232" t="s">
        <v>2916</v>
      </c>
      <c r="J1711" s="201">
        <f t="shared" si="828"/>
        <v>5.0999999999999997E-2</v>
      </c>
      <c r="K1711" s="195">
        <v>0.24979999999999999</v>
      </c>
      <c r="L1711" s="201">
        <f t="shared" si="829"/>
        <v>1.2739799999999999E-2</v>
      </c>
      <c r="M1711" s="196">
        <f t="shared" si="830"/>
        <v>0.06</v>
      </c>
      <c r="N1711" s="20"/>
      <c r="O1711" s="17"/>
      <c r="P1711" s="17"/>
      <c r="Q1711" s="17"/>
      <c r="R1711" s="17"/>
    </row>
    <row r="1712" spans="1:18" ht="15" customHeight="1">
      <c r="A1712" s="17"/>
      <c r="B1712" s="213"/>
      <c r="C1712" s="174"/>
      <c r="D1712" s="199" t="s">
        <v>1664</v>
      </c>
      <c r="E1712" s="482" t="s">
        <v>634</v>
      </c>
      <c r="F1712" s="483"/>
      <c r="G1712" s="231" t="s">
        <v>596</v>
      </c>
      <c r="H1712" s="199" t="s">
        <v>2944</v>
      </c>
      <c r="I1712" s="232" t="s">
        <v>2434</v>
      </c>
      <c r="J1712" s="201">
        <f t="shared" si="828"/>
        <v>0.23919999999999997</v>
      </c>
      <c r="K1712" s="195">
        <v>0.24979999999999999</v>
      </c>
      <c r="L1712" s="201">
        <f t="shared" si="829"/>
        <v>5.9752159999999992E-2</v>
      </c>
      <c r="M1712" s="196">
        <f t="shared" si="830"/>
        <v>0.3</v>
      </c>
      <c r="N1712" s="20"/>
      <c r="O1712" s="17"/>
      <c r="P1712" s="17"/>
      <c r="Q1712" s="17"/>
      <c r="R1712" s="17"/>
    </row>
    <row r="1713" spans="1:18" ht="15" customHeight="1">
      <c r="A1713" s="17"/>
      <c r="B1713" s="213"/>
      <c r="C1713" s="174"/>
      <c r="D1713" s="199" t="s">
        <v>1647</v>
      </c>
      <c r="E1713" s="482" t="s">
        <v>633</v>
      </c>
      <c r="F1713" s="483"/>
      <c r="G1713" s="231" t="s">
        <v>596</v>
      </c>
      <c r="H1713" s="199" t="s">
        <v>2944</v>
      </c>
      <c r="I1713" s="232" t="s">
        <v>2436</v>
      </c>
      <c r="J1713" s="201">
        <f t="shared" si="828"/>
        <v>0.29614000000000001</v>
      </c>
      <c r="K1713" s="195">
        <v>0.24979999999999999</v>
      </c>
      <c r="L1713" s="201">
        <f t="shared" si="829"/>
        <v>7.3975771999999995E-2</v>
      </c>
      <c r="M1713" s="196">
        <f t="shared" si="830"/>
        <v>0.37</v>
      </c>
      <c r="N1713" s="20"/>
      <c r="O1713" s="17"/>
      <c r="P1713" s="17"/>
      <c r="Q1713" s="17"/>
      <c r="R1713" s="17"/>
    </row>
    <row r="1714" spans="1:18" ht="15.75">
      <c r="A1714" s="17"/>
      <c r="B1714" s="213"/>
      <c r="C1714" s="486"/>
      <c r="D1714" s="486"/>
      <c r="E1714" s="486"/>
      <c r="F1714" s="486"/>
      <c r="G1714" s="486"/>
      <c r="H1714" s="486"/>
      <c r="I1714" s="486"/>
      <c r="J1714" s="486"/>
      <c r="K1714" s="486"/>
      <c r="L1714" s="209" t="s">
        <v>594</v>
      </c>
      <c r="M1714" s="210">
        <f>SUM(M1710:M1713)</f>
        <v>19.84</v>
      </c>
      <c r="N1714" s="20"/>
      <c r="O1714" s="17"/>
      <c r="P1714" s="17"/>
      <c r="Q1714" s="17"/>
      <c r="R1714" s="17"/>
    </row>
    <row r="1715" spans="1:18" ht="15.75" customHeight="1">
      <c r="A1715" s="17"/>
      <c r="B1715" s="213"/>
      <c r="C1715" s="206" t="s">
        <v>3983</v>
      </c>
      <c r="D1715" s="206">
        <v>92984</v>
      </c>
      <c r="E1715" s="484" t="s">
        <v>1288</v>
      </c>
      <c r="F1715" s="484"/>
      <c r="G1715" s="484"/>
      <c r="H1715" s="484"/>
      <c r="I1715" s="484"/>
      <c r="J1715" s="484"/>
      <c r="K1715" s="484"/>
      <c r="L1715" s="484"/>
      <c r="M1715" s="485"/>
      <c r="N1715" s="20"/>
      <c r="O1715" s="17"/>
      <c r="P1715" s="17"/>
      <c r="Q1715" s="17"/>
      <c r="R1715" s="17"/>
    </row>
    <row r="1716" spans="1:18" ht="15" customHeight="1">
      <c r="A1716" s="17"/>
      <c r="B1716" s="213"/>
      <c r="C1716" s="174"/>
      <c r="D1716" s="199" t="s">
        <v>2945</v>
      </c>
      <c r="E1716" s="482" t="s">
        <v>2946</v>
      </c>
      <c r="F1716" s="483"/>
      <c r="G1716" s="231" t="s">
        <v>489</v>
      </c>
      <c r="H1716" s="199" t="s">
        <v>2947</v>
      </c>
      <c r="I1716" s="232" t="s">
        <v>2948</v>
      </c>
      <c r="J1716" s="201">
        <f t="shared" ref="J1716:J1719" si="831">H1716*I1716</f>
        <v>23.436349999999997</v>
      </c>
      <c r="K1716" s="195">
        <v>0.24979999999999999</v>
      </c>
      <c r="L1716" s="201">
        <f t="shared" ref="L1716:L1719" si="832">J1716*K1716</f>
        <v>5.8544002299999995</v>
      </c>
      <c r="M1716" s="196">
        <f t="shared" ref="M1716:M1719" si="833">ROUND(J1716+L1716,2)</f>
        <v>29.29</v>
      </c>
      <c r="N1716" s="20"/>
      <c r="O1716" s="17"/>
      <c r="P1716" s="17"/>
      <c r="Q1716" s="17"/>
      <c r="R1716" s="17"/>
    </row>
    <row r="1717" spans="1:18" ht="15" customHeight="1">
      <c r="A1717" s="17"/>
      <c r="B1717" s="213"/>
      <c r="C1717" s="174"/>
      <c r="D1717" s="199" t="s">
        <v>2913</v>
      </c>
      <c r="E1717" s="482" t="s">
        <v>907</v>
      </c>
      <c r="F1717" s="483"/>
      <c r="G1717" s="231" t="s">
        <v>518</v>
      </c>
      <c r="H1717" s="199" t="s">
        <v>1773</v>
      </c>
      <c r="I1717" s="232" t="s">
        <v>2916</v>
      </c>
      <c r="J1717" s="201">
        <f t="shared" si="831"/>
        <v>4.5899999999999996E-2</v>
      </c>
      <c r="K1717" s="195">
        <v>0.24979999999999999</v>
      </c>
      <c r="L1717" s="201">
        <f t="shared" si="832"/>
        <v>1.1465819999999998E-2</v>
      </c>
      <c r="M1717" s="196">
        <f t="shared" si="833"/>
        <v>0.06</v>
      </c>
      <c r="N1717" s="20"/>
      <c r="O1717" s="17"/>
      <c r="P1717" s="17"/>
      <c r="Q1717" s="17"/>
      <c r="R1717" s="17"/>
    </row>
    <row r="1718" spans="1:18" ht="15" customHeight="1">
      <c r="A1718" s="17"/>
      <c r="B1718" s="213"/>
      <c r="C1718" s="174"/>
      <c r="D1718" s="199" t="s">
        <v>1664</v>
      </c>
      <c r="E1718" s="482" t="s">
        <v>634</v>
      </c>
      <c r="F1718" s="483"/>
      <c r="G1718" s="231" t="s">
        <v>596</v>
      </c>
      <c r="H1718" s="199" t="s">
        <v>2949</v>
      </c>
      <c r="I1718" s="232" t="s">
        <v>2434</v>
      </c>
      <c r="J1718" s="201">
        <f t="shared" si="831"/>
        <v>1.1187199999999999</v>
      </c>
      <c r="K1718" s="195">
        <v>0.24979999999999999</v>
      </c>
      <c r="L1718" s="201">
        <f t="shared" si="832"/>
        <v>0.27945625599999996</v>
      </c>
      <c r="M1718" s="196">
        <f t="shared" si="833"/>
        <v>1.4</v>
      </c>
      <c r="N1718" s="20"/>
      <c r="O1718" s="17"/>
      <c r="P1718" s="17"/>
      <c r="Q1718" s="17"/>
      <c r="R1718" s="17"/>
    </row>
    <row r="1719" spans="1:18" ht="15" customHeight="1">
      <c r="A1719" s="17"/>
      <c r="B1719" s="213"/>
      <c r="C1719" s="174"/>
      <c r="D1719" s="199" t="s">
        <v>1647</v>
      </c>
      <c r="E1719" s="482" t="s">
        <v>633</v>
      </c>
      <c r="F1719" s="483"/>
      <c r="G1719" s="231" t="s">
        <v>596</v>
      </c>
      <c r="H1719" s="199" t="s">
        <v>2949</v>
      </c>
      <c r="I1719" s="232" t="s">
        <v>2436</v>
      </c>
      <c r="J1719" s="201">
        <f t="shared" si="831"/>
        <v>1.385024</v>
      </c>
      <c r="K1719" s="195">
        <v>0.24979999999999999</v>
      </c>
      <c r="L1719" s="201">
        <f t="shared" si="832"/>
        <v>0.34597899520000003</v>
      </c>
      <c r="M1719" s="196">
        <f t="shared" si="833"/>
        <v>1.73</v>
      </c>
      <c r="N1719" s="20"/>
      <c r="O1719" s="17"/>
      <c r="P1719" s="17"/>
      <c r="Q1719" s="17"/>
      <c r="R1719" s="17"/>
    </row>
    <row r="1720" spans="1:18" ht="15.75">
      <c r="A1720" s="17"/>
      <c r="B1720" s="213"/>
      <c r="C1720" s="486"/>
      <c r="D1720" s="486"/>
      <c r="E1720" s="486"/>
      <c r="F1720" s="486"/>
      <c r="G1720" s="486"/>
      <c r="H1720" s="486"/>
      <c r="I1720" s="486"/>
      <c r="J1720" s="486"/>
      <c r="K1720" s="486"/>
      <c r="L1720" s="209" t="s">
        <v>594</v>
      </c>
      <c r="M1720" s="210">
        <f>SUM(M1716:M1719)</f>
        <v>32.479999999999997</v>
      </c>
      <c r="N1720" s="20"/>
      <c r="O1720" s="17"/>
      <c r="P1720" s="17"/>
      <c r="Q1720" s="17"/>
      <c r="R1720" s="17"/>
    </row>
    <row r="1721" spans="1:18" ht="15.75" customHeight="1">
      <c r="A1721" s="17"/>
      <c r="B1721" s="213"/>
      <c r="C1721" s="206" t="s">
        <v>3984</v>
      </c>
      <c r="D1721" s="206">
        <v>93653</v>
      </c>
      <c r="E1721" s="484" t="s">
        <v>1289</v>
      </c>
      <c r="F1721" s="484"/>
      <c r="G1721" s="484"/>
      <c r="H1721" s="484"/>
      <c r="I1721" s="484"/>
      <c r="J1721" s="484"/>
      <c r="K1721" s="484"/>
      <c r="L1721" s="484"/>
      <c r="M1721" s="485"/>
      <c r="N1721" s="20"/>
      <c r="O1721" s="17"/>
      <c r="P1721" s="17"/>
      <c r="Q1721" s="17"/>
      <c r="R1721" s="17"/>
    </row>
    <row r="1722" spans="1:18" ht="15" customHeight="1">
      <c r="A1722" s="17"/>
      <c r="B1722" s="213"/>
      <c r="C1722" s="174"/>
      <c r="D1722" s="199" t="s">
        <v>2950</v>
      </c>
      <c r="E1722" s="482" t="s">
        <v>912</v>
      </c>
      <c r="F1722" s="483"/>
      <c r="G1722" s="231" t="s">
        <v>518</v>
      </c>
      <c r="H1722" s="199" t="s">
        <v>1527</v>
      </c>
      <c r="I1722" s="232" t="s">
        <v>2952</v>
      </c>
      <c r="J1722" s="201">
        <f t="shared" ref="J1722:J1725" si="834">H1722*I1722</f>
        <v>0.97</v>
      </c>
      <c r="K1722" s="195">
        <v>0.24979999999999999</v>
      </c>
      <c r="L1722" s="201">
        <f t="shared" ref="L1722:L1725" si="835">J1722*K1722</f>
        <v>0.24230599999999999</v>
      </c>
      <c r="M1722" s="196">
        <f t="shared" ref="M1722:M1725" si="836">ROUND(J1722+L1722,2)</f>
        <v>1.21</v>
      </c>
      <c r="N1722" s="20"/>
      <c r="O1722" s="17"/>
      <c r="P1722" s="17"/>
      <c r="Q1722" s="17"/>
      <c r="R1722" s="17"/>
    </row>
    <row r="1723" spans="1:18" ht="15" customHeight="1">
      <c r="A1723" s="17"/>
      <c r="B1723" s="213"/>
      <c r="C1723" s="174"/>
      <c r="D1723" s="199" t="s">
        <v>2951</v>
      </c>
      <c r="E1723" s="482" t="s">
        <v>913</v>
      </c>
      <c r="F1723" s="483"/>
      <c r="G1723" s="231" t="s">
        <v>518</v>
      </c>
      <c r="H1723" s="199" t="s">
        <v>1527</v>
      </c>
      <c r="I1723" s="232" t="s">
        <v>2953</v>
      </c>
      <c r="J1723" s="201">
        <f t="shared" si="834"/>
        <v>7.64</v>
      </c>
      <c r="K1723" s="195">
        <v>0.24979999999999999</v>
      </c>
      <c r="L1723" s="201">
        <f t="shared" si="835"/>
        <v>1.9084719999999999</v>
      </c>
      <c r="M1723" s="196">
        <f t="shared" si="836"/>
        <v>9.5500000000000007</v>
      </c>
      <c r="N1723" s="20"/>
      <c r="O1723" s="17"/>
      <c r="P1723" s="17"/>
      <c r="Q1723" s="17"/>
      <c r="R1723" s="17"/>
    </row>
    <row r="1724" spans="1:18" ht="15" customHeight="1">
      <c r="A1724" s="17"/>
      <c r="B1724" s="213"/>
      <c r="C1724" s="174"/>
      <c r="D1724" s="199" t="s">
        <v>1664</v>
      </c>
      <c r="E1724" s="482" t="s">
        <v>634</v>
      </c>
      <c r="F1724" s="483"/>
      <c r="G1724" s="231" t="s">
        <v>596</v>
      </c>
      <c r="H1724" s="199" t="s">
        <v>2954</v>
      </c>
      <c r="I1724" s="232" t="s">
        <v>2434</v>
      </c>
      <c r="J1724" s="201">
        <f t="shared" si="834"/>
        <v>0.64768000000000003</v>
      </c>
      <c r="K1724" s="195">
        <v>0.24979999999999999</v>
      </c>
      <c r="L1724" s="201">
        <f t="shared" si="835"/>
        <v>0.16179046399999999</v>
      </c>
      <c r="M1724" s="196">
        <f t="shared" si="836"/>
        <v>0.81</v>
      </c>
      <c r="N1724" s="20"/>
      <c r="O1724" s="17"/>
      <c r="P1724" s="17"/>
      <c r="Q1724" s="17"/>
      <c r="R1724" s="17"/>
    </row>
    <row r="1725" spans="1:18" ht="15" customHeight="1">
      <c r="A1725" s="17"/>
      <c r="B1725" s="213"/>
      <c r="C1725" s="174"/>
      <c r="D1725" s="199" t="s">
        <v>1647</v>
      </c>
      <c r="E1725" s="482" t="s">
        <v>633</v>
      </c>
      <c r="F1725" s="483"/>
      <c r="G1725" s="231" t="s">
        <v>596</v>
      </c>
      <c r="H1725" s="199" t="s">
        <v>2954</v>
      </c>
      <c r="I1725" s="232" t="s">
        <v>2436</v>
      </c>
      <c r="J1725" s="201">
        <f t="shared" si="834"/>
        <v>0.80185600000000012</v>
      </c>
      <c r="K1725" s="195">
        <v>0.24979999999999999</v>
      </c>
      <c r="L1725" s="201">
        <f t="shared" si="835"/>
        <v>0.20030362880000002</v>
      </c>
      <c r="M1725" s="196">
        <f t="shared" si="836"/>
        <v>1</v>
      </c>
      <c r="N1725" s="20"/>
      <c r="O1725" s="17"/>
      <c r="P1725" s="17"/>
      <c r="Q1725" s="17"/>
      <c r="R1725" s="17"/>
    </row>
    <row r="1726" spans="1:18" ht="15.75">
      <c r="A1726" s="17"/>
      <c r="B1726" s="213"/>
      <c r="C1726" s="486"/>
      <c r="D1726" s="486"/>
      <c r="E1726" s="486"/>
      <c r="F1726" s="486"/>
      <c r="G1726" s="486"/>
      <c r="H1726" s="486"/>
      <c r="I1726" s="486"/>
      <c r="J1726" s="486"/>
      <c r="K1726" s="486"/>
      <c r="L1726" s="209" t="s">
        <v>594</v>
      </c>
      <c r="M1726" s="210">
        <f>SUM(M1722:M1725)</f>
        <v>12.570000000000002</v>
      </c>
      <c r="N1726" s="20"/>
      <c r="O1726" s="17"/>
      <c r="P1726" s="17"/>
      <c r="Q1726" s="17"/>
      <c r="R1726" s="17"/>
    </row>
    <row r="1727" spans="1:18" ht="15.75" customHeight="1">
      <c r="A1727" s="17"/>
      <c r="B1727" s="213"/>
      <c r="C1727" s="206" t="s">
        <v>3985</v>
      </c>
      <c r="D1727" s="206">
        <v>93654</v>
      </c>
      <c r="E1727" s="484" t="s">
        <v>1290</v>
      </c>
      <c r="F1727" s="484"/>
      <c r="G1727" s="484"/>
      <c r="H1727" s="484"/>
      <c r="I1727" s="484"/>
      <c r="J1727" s="484"/>
      <c r="K1727" s="484"/>
      <c r="L1727" s="484"/>
      <c r="M1727" s="485"/>
      <c r="N1727" s="20"/>
      <c r="O1727" s="17"/>
      <c r="P1727" s="17"/>
      <c r="Q1727" s="17"/>
      <c r="R1727" s="17"/>
    </row>
    <row r="1728" spans="1:18" ht="15" customHeight="1">
      <c r="A1728" s="17"/>
      <c r="B1728" s="213"/>
      <c r="C1728" s="174"/>
      <c r="D1728" s="199" t="s">
        <v>2950</v>
      </c>
      <c r="E1728" s="482" t="s">
        <v>912</v>
      </c>
      <c r="F1728" s="483"/>
      <c r="G1728" s="231" t="s">
        <v>518</v>
      </c>
      <c r="H1728" s="199" t="s">
        <v>1527</v>
      </c>
      <c r="I1728" s="232" t="s">
        <v>2952</v>
      </c>
      <c r="J1728" s="201">
        <f t="shared" ref="J1728:J1731" si="837">H1728*I1728</f>
        <v>0.97</v>
      </c>
      <c r="K1728" s="195">
        <v>0.24979999999999999</v>
      </c>
      <c r="L1728" s="201">
        <f t="shared" ref="L1728:L1731" si="838">J1728*K1728</f>
        <v>0.24230599999999999</v>
      </c>
      <c r="M1728" s="196">
        <f t="shared" ref="M1728:M1731" si="839">ROUND(J1728+L1728,2)</f>
        <v>1.21</v>
      </c>
      <c r="N1728" s="20"/>
      <c r="O1728" s="17"/>
      <c r="P1728" s="17"/>
      <c r="Q1728" s="17"/>
      <c r="R1728" s="17"/>
    </row>
    <row r="1729" spans="1:18" ht="15" customHeight="1">
      <c r="A1729" s="17"/>
      <c r="B1729" s="213"/>
      <c r="C1729" s="174"/>
      <c r="D1729" s="199" t="s">
        <v>2951</v>
      </c>
      <c r="E1729" s="482" t="s">
        <v>913</v>
      </c>
      <c r="F1729" s="483"/>
      <c r="G1729" s="231" t="s">
        <v>518</v>
      </c>
      <c r="H1729" s="199" t="s">
        <v>1527</v>
      </c>
      <c r="I1729" s="232" t="s">
        <v>2953</v>
      </c>
      <c r="J1729" s="201">
        <f t="shared" si="837"/>
        <v>7.64</v>
      </c>
      <c r="K1729" s="195">
        <v>0.24979999999999999</v>
      </c>
      <c r="L1729" s="201">
        <f t="shared" si="838"/>
        <v>1.9084719999999999</v>
      </c>
      <c r="M1729" s="196">
        <f t="shared" si="839"/>
        <v>9.5500000000000007</v>
      </c>
      <c r="N1729" s="20"/>
      <c r="O1729" s="17"/>
      <c r="P1729" s="17"/>
      <c r="Q1729" s="17"/>
      <c r="R1729" s="17"/>
    </row>
    <row r="1730" spans="1:18" ht="15" customHeight="1">
      <c r="A1730" s="17"/>
      <c r="B1730" s="213"/>
      <c r="C1730" s="174"/>
      <c r="D1730" s="199" t="s">
        <v>1664</v>
      </c>
      <c r="E1730" s="482" t="s">
        <v>634</v>
      </c>
      <c r="F1730" s="483"/>
      <c r="G1730" s="231" t="s">
        <v>596</v>
      </c>
      <c r="H1730" s="199" t="s">
        <v>2955</v>
      </c>
      <c r="I1730" s="232" t="s">
        <v>2434</v>
      </c>
      <c r="J1730" s="201">
        <f t="shared" si="837"/>
        <v>0.87583999999999995</v>
      </c>
      <c r="K1730" s="195">
        <v>0.24979999999999999</v>
      </c>
      <c r="L1730" s="201">
        <f t="shared" si="838"/>
        <v>0.21878483199999998</v>
      </c>
      <c r="M1730" s="196">
        <f t="shared" si="839"/>
        <v>1.0900000000000001</v>
      </c>
      <c r="N1730" s="20"/>
      <c r="O1730" s="17"/>
      <c r="P1730" s="17"/>
      <c r="Q1730" s="17"/>
      <c r="R1730" s="17"/>
    </row>
    <row r="1731" spans="1:18" ht="15" customHeight="1">
      <c r="A1731" s="17"/>
      <c r="B1731" s="213"/>
      <c r="C1731" s="174"/>
      <c r="D1731" s="199" t="s">
        <v>1647</v>
      </c>
      <c r="E1731" s="482" t="s">
        <v>633</v>
      </c>
      <c r="F1731" s="483"/>
      <c r="G1731" s="231" t="s">
        <v>596</v>
      </c>
      <c r="H1731" s="199" t="s">
        <v>2955</v>
      </c>
      <c r="I1731" s="232" t="s">
        <v>2436</v>
      </c>
      <c r="J1731" s="201">
        <f t="shared" si="837"/>
        <v>1.0843280000000002</v>
      </c>
      <c r="K1731" s="195">
        <v>0.24979999999999999</v>
      </c>
      <c r="L1731" s="201">
        <f t="shared" si="838"/>
        <v>0.27086513440000004</v>
      </c>
      <c r="M1731" s="196">
        <f t="shared" si="839"/>
        <v>1.36</v>
      </c>
      <c r="N1731" s="20"/>
      <c r="O1731" s="17"/>
      <c r="P1731" s="17"/>
      <c r="Q1731" s="17"/>
      <c r="R1731" s="17"/>
    </row>
    <row r="1732" spans="1:18" ht="15.75">
      <c r="A1732" s="17"/>
      <c r="B1732" s="213"/>
      <c r="C1732" s="486"/>
      <c r="D1732" s="486"/>
      <c r="E1732" s="486"/>
      <c r="F1732" s="486"/>
      <c r="G1732" s="486"/>
      <c r="H1732" s="486"/>
      <c r="I1732" s="486"/>
      <c r="J1732" s="486"/>
      <c r="K1732" s="486"/>
      <c r="L1732" s="209" t="s">
        <v>594</v>
      </c>
      <c r="M1732" s="210">
        <f>SUM(M1728:M1731)</f>
        <v>13.21</v>
      </c>
      <c r="N1732" s="20"/>
      <c r="O1732" s="17"/>
      <c r="P1732" s="17"/>
      <c r="Q1732" s="17"/>
      <c r="R1732" s="17"/>
    </row>
    <row r="1733" spans="1:18" ht="15.75" customHeight="1">
      <c r="A1733" s="17"/>
      <c r="B1733" s="213"/>
      <c r="C1733" s="206" t="s">
        <v>3986</v>
      </c>
      <c r="D1733" s="206">
        <v>93655</v>
      </c>
      <c r="E1733" s="484" t="s">
        <v>1291</v>
      </c>
      <c r="F1733" s="484"/>
      <c r="G1733" s="484"/>
      <c r="H1733" s="484"/>
      <c r="I1733" s="484"/>
      <c r="J1733" s="484"/>
      <c r="K1733" s="484"/>
      <c r="L1733" s="484"/>
      <c r="M1733" s="485"/>
      <c r="N1733" s="20"/>
      <c r="O1733" s="17"/>
      <c r="P1733" s="17"/>
      <c r="Q1733" s="17"/>
      <c r="R1733" s="17"/>
    </row>
    <row r="1734" spans="1:18" ht="15" customHeight="1">
      <c r="A1734" s="17"/>
      <c r="B1734" s="213"/>
      <c r="C1734" s="174"/>
      <c r="D1734" s="199" t="s">
        <v>2956</v>
      </c>
      <c r="E1734" s="482" t="s">
        <v>914</v>
      </c>
      <c r="F1734" s="483"/>
      <c r="G1734" s="231" t="s">
        <v>518</v>
      </c>
      <c r="H1734" s="199" t="s">
        <v>1527</v>
      </c>
      <c r="I1734" s="232" t="s">
        <v>2957</v>
      </c>
      <c r="J1734" s="201">
        <f t="shared" ref="J1734:J1737" si="840">H1734*I1734</f>
        <v>1.26</v>
      </c>
      <c r="K1734" s="195">
        <v>0.24979999999999999</v>
      </c>
      <c r="L1734" s="201">
        <f t="shared" ref="L1734:L1737" si="841">J1734*K1734</f>
        <v>0.31474799999999997</v>
      </c>
      <c r="M1734" s="196">
        <f t="shared" ref="M1734:M1737" si="842">ROUND(J1734+L1734,2)</f>
        <v>1.57</v>
      </c>
      <c r="N1734" s="20"/>
      <c r="O1734" s="17"/>
      <c r="P1734" s="17"/>
      <c r="Q1734" s="17"/>
      <c r="R1734" s="17"/>
    </row>
    <row r="1735" spans="1:18" ht="15" customHeight="1">
      <c r="A1735" s="17"/>
      <c r="B1735" s="213"/>
      <c r="C1735" s="174"/>
      <c r="D1735" s="199" t="s">
        <v>2951</v>
      </c>
      <c r="E1735" s="482" t="s">
        <v>913</v>
      </c>
      <c r="F1735" s="483"/>
      <c r="G1735" s="231" t="s">
        <v>518</v>
      </c>
      <c r="H1735" s="199" t="s">
        <v>1527</v>
      </c>
      <c r="I1735" s="232" t="s">
        <v>2953</v>
      </c>
      <c r="J1735" s="201">
        <f t="shared" si="840"/>
        <v>7.64</v>
      </c>
      <c r="K1735" s="195">
        <v>0.24979999999999999</v>
      </c>
      <c r="L1735" s="201">
        <f t="shared" si="841"/>
        <v>1.9084719999999999</v>
      </c>
      <c r="M1735" s="196">
        <f t="shared" si="842"/>
        <v>9.5500000000000007</v>
      </c>
      <c r="N1735" s="20"/>
      <c r="O1735" s="17"/>
      <c r="P1735" s="17"/>
      <c r="Q1735" s="17"/>
      <c r="R1735" s="17"/>
    </row>
    <row r="1736" spans="1:18" ht="15" customHeight="1">
      <c r="A1736" s="17"/>
      <c r="B1736" s="213"/>
      <c r="C1736" s="174"/>
      <c r="D1736" s="199" t="s">
        <v>1664</v>
      </c>
      <c r="E1736" s="482" t="s">
        <v>634</v>
      </c>
      <c r="F1736" s="483"/>
      <c r="G1736" s="231" t="s">
        <v>596</v>
      </c>
      <c r="H1736" s="199" t="s">
        <v>2958</v>
      </c>
      <c r="I1736" s="232" t="s">
        <v>2434</v>
      </c>
      <c r="J1736" s="201">
        <f t="shared" si="840"/>
        <v>1.2199199999999999</v>
      </c>
      <c r="K1736" s="195">
        <v>0.24979999999999999</v>
      </c>
      <c r="L1736" s="201">
        <f t="shared" si="841"/>
        <v>0.30473601599999994</v>
      </c>
      <c r="M1736" s="196">
        <f t="shared" si="842"/>
        <v>1.52</v>
      </c>
      <c r="N1736" s="20"/>
      <c r="O1736" s="17"/>
      <c r="P1736" s="17"/>
      <c r="Q1736" s="17"/>
      <c r="R1736" s="17"/>
    </row>
    <row r="1737" spans="1:18" ht="15" customHeight="1">
      <c r="A1737" s="17"/>
      <c r="B1737" s="213"/>
      <c r="C1737" s="174"/>
      <c r="D1737" s="199" t="s">
        <v>1647</v>
      </c>
      <c r="E1737" s="482" t="s">
        <v>633</v>
      </c>
      <c r="F1737" s="483"/>
      <c r="G1737" s="231" t="s">
        <v>596</v>
      </c>
      <c r="H1737" s="199" t="s">
        <v>2958</v>
      </c>
      <c r="I1737" s="232" t="s">
        <v>2436</v>
      </c>
      <c r="J1737" s="201">
        <f t="shared" si="840"/>
        <v>1.5103139999999999</v>
      </c>
      <c r="K1737" s="195">
        <v>0.24979999999999999</v>
      </c>
      <c r="L1737" s="201">
        <f t="shared" si="841"/>
        <v>0.37727643719999998</v>
      </c>
      <c r="M1737" s="196">
        <f t="shared" si="842"/>
        <v>1.89</v>
      </c>
      <c r="N1737" s="20"/>
      <c r="O1737" s="17"/>
      <c r="P1737" s="17"/>
      <c r="Q1737" s="17"/>
      <c r="R1737" s="17"/>
    </row>
    <row r="1738" spans="1:18" ht="15.75">
      <c r="A1738" s="17"/>
      <c r="B1738" s="213"/>
      <c r="C1738" s="486"/>
      <c r="D1738" s="486"/>
      <c r="E1738" s="486"/>
      <c r="F1738" s="486"/>
      <c r="G1738" s="486"/>
      <c r="H1738" s="486"/>
      <c r="I1738" s="486"/>
      <c r="J1738" s="486"/>
      <c r="K1738" s="486"/>
      <c r="L1738" s="209" t="s">
        <v>594</v>
      </c>
      <c r="M1738" s="210">
        <f>SUM(M1734:M1737)</f>
        <v>14.530000000000001</v>
      </c>
      <c r="N1738" s="20"/>
      <c r="O1738" s="17"/>
      <c r="P1738" s="17"/>
      <c r="Q1738" s="17"/>
      <c r="R1738" s="17"/>
    </row>
    <row r="1739" spans="1:18" ht="15.75" customHeight="1">
      <c r="A1739" s="17"/>
      <c r="B1739" s="213"/>
      <c r="C1739" s="206" t="s">
        <v>3987</v>
      </c>
      <c r="D1739" s="206">
        <v>93656</v>
      </c>
      <c r="E1739" s="484" t="s">
        <v>1292</v>
      </c>
      <c r="F1739" s="484"/>
      <c r="G1739" s="484"/>
      <c r="H1739" s="484"/>
      <c r="I1739" s="484"/>
      <c r="J1739" s="484"/>
      <c r="K1739" s="484"/>
      <c r="L1739" s="484"/>
      <c r="M1739" s="485"/>
      <c r="N1739" s="20"/>
      <c r="O1739" s="17"/>
      <c r="P1739" s="17"/>
      <c r="Q1739" s="17"/>
      <c r="R1739" s="17"/>
    </row>
    <row r="1740" spans="1:18" ht="15" customHeight="1">
      <c r="A1740" s="17"/>
      <c r="B1740" s="213"/>
      <c r="C1740" s="174"/>
      <c r="D1740" s="199" t="s">
        <v>2956</v>
      </c>
      <c r="E1740" s="482" t="s">
        <v>914</v>
      </c>
      <c r="F1740" s="483"/>
      <c r="G1740" s="231" t="s">
        <v>518</v>
      </c>
      <c r="H1740" s="199" t="s">
        <v>1527</v>
      </c>
      <c r="I1740" s="232" t="s">
        <v>2957</v>
      </c>
      <c r="J1740" s="201">
        <f t="shared" ref="J1740:J1743" si="843">H1740*I1740</f>
        <v>1.26</v>
      </c>
      <c r="K1740" s="195">
        <v>0.24979999999999999</v>
      </c>
      <c r="L1740" s="201">
        <f t="shared" ref="L1740:L1743" si="844">J1740*K1740</f>
        <v>0.31474799999999997</v>
      </c>
      <c r="M1740" s="196">
        <f t="shared" ref="M1740:M1743" si="845">ROUND(J1740+L1740,2)</f>
        <v>1.57</v>
      </c>
      <c r="N1740" s="20"/>
      <c r="O1740" s="17"/>
      <c r="P1740" s="17"/>
      <c r="Q1740" s="17"/>
      <c r="R1740" s="17"/>
    </row>
    <row r="1741" spans="1:18" ht="15" customHeight="1">
      <c r="A1741" s="17"/>
      <c r="B1741" s="213"/>
      <c r="C1741" s="174"/>
      <c r="D1741" s="199" t="s">
        <v>2951</v>
      </c>
      <c r="E1741" s="482" t="s">
        <v>913</v>
      </c>
      <c r="F1741" s="483"/>
      <c r="G1741" s="231" t="s">
        <v>518</v>
      </c>
      <c r="H1741" s="199" t="s">
        <v>1527</v>
      </c>
      <c r="I1741" s="232" t="s">
        <v>2953</v>
      </c>
      <c r="J1741" s="201">
        <f t="shared" si="843"/>
        <v>7.64</v>
      </c>
      <c r="K1741" s="195">
        <v>0.24979999999999999</v>
      </c>
      <c r="L1741" s="201">
        <f t="shared" si="844"/>
        <v>1.9084719999999999</v>
      </c>
      <c r="M1741" s="196">
        <f t="shared" si="845"/>
        <v>9.5500000000000007</v>
      </c>
      <c r="N1741" s="20"/>
      <c r="O1741" s="17"/>
      <c r="P1741" s="17"/>
      <c r="Q1741" s="17"/>
      <c r="R1741" s="17"/>
    </row>
    <row r="1742" spans="1:18" ht="15" customHeight="1">
      <c r="A1742" s="17"/>
      <c r="B1742" s="213"/>
      <c r="C1742" s="174"/>
      <c r="D1742" s="199" t="s">
        <v>1664</v>
      </c>
      <c r="E1742" s="482" t="s">
        <v>634</v>
      </c>
      <c r="F1742" s="483"/>
      <c r="G1742" s="231" t="s">
        <v>596</v>
      </c>
      <c r="H1742" s="199" t="s">
        <v>2958</v>
      </c>
      <c r="I1742" s="232" t="s">
        <v>2434</v>
      </c>
      <c r="J1742" s="201">
        <f t="shared" si="843"/>
        <v>1.2199199999999999</v>
      </c>
      <c r="K1742" s="195">
        <v>0.24979999999999999</v>
      </c>
      <c r="L1742" s="201">
        <f t="shared" si="844"/>
        <v>0.30473601599999994</v>
      </c>
      <c r="M1742" s="196">
        <f t="shared" si="845"/>
        <v>1.52</v>
      </c>
      <c r="N1742" s="20"/>
      <c r="O1742" s="17"/>
      <c r="P1742" s="17"/>
      <c r="Q1742" s="17"/>
      <c r="R1742" s="17"/>
    </row>
    <row r="1743" spans="1:18" ht="15" customHeight="1">
      <c r="A1743" s="17"/>
      <c r="B1743" s="213"/>
      <c r="C1743" s="174"/>
      <c r="D1743" s="199" t="s">
        <v>1647</v>
      </c>
      <c r="E1743" s="482" t="s">
        <v>633</v>
      </c>
      <c r="F1743" s="483"/>
      <c r="G1743" s="231" t="s">
        <v>596</v>
      </c>
      <c r="H1743" s="199" t="s">
        <v>2958</v>
      </c>
      <c r="I1743" s="232" t="s">
        <v>2436</v>
      </c>
      <c r="J1743" s="201">
        <f t="shared" si="843"/>
        <v>1.5103139999999999</v>
      </c>
      <c r="K1743" s="195">
        <v>0.24979999999999999</v>
      </c>
      <c r="L1743" s="201">
        <f t="shared" si="844"/>
        <v>0.37727643719999998</v>
      </c>
      <c r="M1743" s="196">
        <f t="shared" si="845"/>
        <v>1.89</v>
      </c>
      <c r="N1743" s="20"/>
      <c r="O1743" s="17"/>
      <c r="P1743" s="17"/>
      <c r="Q1743" s="17"/>
      <c r="R1743" s="17"/>
    </row>
    <row r="1744" spans="1:18" ht="15.75">
      <c r="A1744" s="17"/>
      <c r="B1744" s="213"/>
      <c r="C1744" s="486"/>
      <c r="D1744" s="486"/>
      <c r="E1744" s="486"/>
      <c r="F1744" s="486"/>
      <c r="G1744" s="486"/>
      <c r="H1744" s="486"/>
      <c r="I1744" s="486"/>
      <c r="J1744" s="486"/>
      <c r="K1744" s="486"/>
      <c r="L1744" s="209" t="s">
        <v>594</v>
      </c>
      <c r="M1744" s="210">
        <f>SUM(M1740:M1743)</f>
        <v>14.530000000000001</v>
      </c>
      <c r="N1744" s="20"/>
      <c r="O1744" s="17"/>
      <c r="P1744" s="17"/>
      <c r="Q1744" s="17"/>
      <c r="R1744" s="17"/>
    </row>
    <row r="1745" spans="1:18" ht="15.75" customHeight="1">
      <c r="A1745" s="17"/>
      <c r="B1745" s="213"/>
      <c r="C1745" s="206" t="s">
        <v>3988</v>
      </c>
      <c r="D1745" s="206">
        <v>93657</v>
      </c>
      <c r="E1745" s="484" t="s">
        <v>1293</v>
      </c>
      <c r="F1745" s="484"/>
      <c r="G1745" s="484"/>
      <c r="H1745" s="484"/>
      <c r="I1745" s="484"/>
      <c r="J1745" s="484"/>
      <c r="K1745" s="484"/>
      <c r="L1745" s="484"/>
      <c r="M1745" s="485"/>
      <c r="N1745" s="20"/>
      <c r="O1745" s="17"/>
      <c r="P1745" s="17"/>
      <c r="Q1745" s="17"/>
      <c r="R1745" s="17"/>
    </row>
    <row r="1746" spans="1:18" ht="15.75" customHeight="1">
      <c r="A1746" s="17"/>
      <c r="B1746" s="213"/>
      <c r="C1746" s="192"/>
      <c r="D1746" s="199" t="s">
        <v>2959</v>
      </c>
      <c r="E1746" s="482" t="s">
        <v>915</v>
      </c>
      <c r="F1746" s="483"/>
      <c r="G1746" s="231" t="s">
        <v>518</v>
      </c>
      <c r="H1746" s="199" t="s">
        <v>1527</v>
      </c>
      <c r="I1746" s="232" t="s">
        <v>2960</v>
      </c>
      <c r="J1746" s="201">
        <f t="shared" ref="J1746:J1749" si="846">H1746*I1746</f>
        <v>1.5</v>
      </c>
      <c r="K1746" s="195">
        <v>0.24979999999999999</v>
      </c>
      <c r="L1746" s="201">
        <f t="shared" ref="L1746:L1749" si="847">J1746*K1746</f>
        <v>0.37469999999999998</v>
      </c>
      <c r="M1746" s="196">
        <f t="shared" ref="M1746:M1749" si="848">ROUND(J1746+L1746,2)</f>
        <v>1.87</v>
      </c>
      <c r="N1746" s="20"/>
      <c r="O1746" s="17"/>
      <c r="P1746" s="17"/>
      <c r="Q1746" s="17"/>
      <c r="R1746" s="17"/>
    </row>
    <row r="1747" spans="1:18" ht="15.75" customHeight="1">
      <c r="A1747" s="17"/>
      <c r="B1747" s="213"/>
      <c r="C1747" s="192"/>
      <c r="D1747" s="199" t="s">
        <v>2951</v>
      </c>
      <c r="E1747" s="482" t="s">
        <v>913</v>
      </c>
      <c r="F1747" s="483"/>
      <c r="G1747" s="231" t="s">
        <v>518</v>
      </c>
      <c r="H1747" s="199" t="s">
        <v>1527</v>
      </c>
      <c r="I1747" s="232" t="s">
        <v>2953</v>
      </c>
      <c r="J1747" s="201">
        <f t="shared" ref="J1747" si="849">H1747*I1747</f>
        <v>7.64</v>
      </c>
      <c r="K1747" s="195">
        <v>0.24979999999999999</v>
      </c>
      <c r="L1747" s="201">
        <f t="shared" ref="L1747" si="850">J1747*K1747</f>
        <v>1.9084719999999999</v>
      </c>
      <c r="M1747" s="196">
        <f t="shared" si="848"/>
        <v>9.5500000000000007</v>
      </c>
      <c r="N1747" s="20"/>
      <c r="O1747" s="17"/>
      <c r="P1747" s="17"/>
      <c r="Q1747" s="17"/>
      <c r="R1747" s="17"/>
    </row>
    <row r="1748" spans="1:18" ht="15.75" customHeight="1">
      <c r="A1748" s="17"/>
      <c r="B1748" s="213"/>
      <c r="C1748" s="192"/>
      <c r="D1748" s="199" t="s">
        <v>1664</v>
      </c>
      <c r="E1748" s="482" t="s">
        <v>634</v>
      </c>
      <c r="F1748" s="483"/>
      <c r="G1748" s="231" t="s">
        <v>596</v>
      </c>
      <c r="H1748" s="199" t="s">
        <v>2961</v>
      </c>
      <c r="I1748" s="232" t="s">
        <v>2434</v>
      </c>
      <c r="J1748" s="201">
        <f t="shared" si="846"/>
        <v>1.67624</v>
      </c>
      <c r="K1748" s="195">
        <v>0.24979999999999999</v>
      </c>
      <c r="L1748" s="201">
        <f t="shared" si="847"/>
        <v>0.41872475199999998</v>
      </c>
      <c r="M1748" s="196">
        <f t="shared" si="848"/>
        <v>2.09</v>
      </c>
      <c r="N1748" s="20"/>
      <c r="O1748" s="17"/>
      <c r="P1748" s="17"/>
      <c r="Q1748" s="17"/>
      <c r="R1748" s="17"/>
    </row>
    <row r="1749" spans="1:18" ht="15.75" customHeight="1">
      <c r="A1749" s="17"/>
      <c r="B1749" s="213"/>
      <c r="C1749" s="192"/>
      <c r="D1749" s="199" t="s">
        <v>1647</v>
      </c>
      <c r="E1749" s="482" t="s">
        <v>633</v>
      </c>
      <c r="F1749" s="483"/>
      <c r="G1749" s="231" t="s">
        <v>596</v>
      </c>
      <c r="H1749" s="199" t="s">
        <v>2961</v>
      </c>
      <c r="I1749" s="232" t="s">
        <v>2436</v>
      </c>
      <c r="J1749" s="201">
        <f t="shared" si="846"/>
        <v>2.0752580000000003</v>
      </c>
      <c r="K1749" s="195">
        <v>0.24979999999999999</v>
      </c>
      <c r="L1749" s="201">
        <f t="shared" si="847"/>
        <v>0.51839944840000007</v>
      </c>
      <c r="M1749" s="196">
        <f t="shared" si="848"/>
        <v>2.59</v>
      </c>
      <c r="N1749" s="20"/>
      <c r="O1749" s="17"/>
      <c r="P1749" s="17"/>
      <c r="Q1749" s="17"/>
      <c r="R1749" s="17"/>
    </row>
    <row r="1750" spans="1:18" ht="15.75">
      <c r="A1750" s="17"/>
      <c r="B1750" s="213"/>
      <c r="C1750" s="490"/>
      <c r="D1750" s="490"/>
      <c r="E1750" s="490"/>
      <c r="F1750" s="490"/>
      <c r="G1750" s="490"/>
      <c r="H1750" s="490"/>
      <c r="I1750" s="490"/>
      <c r="J1750" s="490"/>
      <c r="K1750" s="490"/>
      <c r="L1750" s="209" t="s">
        <v>594</v>
      </c>
      <c r="M1750" s="210">
        <f>SUM(M1746:M1749)</f>
        <v>16.100000000000001</v>
      </c>
      <c r="N1750" s="20"/>
      <c r="O1750" s="17"/>
      <c r="P1750" s="17"/>
      <c r="Q1750" s="17"/>
      <c r="R1750" s="17"/>
    </row>
    <row r="1751" spans="1:18" ht="15.75" customHeight="1">
      <c r="A1751" s="17"/>
      <c r="B1751" s="213"/>
      <c r="C1751" s="206" t="s">
        <v>3989</v>
      </c>
      <c r="D1751" s="206">
        <v>93658</v>
      </c>
      <c r="E1751" s="484" t="s">
        <v>1294</v>
      </c>
      <c r="F1751" s="484"/>
      <c r="G1751" s="484"/>
      <c r="H1751" s="484"/>
      <c r="I1751" s="484"/>
      <c r="J1751" s="484"/>
      <c r="K1751" s="484"/>
      <c r="L1751" s="484"/>
      <c r="M1751" s="485"/>
      <c r="N1751" s="20"/>
      <c r="O1751" s="17"/>
      <c r="P1751" s="17"/>
      <c r="Q1751" s="17"/>
      <c r="R1751" s="17"/>
    </row>
    <row r="1752" spans="1:18" ht="30" customHeight="1">
      <c r="A1752" s="17"/>
      <c r="B1752" s="213"/>
      <c r="C1752" s="192"/>
      <c r="D1752" s="199" t="s">
        <v>2962</v>
      </c>
      <c r="E1752" s="482" t="s">
        <v>2963</v>
      </c>
      <c r="F1752" s="483"/>
      <c r="G1752" s="231" t="s">
        <v>518</v>
      </c>
      <c r="H1752" s="199" t="s">
        <v>1527</v>
      </c>
      <c r="I1752" s="232" t="s">
        <v>2966</v>
      </c>
      <c r="J1752" s="201">
        <f t="shared" ref="J1752:J1755" si="851">H1752*I1752</f>
        <v>1.63</v>
      </c>
      <c r="K1752" s="195">
        <v>0.24979999999999999</v>
      </c>
      <c r="L1752" s="201">
        <f t="shared" ref="L1752:L1755" si="852">J1752*K1752</f>
        <v>0.40717399999999998</v>
      </c>
      <c r="M1752" s="196">
        <f t="shared" ref="M1752:M1755" si="853">ROUND(J1752+L1752,2)</f>
        <v>2.04</v>
      </c>
      <c r="N1752" s="20"/>
      <c r="O1752" s="17"/>
      <c r="P1752" s="17"/>
      <c r="Q1752" s="17"/>
      <c r="R1752" s="17"/>
    </row>
    <row r="1753" spans="1:18" ht="15.75" customHeight="1">
      <c r="A1753" s="17"/>
      <c r="B1753" s="213"/>
      <c r="C1753" s="192"/>
      <c r="D1753" s="199" t="s">
        <v>2964</v>
      </c>
      <c r="E1753" s="482" t="s">
        <v>2965</v>
      </c>
      <c r="F1753" s="483"/>
      <c r="G1753" s="231" t="s">
        <v>518</v>
      </c>
      <c r="H1753" s="199" t="s">
        <v>1527</v>
      </c>
      <c r="I1753" s="232" t="s">
        <v>2967</v>
      </c>
      <c r="J1753" s="201">
        <f t="shared" si="851"/>
        <v>11.33</v>
      </c>
      <c r="K1753" s="195">
        <v>0.24979999999999999</v>
      </c>
      <c r="L1753" s="201">
        <f t="shared" si="852"/>
        <v>2.8302339999999999</v>
      </c>
      <c r="M1753" s="196">
        <f t="shared" si="853"/>
        <v>14.16</v>
      </c>
      <c r="N1753" s="20"/>
      <c r="O1753" s="17"/>
      <c r="P1753" s="17"/>
      <c r="Q1753" s="17"/>
      <c r="R1753" s="17"/>
    </row>
    <row r="1754" spans="1:18" ht="15.75" customHeight="1">
      <c r="A1754" s="17"/>
      <c r="B1754" s="213"/>
      <c r="C1754" s="192"/>
      <c r="D1754" s="199" t="s">
        <v>1664</v>
      </c>
      <c r="E1754" s="482" t="s">
        <v>634</v>
      </c>
      <c r="F1754" s="483"/>
      <c r="G1754" s="231" t="s">
        <v>596</v>
      </c>
      <c r="H1754" s="199" t="s">
        <v>2968</v>
      </c>
      <c r="I1754" s="232" t="s">
        <v>2434</v>
      </c>
      <c r="J1754" s="201">
        <f t="shared" si="851"/>
        <v>2.4876799999999997</v>
      </c>
      <c r="K1754" s="195">
        <v>0.24979999999999999</v>
      </c>
      <c r="L1754" s="201">
        <f t="shared" si="852"/>
        <v>0.6214224639999999</v>
      </c>
      <c r="M1754" s="196">
        <f t="shared" si="853"/>
        <v>3.11</v>
      </c>
      <c r="N1754" s="20"/>
      <c r="O1754" s="17"/>
      <c r="P1754" s="17"/>
      <c r="Q1754" s="17"/>
      <c r="R1754" s="17"/>
    </row>
    <row r="1755" spans="1:18" ht="15.75" customHeight="1">
      <c r="A1755" s="17"/>
      <c r="B1755" s="213"/>
      <c r="C1755" s="192"/>
      <c r="D1755" s="199" t="s">
        <v>1647</v>
      </c>
      <c r="E1755" s="482" t="s">
        <v>633</v>
      </c>
      <c r="F1755" s="483"/>
      <c r="G1755" s="231" t="s">
        <v>596</v>
      </c>
      <c r="H1755" s="199" t="s">
        <v>2968</v>
      </c>
      <c r="I1755" s="232" t="s">
        <v>2436</v>
      </c>
      <c r="J1755" s="201">
        <f t="shared" si="851"/>
        <v>3.0798559999999999</v>
      </c>
      <c r="K1755" s="195">
        <v>0.24979999999999999</v>
      </c>
      <c r="L1755" s="201">
        <f t="shared" si="852"/>
        <v>0.76934802879999997</v>
      </c>
      <c r="M1755" s="196">
        <f t="shared" si="853"/>
        <v>3.85</v>
      </c>
      <c r="N1755" s="20"/>
      <c r="O1755" s="17"/>
      <c r="P1755" s="17"/>
      <c r="Q1755" s="17"/>
      <c r="R1755" s="17"/>
    </row>
    <row r="1756" spans="1:18" ht="15.75">
      <c r="A1756" s="17"/>
      <c r="B1756" s="213"/>
      <c r="C1756" s="486"/>
      <c r="D1756" s="486"/>
      <c r="E1756" s="486"/>
      <c r="F1756" s="486"/>
      <c r="G1756" s="486"/>
      <c r="H1756" s="486"/>
      <c r="I1756" s="486"/>
      <c r="J1756" s="486"/>
      <c r="K1756" s="486"/>
      <c r="L1756" s="209" t="s">
        <v>594</v>
      </c>
      <c r="M1756" s="210">
        <f>SUM(M1752:M1755)</f>
        <v>23.16</v>
      </c>
      <c r="N1756" s="20"/>
      <c r="O1756" s="17"/>
      <c r="P1756" s="17"/>
      <c r="Q1756" s="17"/>
      <c r="R1756" s="17"/>
    </row>
    <row r="1757" spans="1:18" ht="15.75" customHeight="1">
      <c r="A1757" s="17"/>
      <c r="B1757" s="213"/>
      <c r="C1757" s="206" t="s">
        <v>3990</v>
      </c>
      <c r="D1757" s="206">
        <v>93660</v>
      </c>
      <c r="E1757" s="484" t="s">
        <v>1295</v>
      </c>
      <c r="F1757" s="484"/>
      <c r="G1757" s="484"/>
      <c r="H1757" s="484"/>
      <c r="I1757" s="484"/>
      <c r="J1757" s="484"/>
      <c r="K1757" s="484"/>
      <c r="L1757" s="484"/>
      <c r="M1757" s="485"/>
      <c r="N1757" s="20"/>
      <c r="O1757" s="17"/>
      <c r="P1757" s="17"/>
      <c r="Q1757" s="17"/>
      <c r="R1757" s="17"/>
    </row>
    <row r="1758" spans="1:18" ht="15" customHeight="1">
      <c r="A1758" s="17"/>
      <c r="B1758" s="213"/>
      <c r="C1758" s="192"/>
      <c r="D1758" s="199" t="s">
        <v>2950</v>
      </c>
      <c r="E1758" s="482" t="s">
        <v>912</v>
      </c>
      <c r="F1758" s="483"/>
      <c r="G1758" s="231" t="s">
        <v>518</v>
      </c>
      <c r="H1758" s="199" t="s">
        <v>1534</v>
      </c>
      <c r="I1758" s="232" t="s">
        <v>2952</v>
      </c>
      <c r="J1758" s="201">
        <f t="shared" ref="J1758:J1761" si="854">H1758*I1758</f>
        <v>1.94</v>
      </c>
      <c r="K1758" s="195">
        <v>0.24979999999999999</v>
      </c>
      <c r="L1758" s="201">
        <f t="shared" ref="L1758:L1761" si="855">J1758*K1758</f>
        <v>0.48461199999999999</v>
      </c>
      <c r="M1758" s="196">
        <f t="shared" ref="M1758:M1761" si="856">ROUND(J1758+L1758,2)</f>
        <v>2.42</v>
      </c>
      <c r="N1758" s="20"/>
      <c r="O1758" s="17"/>
      <c r="P1758" s="17"/>
      <c r="Q1758" s="17"/>
      <c r="R1758" s="17"/>
    </row>
    <row r="1759" spans="1:18" ht="15" customHeight="1">
      <c r="A1759" s="17"/>
      <c r="B1759" s="213"/>
      <c r="C1759" s="192"/>
      <c r="D1759" s="199" t="s">
        <v>2969</v>
      </c>
      <c r="E1759" s="482" t="s">
        <v>2970</v>
      </c>
      <c r="F1759" s="483"/>
      <c r="G1759" s="231" t="s">
        <v>518</v>
      </c>
      <c r="H1759" s="199" t="s">
        <v>1527</v>
      </c>
      <c r="I1759" s="232" t="s">
        <v>2971</v>
      </c>
      <c r="J1759" s="201">
        <f t="shared" si="854"/>
        <v>43.81</v>
      </c>
      <c r="K1759" s="195">
        <v>0.24979999999999999</v>
      </c>
      <c r="L1759" s="201">
        <f t="shared" si="855"/>
        <v>10.943738</v>
      </c>
      <c r="M1759" s="196">
        <f t="shared" si="856"/>
        <v>54.75</v>
      </c>
      <c r="N1759" s="20"/>
      <c r="O1759" s="17"/>
      <c r="P1759" s="17"/>
      <c r="Q1759" s="17"/>
      <c r="R1759" s="17"/>
    </row>
    <row r="1760" spans="1:18" ht="15" customHeight="1">
      <c r="A1760" s="17"/>
      <c r="B1760" s="213"/>
      <c r="C1760" s="192"/>
      <c r="D1760" s="199" t="s">
        <v>1664</v>
      </c>
      <c r="E1760" s="482" t="s">
        <v>634</v>
      </c>
      <c r="F1760" s="483"/>
      <c r="G1760" s="231" t="s">
        <v>596</v>
      </c>
      <c r="H1760" s="199" t="s">
        <v>2972</v>
      </c>
      <c r="I1760" s="232" t="s">
        <v>2434</v>
      </c>
      <c r="J1760" s="201">
        <f t="shared" si="854"/>
        <v>1.29352</v>
      </c>
      <c r="K1760" s="195">
        <v>0.24979999999999999</v>
      </c>
      <c r="L1760" s="201">
        <f t="shared" si="855"/>
        <v>0.323121296</v>
      </c>
      <c r="M1760" s="196">
        <f t="shared" si="856"/>
        <v>1.62</v>
      </c>
      <c r="N1760" s="20"/>
      <c r="O1760" s="17"/>
      <c r="P1760" s="17"/>
      <c r="Q1760" s="17"/>
      <c r="R1760" s="17"/>
    </row>
    <row r="1761" spans="1:18" ht="15" customHeight="1">
      <c r="A1761" s="17"/>
      <c r="B1761" s="213"/>
      <c r="C1761" s="192"/>
      <c r="D1761" s="199" t="s">
        <v>1647</v>
      </c>
      <c r="E1761" s="482" t="s">
        <v>633</v>
      </c>
      <c r="F1761" s="483"/>
      <c r="G1761" s="231" t="s">
        <v>596</v>
      </c>
      <c r="H1761" s="199" t="s">
        <v>2972</v>
      </c>
      <c r="I1761" s="232" t="s">
        <v>2436</v>
      </c>
      <c r="J1761" s="201">
        <f t="shared" si="854"/>
        <v>1.601434</v>
      </c>
      <c r="K1761" s="195">
        <v>0.24979999999999999</v>
      </c>
      <c r="L1761" s="201">
        <f t="shared" si="855"/>
        <v>0.40003821319999999</v>
      </c>
      <c r="M1761" s="196">
        <f t="shared" si="856"/>
        <v>2</v>
      </c>
      <c r="N1761" s="20"/>
      <c r="O1761" s="17"/>
      <c r="P1761" s="17"/>
      <c r="Q1761" s="17"/>
      <c r="R1761" s="17"/>
    </row>
    <row r="1762" spans="1:18" ht="15.75">
      <c r="A1762" s="17"/>
      <c r="B1762" s="213"/>
      <c r="C1762" s="486"/>
      <c r="D1762" s="486"/>
      <c r="E1762" s="486"/>
      <c r="F1762" s="486"/>
      <c r="G1762" s="486"/>
      <c r="H1762" s="486"/>
      <c r="I1762" s="486"/>
      <c r="J1762" s="486"/>
      <c r="K1762" s="486"/>
      <c r="L1762" s="209" t="s">
        <v>594</v>
      </c>
      <c r="M1762" s="210">
        <f>SUM(M1758:M1761)</f>
        <v>60.79</v>
      </c>
      <c r="N1762" s="20"/>
      <c r="O1762" s="17"/>
      <c r="P1762" s="17"/>
      <c r="Q1762" s="17"/>
      <c r="R1762" s="17"/>
    </row>
    <row r="1763" spans="1:18" ht="15.75" customHeight="1">
      <c r="A1763" s="17"/>
      <c r="B1763" s="213"/>
      <c r="C1763" s="206" t="s">
        <v>3991</v>
      </c>
      <c r="D1763" s="206">
        <v>93661</v>
      </c>
      <c r="E1763" s="484" t="s">
        <v>1296</v>
      </c>
      <c r="F1763" s="484"/>
      <c r="G1763" s="484"/>
      <c r="H1763" s="484"/>
      <c r="I1763" s="484"/>
      <c r="J1763" s="484"/>
      <c r="K1763" s="484"/>
      <c r="L1763" s="484"/>
      <c r="M1763" s="485"/>
      <c r="N1763" s="20"/>
      <c r="O1763" s="17"/>
      <c r="P1763" s="17"/>
      <c r="Q1763" s="17"/>
      <c r="R1763" s="17"/>
    </row>
    <row r="1764" spans="1:18" ht="15" customHeight="1">
      <c r="A1764" s="17"/>
      <c r="B1764" s="213"/>
      <c r="C1764" s="192"/>
      <c r="D1764" s="199" t="s">
        <v>2950</v>
      </c>
      <c r="E1764" s="482" t="s">
        <v>912</v>
      </c>
      <c r="F1764" s="483"/>
      <c r="G1764" s="231" t="s">
        <v>518</v>
      </c>
      <c r="H1764" s="199" t="s">
        <v>1534</v>
      </c>
      <c r="I1764" s="232" t="s">
        <v>2952</v>
      </c>
      <c r="J1764" s="201">
        <f t="shared" ref="J1764:J1767" si="857">H1764*I1764</f>
        <v>1.94</v>
      </c>
      <c r="K1764" s="195">
        <v>0.24979999999999999</v>
      </c>
      <c r="L1764" s="201">
        <f t="shared" ref="L1764:L1767" si="858">J1764*K1764</f>
        <v>0.48461199999999999</v>
      </c>
      <c r="M1764" s="196">
        <f t="shared" ref="M1764:M1767" si="859">ROUND(J1764+L1764,2)</f>
        <v>2.42</v>
      </c>
      <c r="N1764" s="20"/>
      <c r="O1764" s="17"/>
      <c r="P1764" s="17"/>
      <c r="Q1764" s="17"/>
      <c r="R1764" s="17"/>
    </row>
    <row r="1765" spans="1:18" ht="15" customHeight="1">
      <c r="A1765" s="17"/>
      <c r="B1765" s="213"/>
      <c r="C1765" s="192"/>
      <c r="D1765" s="199" t="s">
        <v>2969</v>
      </c>
      <c r="E1765" s="482" t="s">
        <v>2970</v>
      </c>
      <c r="F1765" s="483"/>
      <c r="G1765" s="231" t="s">
        <v>518</v>
      </c>
      <c r="H1765" s="199" t="s">
        <v>1527</v>
      </c>
      <c r="I1765" s="232" t="s">
        <v>2971</v>
      </c>
      <c r="J1765" s="201">
        <f t="shared" si="857"/>
        <v>43.81</v>
      </c>
      <c r="K1765" s="195">
        <v>0.24979999999999999</v>
      </c>
      <c r="L1765" s="201">
        <f t="shared" si="858"/>
        <v>10.943738</v>
      </c>
      <c r="M1765" s="196">
        <f t="shared" si="859"/>
        <v>54.75</v>
      </c>
      <c r="N1765" s="20"/>
      <c r="O1765" s="17"/>
      <c r="P1765" s="17"/>
      <c r="Q1765" s="17"/>
      <c r="R1765" s="17"/>
    </row>
    <row r="1766" spans="1:18" ht="15" customHeight="1">
      <c r="A1766" s="17"/>
      <c r="B1766" s="213"/>
      <c r="C1766" s="192"/>
      <c r="D1766" s="199" t="s">
        <v>1664</v>
      </c>
      <c r="E1766" s="482" t="s">
        <v>634</v>
      </c>
      <c r="F1766" s="483"/>
      <c r="G1766" s="231" t="s">
        <v>596</v>
      </c>
      <c r="H1766" s="199" t="s">
        <v>2973</v>
      </c>
      <c r="I1766" s="232" t="s">
        <v>2434</v>
      </c>
      <c r="J1766" s="201">
        <f t="shared" si="857"/>
        <v>1.7516799999999999</v>
      </c>
      <c r="K1766" s="195">
        <v>0.24979999999999999</v>
      </c>
      <c r="L1766" s="201">
        <f t="shared" si="858"/>
        <v>0.43756966399999997</v>
      </c>
      <c r="M1766" s="196">
        <f t="shared" si="859"/>
        <v>2.19</v>
      </c>
      <c r="N1766" s="20"/>
      <c r="O1766" s="17"/>
      <c r="P1766" s="17"/>
      <c r="Q1766" s="17"/>
      <c r="R1766" s="17"/>
    </row>
    <row r="1767" spans="1:18" ht="15" customHeight="1">
      <c r="A1767" s="17"/>
      <c r="B1767" s="213"/>
      <c r="C1767" s="192"/>
      <c r="D1767" s="199" t="s">
        <v>1647</v>
      </c>
      <c r="E1767" s="482" t="s">
        <v>633</v>
      </c>
      <c r="F1767" s="483"/>
      <c r="G1767" s="231" t="s">
        <v>596</v>
      </c>
      <c r="H1767" s="199" t="s">
        <v>2973</v>
      </c>
      <c r="I1767" s="232" t="s">
        <v>2436</v>
      </c>
      <c r="J1767" s="201">
        <f t="shared" si="857"/>
        <v>2.1686560000000004</v>
      </c>
      <c r="K1767" s="195">
        <v>0.24979999999999999</v>
      </c>
      <c r="L1767" s="201">
        <f t="shared" si="858"/>
        <v>0.54173026880000008</v>
      </c>
      <c r="M1767" s="196">
        <f t="shared" si="859"/>
        <v>2.71</v>
      </c>
      <c r="N1767" s="20"/>
      <c r="O1767" s="17"/>
      <c r="P1767" s="17"/>
      <c r="Q1767" s="17"/>
      <c r="R1767" s="17"/>
    </row>
    <row r="1768" spans="1:18" ht="15.75">
      <c r="A1768" s="17"/>
      <c r="B1768" s="213"/>
      <c r="C1768" s="486"/>
      <c r="D1768" s="486"/>
      <c r="E1768" s="486"/>
      <c r="F1768" s="486"/>
      <c r="G1768" s="486"/>
      <c r="H1768" s="486"/>
      <c r="I1768" s="486"/>
      <c r="J1768" s="486"/>
      <c r="K1768" s="486"/>
      <c r="L1768" s="209" t="s">
        <v>594</v>
      </c>
      <c r="M1768" s="210">
        <f>SUM(M1764:M1767)</f>
        <v>62.07</v>
      </c>
      <c r="N1768" s="20"/>
      <c r="O1768" s="17"/>
      <c r="P1768" s="17"/>
      <c r="Q1768" s="17"/>
      <c r="R1768" s="17"/>
    </row>
    <row r="1769" spans="1:18" ht="15.75" customHeight="1">
      <c r="A1769" s="17"/>
      <c r="B1769" s="213"/>
      <c r="C1769" s="206" t="s">
        <v>3992</v>
      </c>
      <c r="D1769" s="206">
        <v>93662</v>
      </c>
      <c r="E1769" s="484" t="s">
        <v>1297</v>
      </c>
      <c r="F1769" s="484"/>
      <c r="G1769" s="484"/>
      <c r="H1769" s="484"/>
      <c r="I1769" s="484"/>
      <c r="J1769" s="484"/>
      <c r="K1769" s="484"/>
      <c r="L1769" s="484"/>
      <c r="M1769" s="485"/>
      <c r="N1769" s="20"/>
      <c r="O1769" s="17"/>
      <c r="P1769" s="17"/>
      <c r="Q1769" s="17"/>
      <c r="R1769" s="17"/>
    </row>
    <row r="1770" spans="1:18" ht="15" customHeight="1">
      <c r="A1770" s="17"/>
      <c r="B1770" s="213"/>
      <c r="C1770" s="192"/>
      <c r="D1770" s="199" t="s">
        <v>2956</v>
      </c>
      <c r="E1770" s="482" t="s">
        <v>914</v>
      </c>
      <c r="F1770" s="483"/>
      <c r="G1770" s="231" t="s">
        <v>518</v>
      </c>
      <c r="H1770" s="199" t="s">
        <v>1534</v>
      </c>
      <c r="I1770" s="232" t="s">
        <v>2957</v>
      </c>
      <c r="J1770" s="201">
        <f t="shared" ref="J1770:J1773" si="860">H1770*I1770</f>
        <v>2.52</v>
      </c>
      <c r="K1770" s="195">
        <v>0.24979999999999999</v>
      </c>
      <c r="L1770" s="201">
        <f t="shared" ref="L1770:L1773" si="861">J1770*K1770</f>
        <v>0.62949599999999994</v>
      </c>
      <c r="M1770" s="196">
        <f t="shared" ref="M1770:M1773" si="862">ROUND(J1770+L1770,2)</f>
        <v>3.15</v>
      </c>
      <c r="N1770" s="20"/>
      <c r="O1770" s="17"/>
      <c r="P1770" s="17"/>
      <c r="Q1770" s="17"/>
      <c r="R1770" s="17"/>
    </row>
    <row r="1771" spans="1:18" ht="15" customHeight="1">
      <c r="A1771" s="17"/>
      <c r="B1771" s="213"/>
      <c r="C1771" s="192"/>
      <c r="D1771" s="199" t="s">
        <v>2969</v>
      </c>
      <c r="E1771" s="482" t="s">
        <v>2970</v>
      </c>
      <c r="F1771" s="483"/>
      <c r="G1771" s="231" t="s">
        <v>518</v>
      </c>
      <c r="H1771" s="199" t="s">
        <v>1527</v>
      </c>
      <c r="I1771" s="232" t="s">
        <v>2971</v>
      </c>
      <c r="J1771" s="201">
        <f t="shared" si="860"/>
        <v>43.81</v>
      </c>
      <c r="K1771" s="195">
        <v>0.24979999999999999</v>
      </c>
      <c r="L1771" s="201">
        <f t="shared" si="861"/>
        <v>10.943738</v>
      </c>
      <c r="M1771" s="196">
        <f t="shared" si="862"/>
        <v>54.75</v>
      </c>
      <c r="N1771" s="20"/>
      <c r="O1771" s="17"/>
      <c r="P1771" s="17"/>
      <c r="Q1771" s="17"/>
      <c r="R1771" s="17"/>
    </row>
    <row r="1772" spans="1:18" ht="15" customHeight="1">
      <c r="A1772" s="17"/>
      <c r="B1772" s="213"/>
      <c r="C1772" s="192"/>
      <c r="D1772" s="199" t="s">
        <v>1664</v>
      </c>
      <c r="E1772" s="482" t="s">
        <v>634</v>
      </c>
      <c r="F1772" s="483"/>
      <c r="G1772" s="231" t="s">
        <v>596</v>
      </c>
      <c r="H1772" s="199" t="s">
        <v>2974</v>
      </c>
      <c r="I1772" s="232" t="s">
        <v>2434</v>
      </c>
      <c r="J1772" s="201">
        <f t="shared" si="860"/>
        <v>2.4379999999999997</v>
      </c>
      <c r="K1772" s="195">
        <v>0.24979999999999999</v>
      </c>
      <c r="L1772" s="201">
        <f t="shared" si="861"/>
        <v>0.6090123999999999</v>
      </c>
      <c r="M1772" s="196">
        <f t="shared" si="862"/>
        <v>3.05</v>
      </c>
      <c r="N1772" s="20"/>
      <c r="O1772" s="17"/>
      <c r="P1772" s="17"/>
      <c r="Q1772" s="17"/>
      <c r="R1772" s="17"/>
    </row>
    <row r="1773" spans="1:18" ht="15" customHeight="1">
      <c r="A1773" s="17"/>
      <c r="B1773" s="213"/>
      <c r="C1773" s="192"/>
      <c r="D1773" s="199" t="s">
        <v>1647</v>
      </c>
      <c r="E1773" s="482" t="s">
        <v>633</v>
      </c>
      <c r="F1773" s="483"/>
      <c r="G1773" s="231" t="s">
        <v>596</v>
      </c>
      <c r="H1773" s="199" t="s">
        <v>2974</v>
      </c>
      <c r="I1773" s="232" t="s">
        <v>2436</v>
      </c>
      <c r="J1773" s="201">
        <f t="shared" si="860"/>
        <v>3.0183500000000003</v>
      </c>
      <c r="K1773" s="195">
        <v>0.24979999999999999</v>
      </c>
      <c r="L1773" s="201">
        <f t="shared" si="861"/>
        <v>0.75398383000000002</v>
      </c>
      <c r="M1773" s="196">
        <f t="shared" si="862"/>
        <v>3.77</v>
      </c>
      <c r="N1773" s="20"/>
      <c r="O1773" s="17"/>
      <c r="P1773" s="17"/>
      <c r="Q1773" s="17"/>
      <c r="R1773" s="17"/>
    </row>
    <row r="1774" spans="1:18" ht="15.75">
      <c r="A1774" s="17"/>
      <c r="B1774" s="213"/>
      <c r="C1774" s="486"/>
      <c r="D1774" s="486"/>
      <c r="E1774" s="486"/>
      <c r="F1774" s="486"/>
      <c r="G1774" s="486"/>
      <c r="H1774" s="486"/>
      <c r="I1774" s="486"/>
      <c r="J1774" s="486"/>
      <c r="K1774" s="486"/>
      <c r="L1774" s="209" t="s">
        <v>594</v>
      </c>
      <c r="M1774" s="210">
        <f>SUM(M1770:M1773)</f>
        <v>64.72</v>
      </c>
      <c r="N1774" s="20"/>
      <c r="O1774" s="17"/>
      <c r="P1774" s="17"/>
      <c r="Q1774" s="17"/>
      <c r="R1774" s="17"/>
    </row>
    <row r="1775" spans="1:18" ht="15.75" customHeight="1">
      <c r="A1775" s="17"/>
      <c r="B1775" s="213"/>
      <c r="C1775" s="206" t="s">
        <v>3993</v>
      </c>
      <c r="D1775" s="206">
        <v>93663</v>
      </c>
      <c r="E1775" s="484" t="s">
        <v>1298</v>
      </c>
      <c r="F1775" s="484"/>
      <c r="G1775" s="484"/>
      <c r="H1775" s="484"/>
      <c r="I1775" s="484"/>
      <c r="J1775" s="484"/>
      <c r="K1775" s="484"/>
      <c r="L1775" s="484"/>
      <c r="M1775" s="485"/>
      <c r="N1775" s="20"/>
      <c r="O1775" s="17"/>
      <c r="P1775" s="17"/>
      <c r="Q1775" s="17"/>
      <c r="R1775" s="17"/>
    </row>
    <row r="1776" spans="1:18" ht="15" customHeight="1">
      <c r="A1776" s="17"/>
      <c r="B1776" s="213"/>
      <c r="C1776" s="192"/>
      <c r="D1776" s="199" t="s">
        <v>2956</v>
      </c>
      <c r="E1776" s="482" t="s">
        <v>914</v>
      </c>
      <c r="F1776" s="483"/>
      <c r="G1776" s="231" t="s">
        <v>518</v>
      </c>
      <c r="H1776" s="199" t="s">
        <v>1534</v>
      </c>
      <c r="I1776" s="232" t="s">
        <v>2957</v>
      </c>
      <c r="J1776" s="201">
        <f t="shared" ref="J1776:J1779" si="863">H1776*I1776</f>
        <v>2.52</v>
      </c>
      <c r="K1776" s="195">
        <v>0.24979999999999999</v>
      </c>
      <c r="L1776" s="201">
        <f t="shared" ref="L1776:L1779" si="864">J1776*K1776</f>
        <v>0.62949599999999994</v>
      </c>
      <c r="M1776" s="196">
        <f t="shared" ref="M1776:M1779" si="865">ROUND(J1776+L1776,2)</f>
        <v>3.15</v>
      </c>
      <c r="N1776" s="20"/>
      <c r="O1776" s="17"/>
      <c r="P1776" s="17"/>
      <c r="Q1776" s="17"/>
      <c r="R1776" s="17"/>
    </row>
    <row r="1777" spans="1:18" ht="15" customHeight="1">
      <c r="A1777" s="17"/>
      <c r="B1777" s="213"/>
      <c r="C1777" s="192"/>
      <c r="D1777" s="199" t="s">
        <v>2969</v>
      </c>
      <c r="E1777" s="482" t="s">
        <v>2970</v>
      </c>
      <c r="F1777" s="483"/>
      <c r="G1777" s="231" t="s">
        <v>518</v>
      </c>
      <c r="H1777" s="199" t="s">
        <v>1527</v>
      </c>
      <c r="I1777" s="232" t="s">
        <v>2971</v>
      </c>
      <c r="J1777" s="201">
        <f t="shared" si="863"/>
        <v>43.81</v>
      </c>
      <c r="K1777" s="195">
        <v>0.24979999999999999</v>
      </c>
      <c r="L1777" s="201">
        <f t="shared" si="864"/>
        <v>10.943738</v>
      </c>
      <c r="M1777" s="196">
        <f t="shared" si="865"/>
        <v>54.75</v>
      </c>
      <c r="N1777" s="20"/>
      <c r="O1777" s="17"/>
      <c r="P1777" s="17"/>
      <c r="Q1777" s="17"/>
      <c r="R1777" s="17"/>
    </row>
    <row r="1778" spans="1:18" ht="15" customHeight="1">
      <c r="A1778" s="17"/>
      <c r="B1778" s="213"/>
      <c r="C1778" s="192"/>
      <c r="D1778" s="199" t="s">
        <v>1664</v>
      </c>
      <c r="E1778" s="482" t="s">
        <v>634</v>
      </c>
      <c r="F1778" s="483"/>
      <c r="G1778" s="231" t="s">
        <v>596</v>
      </c>
      <c r="H1778" s="199" t="s">
        <v>2974</v>
      </c>
      <c r="I1778" s="232" t="s">
        <v>2434</v>
      </c>
      <c r="J1778" s="201">
        <f t="shared" si="863"/>
        <v>2.4379999999999997</v>
      </c>
      <c r="K1778" s="195">
        <v>0.24979999999999999</v>
      </c>
      <c r="L1778" s="201">
        <f t="shared" si="864"/>
        <v>0.6090123999999999</v>
      </c>
      <c r="M1778" s="196">
        <f t="shared" si="865"/>
        <v>3.05</v>
      </c>
      <c r="N1778" s="20"/>
      <c r="O1778" s="17"/>
      <c r="P1778" s="17"/>
      <c r="Q1778" s="17"/>
      <c r="R1778" s="17"/>
    </row>
    <row r="1779" spans="1:18" ht="15" customHeight="1">
      <c r="A1779" s="17"/>
      <c r="B1779" s="213"/>
      <c r="C1779" s="192"/>
      <c r="D1779" s="199" t="s">
        <v>1647</v>
      </c>
      <c r="E1779" s="482" t="s">
        <v>633</v>
      </c>
      <c r="F1779" s="483"/>
      <c r="G1779" s="231" t="s">
        <v>596</v>
      </c>
      <c r="H1779" s="199" t="s">
        <v>2974</v>
      </c>
      <c r="I1779" s="232" t="s">
        <v>2436</v>
      </c>
      <c r="J1779" s="201">
        <f t="shared" si="863"/>
        <v>3.0183500000000003</v>
      </c>
      <c r="K1779" s="195">
        <v>0.24979999999999999</v>
      </c>
      <c r="L1779" s="201">
        <f t="shared" si="864"/>
        <v>0.75398383000000002</v>
      </c>
      <c r="M1779" s="196">
        <f t="shared" si="865"/>
        <v>3.77</v>
      </c>
      <c r="N1779" s="20"/>
      <c r="O1779" s="17"/>
      <c r="P1779" s="17"/>
      <c r="Q1779" s="17"/>
      <c r="R1779" s="17"/>
    </row>
    <row r="1780" spans="1:18" ht="15.75">
      <c r="A1780" s="17"/>
      <c r="B1780" s="213"/>
      <c r="C1780" s="486"/>
      <c r="D1780" s="486"/>
      <c r="E1780" s="486"/>
      <c r="F1780" s="486"/>
      <c r="G1780" s="486"/>
      <c r="H1780" s="486"/>
      <c r="I1780" s="486"/>
      <c r="J1780" s="486"/>
      <c r="K1780" s="486"/>
      <c r="L1780" s="209" t="s">
        <v>594</v>
      </c>
      <c r="M1780" s="210">
        <f>SUM(M1776:M1779)</f>
        <v>64.72</v>
      </c>
      <c r="N1780" s="20"/>
      <c r="O1780" s="17"/>
      <c r="P1780" s="17"/>
      <c r="Q1780" s="17"/>
      <c r="R1780" s="17"/>
    </row>
    <row r="1781" spans="1:18" ht="15.75" customHeight="1">
      <c r="A1781" s="17"/>
      <c r="B1781" s="213"/>
      <c r="C1781" s="206" t="s">
        <v>3994</v>
      </c>
      <c r="D1781" s="206">
        <v>93664</v>
      </c>
      <c r="E1781" s="484" t="s">
        <v>1299</v>
      </c>
      <c r="F1781" s="484"/>
      <c r="G1781" s="484"/>
      <c r="H1781" s="484"/>
      <c r="I1781" s="484"/>
      <c r="J1781" s="484"/>
      <c r="K1781" s="484"/>
      <c r="L1781" s="484"/>
      <c r="M1781" s="485"/>
      <c r="N1781" s="20"/>
      <c r="O1781" s="17"/>
      <c r="P1781" s="17"/>
      <c r="Q1781" s="17"/>
      <c r="R1781" s="17"/>
    </row>
    <row r="1782" spans="1:18" ht="15" customHeight="1">
      <c r="A1782" s="17"/>
      <c r="B1782" s="213"/>
      <c r="C1782" s="192"/>
      <c r="D1782" s="199" t="s">
        <v>2959</v>
      </c>
      <c r="E1782" s="482" t="s">
        <v>915</v>
      </c>
      <c r="F1782" s="483"/>
      <c r="G1782" s="231" t="s">
        <v>518</v>
      </c>
      <c r="H1782" s="199" t="s">
        <v>1534</v>
      </c>
      <c r="I1782" s="232" t="s">
        <v>2960</v>
      </c>
      <c r="J1782" s="201">
        <f t="shared" ref="J1782:J1785" si="866">H1782*I1782</f>
        <v>3</v>
      </c>
      <c r="K1782" s="195">
        <v>0.24979999999999999</v>
      </c>
      <c r="L1782" s="201">
        <f t="shared" ref="L1782:L1785" si="867">J1782*K1782</f>
        <v>0.74939999999999996</v>
      </c>
      <c r="M1782" s="196">
        <f t="shared" ref="M1782:M1785" si="868">ROUND(J1782+L1782,2)</f>
        <v>3.75</v>
      </c>
      <c r="N1782" s="20"/>
      <c r="O1782" s="17"/>
      <c r="P1782" s="17"/>
      <c r="Q1782" s="17"/>
      <c r="R1782" s="17"/>
    </row>
    <row r="1783" spans="1:18" ht="15" customHeight="1">
      <c r="A1783" s="17"/>
      <c r="B1783" s="213"/>
      <c r="C1783" s="192"/>
      <c r="D1783" s="199" t="s">
        <v>2969</v>
      </c>
      <c r="E1783" s="482" t="s">
        <v>2970</v>
      </c>
      <c r="F1783" s="483"/>
      <c r="G1783" s="231" t="s">
        <v>518</v>
      </c>
      <c r="H1783" s="199" t="s">
        <v>1527</v>
      </c>
      <c r="I1783" s="232" t="s">
        <v>2971</v>
      </c>
      <c r="J1783" s="201">
        <f t="shared" si="866"/>
        <v>43.81</v>
      </c>
      <c r="K1783" s="195">
        <v>0.24979999999999999</v>
      </c>
      <c r="L1783" s="201">
        <f t="shared" si="867"/>
        <v>10.943738</v>
      </c>
      <c r="M1783" s="196">
        <f t="shared" si="868"/>
        <v>54.75</v>
      </c>
      <c r="N1783" s="20"/>
      <c r="O1783" s="17"/>
      <c r="P1783" s="17"/>
      <c r="Q1783" s="17"/>
      <c r="R1783" s="17"/>
    </row>
    <row r="1784" spans="1:18" ht="15" customHeight="1">
      <c r="A1784" s="17"/>
      <c r="B1784" s="213"/>
      <c r="C1784" s="192"/>
      <c r="D1784" s="199" t="s">
        <v>1664</v>
      </c>
      <c r="E1784" s="482" t="s">
        <v>634</v>
      </c>
      <c r="F1784" s="483"/>
      <c r="G1784" s="231" t="s">
        <v>596</v>
      </c>
      <c r="H1784" s="199" t="s">
        <v>2975</v>
      </c>
      <c r="I1784" s="232" t="s">
        <v>2434</v>
      </c>
      <c r="J1784" s="201">
        <f t="shared" si="866"/>
        <v>3.3543199999999995</v>
      </c>
      <c r="K1784" s="195">
        <v>0.24979999999999999</v>
      </c>
      <c r="L1784" s="201">
        <f t="shared" si="867"/>
        <v>0.83790913599999983</v>
      </c>
      <c r="M1784" s="196">
        <f t="shared" si="868"/>
        <v>4.1900000000000004</v>
      </c>
      <c r="N1784" s="20"/>
      <c r="O1784" s="17"/>
      <c r="P1784" s="17"/>
      <c r="Q1784" s="17"/>
      <c r="R1784" s="17"/>
    </row>
    <row r="1785" spans="1:18" ht="15" customHeight="1">
      <c r="A1785" s="17"/>
      <c r="B1785" s="213"/>
      <c r="C1785" s="192"/>
      <c r="D1785" s="199" t="s">
        <v>1647</v>
      </c>
      <c r="E1785" s="482" t="s">
        <v>633</v>
      </c>
      <c r="F1785" s="483"/>
      <c r="G1785" s="231" t="s">
        <v>596</v>
      </c>
      <c r="H1785" s="199" t="s">
        <v>2975</v>
      </c>
      <c r="I1785" s="232" t="s">
        <v>2436</v>
      </c>
      <c r="J1785" s="201">
        <f t="shared" si="866"/>
        <v>4.1527940000000001</v>
      </c>
      <c r="K1785" s="195">
        <v>0.24979999999999999</v>
      </c>
      <c r="L1785" s="201">
        <f t="shared" si="867"/>
        <v>1.0373679412000001</v>
      </c>
      <c r="M1785" s="196">
        <f t="shared" si="868"/>
        <v>5.19</v>
      </c>
      <c r="N1785" s="20"/>
      <c r="O1785" s="17"/>
      <c r="P1785" s="17"/>
      <c r="Q1785" s="17"/>
      <c r="R1785" s="17"/>
    </row>
    <row r="1786" spans="1:18" ht="15.75">
      <c r="A1786" s="17"/>
      <c r="B1786" s="213"/>
      <c r="C1786" s="486"/>
      <c r="D1786" s="486"/>
      <c r="E1786" s="486"/>
      <c r="F1786" s="486"/>
      <c r="G1786" s="486"/>
      <c r="H1786" s="486"/>
      <c r="I1786" s="486"/>
      <c r="J1786" s="486"/>
      <c r="K1786" s="486"/>
      <c r="L1786" s="209" t="s">
        <v>594</v>
      </c>
      <c r="M1786" s="210">
        <f>SUM(M1782:M1785)</f>
        <v>67.88</v>
      </c>
      <c r="N1786" s="20"/>
      <c r="O1786" s="17"/>
      <c r="P1786" s="17"/>
      <c r="Q1786" s="17"/>
      <c r="R1786" s="17"/>
    </row>
    <row r="1787" spans="1:18" ht="15.75" customHeight="1">
      <c r="A1787" s="17"/>
      <c r="B1787" s="213"/>
      <c r="C1787" s="206" t="s">
        <v>3995</v>
      </c>
      <c r="D1787" s="206">
        <v>93665</v>
      </c>
      <c r="E1787" s="484" t="s">
        <v>1300</v>
      </c>
      <c r="F1787" s="484"/>
      <c r="G1787" s="484"/>
      <c r="H1787" s="484"/>
      <c r="I1787" s="484"/>
      <c r="J1787" s="484"/>
      <c r="K1787" s="484"/>
      <c r="L1787" s="484"/>
      <c r="M1787" s="485"/>
      <c r="N1787" s="20"/>
      <c r="O1787" s="17"/>
      <c r="P1787" s="17"/>
      <c r="Q1787" s="17"/>
      <c r="R1787" s="17"/>
    </row>
    <row r="1788" spans="1:18" ht="15" customHeight="1">
      <c r="A1788" s="17"/>
      <c r="B1788" s="213"/>
      <c r="C1788" s="192"/>
      <c r="D1788" s="199" t="s">
        <v>2962</v>
      </c>
      <c r="E1788" s="482" t="s">
        <v>2963</v>
      </c>
      <c r="F1788" s="483"/>
      <c r="G1788" s="231" t="s">
        <v>518</v>
      </c>
      <c r="H1788" s="199" t="s">
        <v>1534</v>
      </c>
      <c r="I1788" s="232" t="s">
        <v>2966</v>
      </c>
      <c r="J1788" s="201">
        <f t="shared" ref="J1788:J1791" si="869">H1788*I1788</f>
        <v>3.26</v>
      </c>
      <c r="K1788" s="195">
        <v>0.24979999999999999</v>
      </c>
      <c r="L1788" s="201">
        <f t="shared" ref="L1788:L1791" si="870">J1788*K1788</f>
        <v>0.81434799999999996</v>
      </c>
      <c r="M1788" s="196">
        <f t="shared" ref="M1788:M1791" si="871">ROUND(J1788+L1788,2)</f>
        <v>4.07</v>
      </c>
      <c r="N1788" s="20"/>
      <c r="O1788" s="17"/>
      <c r="P1788" s="17"/>
      <c r="Q1788" s="17"/>
      <c r="R1788" s="17"/>
    </row>
    <row r="1789" spans="1:18" ht="15" customHeight="1">
      <c r="A1789" s="17"/>
      <c r="B1789" s="213"/>
      <c r="C1789" s="192"/>
      <c r="D1789" s="199" t="s">
        <v>2976</v>
      </c>
      <c r="E1789" s="482" t="s">
        <v>2977</v>
      </c>
      <c r="F1789" s="483"/>
      <c r="G1789" s="231" t="s">
        <v>518</v>
      </c>
      <c r="H1789" s="199" t="s">
        <v>1527</v>
      </c>
      <c r="I1789" s="232" t="s">
        <v>2978</v>
      </c>
      <c r="J1789" s="201">
        <f t="shared" si="869"/>
        <v>43.14</v>
      </c>
      <c r="K1789" s="195">
        <v>0.24979999999999999</v>
      </c>
      <c r="L1789" s="201">
        <f t="shared" si="870"/>
        <v>10.776372</v>
      </c>
      <c r="M1789" s="196">
        <f t="shared" si="871"/>
        <v>53.92</v>
      </c>
      <c r="N1789" s="20"/>
      <c r="O1789" s="17"/>
      <c r="P1789" s="17"/>
      <c r="Q1789" s="17"/>
      <c r="R1789" s="17"/>
    </row>
    <row r="1790" spans="1:18" ht="15" customHeight="1">
      <c r="A1790" s="17"/>
      <c r="B1790" s="213"/>
      <c r="C1790" s="192"/>
      <c r="D1790" s="199" t="s">
        <v>1664</v>
      </c>
      <c r="E1790" s="482" t="s">
        <v>634</v>
      </c>
      <c r="F1790" s="483"/>
      <c r="G1790" s="231" t="s">
        <v>596</v>
      </c>
      <c r="H1790" s="199" t="s">
        <v>2979</v>
      </c>
      <c r="I1790" s="232" t="s">
        <v>2434</v>
      </c>
      <c r="J1790" s="201">
        <f t="shared" si="869"/>
        <v>4.9771999999999998</v>
      </c>
      <c r="K1790" s="195">
        <v>0.24979999999999999</v>
      </c>
      <c r="L1790" s="201">
        <f t="shared" si="870"/>
        <v>1.2433045599999999</v>
      </c>
      <c r="M1790" s="196">
        <f t="shared" si="871"/>
        <v>6.22</v>
      </c>
      <c r="N1790" s="20"/>
      <c r="O1790" s="17"/>
      <c r="P1790" s="17"/>
      <c r="Q1790" s="17"/>
      <c r="R1790" s="17"/>
    </row>
    <row r="1791" spans="1:18" ht="15" customHeight="1">
      <c r="A1791" s="17"/>
      <c r="B1791" s="213"/>
      <c r="C1791" s="192"/>
      <c r="D1791" s="199" t="s">
        <v>1647</v>
      </c>
      <c r="E1791" s="482" t="s">
        <v>633</v>
      </c>
      <c r="F1791" s="483"/>
      <c r="G1791" s="231" t="s">
        <v>596</v>
      </c>
      <c r="H1791" s="199" t="s">
        <v>2979</v>
      </c>
      <c r="I1791" s="232" t="s">
        <v>2436</v>
      </c>
      <c r="J1791" s="201">
        <f t="shared" si="869"/>
        <v>6.1619900000000003</v>
      </c>
      <c r="K1791" s="195">
        <v>0.24979999999999999</v>
      </c>
      <c r="L1791" s="201">
        <f t="shared" si="870"/>
        <v>1.5392651020000001</v>
      </c>
      <c r="M1791" s="196">
        <f t="shared" si="871"/>
        <v>7.7</v>
      </c>
      <c r="N1791" s="20"/>
      <c r="O1791" s="17"/>
      <c r="P1791" s="17"/>
      <c r="Q1791" s="17"/>
      <c r="R1791" s="17"/>
    </row>
    <row r="1792" spans="1:18" ht="15.75">
      <c r="A1792" s="17"/>
      <c r="B1792" s="213"/>
      <c r="C1792" s="486"/>
      <c r="D1792" s="486"/>
      <c r="E1792" s="486"/>
      <c r="F1792" s="486"/>
      <c r="G1792" s="486"/>
      <c r="H1792" s="486"/>
      <c r="I1792" s="486"/>
      <c r="J1792" s="486"/>
      <c r="K1792" s="486"/>
      <c r="L1792" s="209" t="s">
        <v>594</v>
      </c>
      <c r="M1792" s="210">
        <f>SUM(M1788:M1791)</f>
        <v>71.910000000000011</v>
      </c>
      <c r="N1792" s="20"/>
      <c r="O1792" s="17"/>
      <c r="P1792" s="17"/>
      <c r="Q1792" s="17"/>
      <c r="R1792" s="17"/>
    </row>
    <row r="1793" spans="1:18" ht="15.75" customHeight="1">
      <c r="A1793" s="17"/>
      <c r="B1793" s="213"/>
      <c r="C1793" s="206" t="s">
        <v>3996</v>
      </c>
      <c r="D1793" s="206">
        <v>93666</v>
      </c>
      <c r="E1793" s="484" t="s">
        <v>1301</v>
      </c>
      <c r="F1793" s="484"/>
      <c r="G1793" s="484"/>
      <c r="H1793" s="484"/>
      <c r="I1793" s="484"/>
      <c r="J1793" s="484"/>
      <c r="K1793" s="484"/>
      <c r="L1793" s="484"/>
      <c r="M1793" s="485"/>
      <c r="N1793" s="20"/>
      <c r="O1793" s="17"/>
      <c r="P1793" s="17"/>
      <c r="Q1793" s="17"/>
      <c r="R1793" s="17"/>
    </row>
    <row r="1794" spans="1:18" ht="15" customHeight="1">
      <c r="A1794" s="17"/>
      <c r="B1794" s="213"/>
      <c r="C1794" s="192"/>
      <c r="D1794" s="199" t="s">
        <v>2980</v>
      </c>
      <c r="E1794" s="482" t="s">
        <v>2981</v>
      </c>
      <c r="F1794" s="483"/>
      <c r="G1794" s="231" t="s">
        <v>518</v>
      </c>
      <c r="H1794" s="199" t="s">
        <v>1534</v>
      </c>
      <c r="I1794" s="232" t="s">
        <v>2982</v>
      </c>
      <c r="J1794" s="201">
        <f t="shared" ref="J1794:J1797" si="872">H1794*I1794</f>
        <v>3.86</v>
      </c>
      <c r="K1794" s="195">
        <v>0.24979999999999999</v>
      </c>
      <c r="L1794" s="201">
        <f t="shared" ref="L1794:L1797" si="873">J1794*K1794</f>
        <v>0.96422799999999997</v>
      </c>
      <c r="M1794" s="196">
        <f t="shared" ref="M1794:M1797" si="874">ROUND(J1794+L1794,2)</f>
        <v>4.82</v>
      </c>
      <c r="N1794" s="20"/>
      <c r="O1794" s="17"/>
      <c r="P1794" s="17"/>
      <c r="Q1794" s="17"/>
      <c r="R1794" s="17"/>
    </row>
    <row r="1795" spans="1:18" ht="15" customHeight="1">
      <c r="A1795" s="17"/>
      <c r="B1795" s="213"/>
      <c r="C1795" s="192"/>
      <c r="D1795" s="199" t="s">
        <v>2976</v>
      </c>
      <c r="E1795" s="482" t="s">
        <v>2977</v>
      </c>
      <c r="F1795" s="483"/>
      <c r="G1795" s="231" t="s">
        <v>518</v>
      </c>
      <c r="H1795" s="199" t="s">
        <v>1527</v>
      </c>
      <c r="I1795" s="232" t="s">
        <v>2978</v>
      </c>
      <c r="J1795" s="201">
        <f t="shared" si="872"/>
        <v>43.14</v>
      </c>
      <c r="K1795" s="195">
        <v>0.24979999999999999</v>
      </c>
      <c r="L1795" s="201">
        <f t="shared" si="873"/>
        <v>10.776372</v>
      </c>
      <c r="M1795" s="196">
        <f t="shared" si="874"/>
        <v>53.92</v>
      </c>
      <c r="N1795" s="20"/>
      <c r="O1795" s="17"/>
      <c r="P1795" s="17"/>
      <c r="Q1795" s="17"/>
      <c r="R1795" s="17"/>
    </row>
    <row r="1796" spans="1:18" ht="15" customHeight="1">
      <c r="A1796" s="17"/>
      <c r="B1796" s="213"/>
      <c r="C1796" s="192"/>
      <c r="D1796" s="199" t="s">
        <v>1664</v>
      </c>
      <c r="E1796" s="482" t="s">
        <v>634</v>
      </c>
      <c r="F1796" s="483"/>
      <c r="G1796" s="231" t="s">
        <v>596</v>
      </c>
      <c r="H1796" s="199" t="s">
        <v>2983</v>
      </c>
      <c r="I1796" s="232" t="s">
        <v>2434</v>
      </c>
      <c r="J1796" s="201">
        <f t="shared" si="872"/>
        <v>6.9625599999999999</v>
      </c>
      <c r="K1796" s="195">
        <v>0.24979999999999999</v>
      </c>
      <c r="L1796" s="201">
        <f t="shared" si="873"/>
        <v>1.739247488</v>
      </c>
      <c r="M1796" s="196">
        <f t="shared" si="874"/>
        <v>8.6999999999999993</v>
      </c>
      <c r="N1796" s="20"/>
      <c r="O1796" s="17"/>
      <c r="P1796" s="17"/>
      <c r="Q1796" s="17"/>
      <c r="R1796" s="17"/>
    </row>
    <row r="1797" spans="1:18" ht="15" customHeight="1">
      <c r="A1797" s="17"/>
      <c r="B1797" s="213"/>
      <c r="C1797" s="192"/>
      <c r="D1797" s="199" t="s">
        <v>1647</v>
      </c>
      <c r="E1797" s="482" t="s">
        <v>633</v>
      </c>
      <c r="F1797" s="483"/>
      <c r="G1797" s="231" t="s">
        <v>596</v>
      </c>
      <c r="H1797" s="199" t="s">
        <v>2983</v>
      </c>
      <c r="I1797" s="232" t="s">
        <v>2436</v>
      </c>
      <c r="J1797" s="201">
        <f t="shared" si="872"/>
        <v>8.6199520000000014</v>
      </c>
      <c r="K1797" s="195">
        <v>0.24979999999999999</v>
      </c>
      <c r="L1797" s="201">
        <f t="shared" si="873"/>
        <v>2.1532640096000004</v>
      </c>
      <c r="M1797" s="196">
        <f t="shared" si="874"/>
        <v>10.77</v>
      </c>
      <c r="N1797" s="20"/>
      <c r="O1797" s="17"/>
      <c r="P1797" s="17"/>
      <c r="Q1797" s="17"/>
      <c r="R1797" s="17"/>
    </row>
    <row r="1798" spans="1:18" ht="15.75">
      <c r="A1798" s="17"/>
      <c r="B1798" s="213"/>
      <c r="C1798" s="486"/>
      <c r="D1798" s="486"/>
      <c r="E1798" s="486"/>
      <c r="F1798" s="486"/>
      <c r="G1798" s="486"/>
      <c r="H1798" s="486"/>
      <c r="I1798" s="486"/>
      <c r="J1798" s="486"/>
      <c r="K1798" s="486"/>
      <c r="L1798" s="209" t="s">
        <v>594</v>
      </c>
      <c r="M1798" s="210">
        <f>SUM(M1794:M1797)</f>
        <v>78.209999999999994</v>
      </c>
      <c r="N1798" s="20"/>
      <c r="O1798" s="17"/>
      <c r="P1798" s="17"/>
      <c r="Q1798" s="17"/>
      <c r="R1798" s="17"/>
    </row>
    <row r="1799" spans="1:18" ht="15.75" customHeight="1">
      <c r="A1799" s="17"/>
      <c r="B1799" s="213"/>
      <c r="C1799" s="206" t="s">
        <v>3997</v>
      </c>
      <c r="D1799" s="206">
        <v>93671</v>
      </c>
      <c r="E1799" s="484" t="s">
        <v>1302</v>
      </c>
      <c r="F1799" s="484"/>
      <c r="G1799" s="484"/>
      <c r="H1799" s="484"/>
      <c r="I1799" s="484"/>
      <c r="J1799" s="484"/>
      <c r="K1799" s="484"/>
      <c r="L1799" s="484"/>
      <c r="M1799" s="485"/>
      <c r="N1799" s="20"/>
      <c r="O1799" s="17"/>
      <c r="P1799" s="17"/>
      <c r="Q1799" s="17"/>
      <c r="R1799" s="17"/>
    </row>
    <row r="1800" spans="1:18" ht="15" customHeight="1">
      <c r="A1800" s="17"/>
      <c r="B1800" s="213"/>
      <c r="C1800" s="192"/>
      <c r="D1800" s="199" t="s">
        <v>2959</v>
      </c>
      <c r="E1800" s="482" t="s">
        <v>915</v>
      </c>
      <c r="F1800" s="483"/>
      <c r="G1800" s="231" t="s">
        <v>518</v>
      </c>
      <c r="H1800" s="199" t="s">
        <v>1529</v>
      </c>
      <c r="I1800" s="232" t="s">
        <v>2960</v>
      </c>
      <c r="J1800" s="201">
        <f t="shared" ref="J1800:J1803" si="875">H1800*I1800</f>
        <v>4.5</v>
      </c>
      <c r="K1800" s="195">
        <v>0.24979999999999999</v>
      </c>
      <c r="L1800" s="201">
        <f t="shared" ref="L1800:L1803" si="876">J1800*K1800</f>
        <v>1.1240999999999999</v>
      </c>
      <c r="M1800" s="196">
        <f t="shared" ref="M1800:M1803" si="877">ROUND(J1800+L1800,2)</f>
        <v>5.62</v>
      </c>
      <c r="N1800" s="20"/>
      <c r="O1800" s="17"/>
      <c r="P1800" s="17"/>
      <c r="Q1800" s="17"/>
      <c r="R1800" s="17"/>
    </row>
    <row r="1801" spans="1:18" ht="15" customHeight="1">
      <c r="A1801" s="17"/>
      <c r="B1801" s="213"/>
      <c r="C1801" s="192"/>
      <c r="D1801" s="199" t="s">
        <v>2984</v>
      </c>
      <c r="E1801" s="482" t="s">
        <v>2985</v>
      </c>
      <c r="F1801" s="483"/>
      <c r="G1801" s="231" t="s">
        <v>518</v>
      </c>
      <c r="H1801" s="199" t="s">
        <v>1527</v>
      </c>
      <c r="I1801" s="232" t="s">
        <v>2986</v>
      </c>
      <c r="J1801" s="201">
        <f t="shared" si="875"/>
        <v>53.68</v>
      </c>
      <c r="K1801" s="195">
        <v>0.24979999999999999</v>
      </c>
      <c r="L1801" s="201">
        <f t="shared" si="876"/>
        <v>13.409264</v>
      </c>
      <c r="M1801" s="196">
        <f t="shared" si="877"/>
        <v>67.09</v>
      </c>
      <c r="N1801" s="20"/>
      <c r="O1801" s="17"/>
      <c r="P1801" s="17"/>
      <c r="Q1801" s="17"/>
      <c r="R1801" s="17"/>
    </row>
    <row r="1802" spans="1:18" ht="15" customHeight="1">
      <c r="A1802" s="17"/>
      <c r="B1802" s="213"/>
      <c r="C1802" s="192"/>
      <c r="D1802" s="199" t="s">
        <v>1664</v>
      </c>
      <c r="E1802" s="482" t="s">
        <v>634</v>
      </c>
      <c r="F1802" s="483"/>
      <c r="G1802" s="231" t="s">
        <v>596</v>
      </c>
      <c r="H1802" s="199" t="s">
        <v>2987</v>
      </c>
      <c r="I1802" s="232" t="s">
        <v>2434</v>
      </c>
      <c r="J1802" s="201">
        <f t="shared" si="875"/>
        <v>5.0305599999999995</v>
      </c>
      <c r="K1802" s="195">
        <v>0.24979999999999999</v>
      </c>
      <c r="L1802" s="201">
        <f t="shared" si="876"/>
        <v>1.2566338879999999</v>
      </c>
      <c r="M1802" s="196">
        <f t="shared" si="877"/>
        <v>6.29</v>
      </c>
      <c r="N1802" s="20"/>
      <c r="O1802" s="17"/>
      <c r="P1802" s="17"/>
      <c r="Q1802" s="17"/>
      <c r="R1802" s="17"/>
    </row>
    <row r="1803" spans="1:18" ht="15" customHeight="1">
      <c r="A1803" s="17"/>
      <c r="B1803" s="213"/>
      <c r="C1803" s="192"/>
      <c r="D1803" s="199" t="s">
        <v>1647</v>
      </c>
      <c r="E1803" s="482" t="s">
        <v>633</v>
      </c>
      <c r="F1803" s="483"/>
      <c r="G1803" s="231" t="s">
        <v>596</v>
      </c>
      <c r="H1803" s="199" t="s">
        <v>2987</v>
      </c>
      <c r="I1803" s="232" t="s">
        <v>2436</v>
      </c>
      <c r="J1803" s="201">
        <f t="shared" si="875"/>
        <v>6.2280519999999999</v>
      </c>
      <c r="K1803" s="195">
        <v>0.24979999999999999</v>
      </c>
      <c r="L1803" s="201">
        <f t="shared" si="876"/>
        <v>1.5557673895999999</v>
      </c>
      <c r="M1803" s="196">
        <f t="shared" si="877"/>
        <v>7.78</v>
      </c>
      <c r="N1803" s="20"/>
      <c r="O1803" s="17"/>
      <c r="P1803" s="17"/>
      <c r="Q1803" s="17"/>
      <c r="R1803" s="17"/>
    </row>
    <row r="1804" spans="1:18" ht="15.75">
      <c r="A1804" s="17"/>
      <c r="B1804" s="213"/>
      <c r="C1804" s="486"/>
      <c r="D1804" s="486"/>
      <c r="E1804" s="486"/>
      <c r="F1804" s="486"/>
      <c r="G1804" s="486"/>
      <c r="H1804" s="486"/>
      <c r="I1804" s="486"/>
      <c r="J1804" s="486"/>
      <c r="K1804" s="486"/>
      <c r="L1804" s="209" t="s">
        <v>594</v>
      </c>
      <c r="M1804" s="210">
        <f>SUM(M1800:M1803)</f>
        <v>86.780000000000015</v>
      </c>
      <c r="N1804" s="20"/>
      <c r="O1804" s="17"/>
      <c r="P1804" s="17"/>
      <c r="Q1804" s="17"/>
      <c r="R1804" s="17"/>
    </row>
    <row r="1805" spans="1:18" ht="15.75" customHeight="1">
      <c r="A1805" s="17"/>
      <c r="B1805" s="213"/>
      <c r="C1805" s="206" t="s">
        <v>3998</v>
      </c>
      <c r="D1805" s="206">
        <v>93672</v>
      </c>
      <c r="E1805" s="484" t="s">
        <v>1303</v>
      </c>
      <c r="F1805" s="484"/>
      <c r="G1805" s="484"/>
      <c r="H1805" s="484"/>
      <c r="I1805" s="484"/>
      <c r="J1805" s="484"/>
      <c r="K1805" s="484"/>
      <c r="L1805" s="484"/>
      <c r="M1805" s="485"/>
      <c r="N1805" s="20"/>
      <c r="O1805" s="17"/>
      <c r="P1805" s="17"/>
      <c r="Q1805" s="17"/>
      <c r="R1805" s="17"/>
    </row>
    <row r="1806" spans="1:18" ht="15" customHeight="1">
      <c r="A1806" s="17"/>
      <c r="B1806" s="213"/>
      <c r="C1806" s="192"/>
      <c r="D1806" s="199" t="s">
        <v>2962</v>
      </c>
      <c r="E1806" s="482" t="s">
        <v>2963</v>
      </c>
      <c r="F1806" s="483"/>
      <c r="G1806" s="231" t="s">
        <v>518</v>
      </c>
      <c r="H1806" s="199" t="s">
        <v>1529</v>
      </c>
      <c r="I1806" s="232" t="s">
        <v>2966</v>
      </c>
      <c r="J1806" s="201">
        <f t="shared" ref="J1806:J1809" si="878">H1806*I1806</f>
        <v>4.8899999999999997</v>
      </c>
      <c r="K1806" s="195">
        <v>0.24979999999999999</v>
      </c>
      <c r="L1806" s="201">
        <f t="shared" ref="L1806:L1809" si="879">J1806*K1806</f>
        <v>1.221522</v>
      </c>
      <c r="M1806" s="196">
        <f t="shared" ref="M1806:M1809" si="880">ROUND(J1806+L1806,2)</f>
        <v>6.11</v>
      </c>
      <c r="N1806" s="20"/>
      <c r="O1806" s="17"/>
      <c r="P1806" s="17"/>
      <c r="Q1806" s="17"/>
      <c r="R1806" s="17"/>
    </row>
    <row r="1807" spans="1:18" ht="15" customHeight="1">
      <c r="A1807" s="17"/>
      <c r="B1807" s="213"/>
      <c r="C1807" s="192"/>
      <c r="D1807" s="199" t="s">
        <v>2984</v>
      </c>
      <c r="E1807" s="482" t="s">
        <v>2985</v>
      </c>
      <c r="F1807" s="483"/>
      <c r="G1807" s="231" t="s">
        <v>518</v>
      </c>
      <c r="H1807" s="199" t="s">
        <v>1527</v>
      </c>
      <c r="I1807" s="232" t="s">
        <v>2986</v>
      </c>
      <c r="J1807" s="201">
        <f t="shared" si="878"/>
        <v>53.68</v>
      </c>
      <c r="K1807" s="195">
        <v>0.24979999999999999</v>
      </c>
      <c r="L1807" s="201">
        <f t="shared" si="879"/>
        <v>13.409264</v>
      </c>
      <c r="M1807" s="196">
        <f t="shared" si="880"/>
        <v>67.09</v>
      </c>
      <c r="N1807" s="20"/>
      <c r="O1807" s="17"/>
      <c r="P1807" s="17"/>
      <c r="Q1807" s="17"/>
      <c r="R1807" s="17"/>
    </row>
    <row r="1808" spans="1:18" ht="15" customHeight="1">
      <c r="A1808" s="17"/>
      <c r="B1808" s="213"/>
      <c r="C1808" s="192"/>
      <c r="D1808" s="199" t="s">
        <v>1664</v>
      </c>
      <c r="E1808" s="482" t="s">
        <v>634</v>
      </c>
      <c r="F1808" s="483"/>
      <c r="G1808" s="231" t="s">
        <v>596</v>
      </c>
      <c r="H1808" s="199" t="s">
        <v>2988</v>
      </c>
      <c r="I1808" s="232" t="s">
        <v>2434</v>
      </c>
      <c r="J1808" s="201">
        <f t="shared" si="878"/>
        <v>7.46488</v>
      </c>
      <c r="K1808" s="195">
        <v>0.24979999999999999</v>
      </c>
      <c r="L1808" s="201">
        <f t="shared" si="879"/>
        <v>1.864727024</v>
      </c>
      <c r="M1808" s="196">
        <f t="shared" si="880"/>
        <v>9.33</v>
      </c>
      <c r="N1808" s="20"/>
      <c r="O1808" s="17"/>
      <c r="P1808" s="17"/>
      <c r="Q1808" s="17"/>
      <c r="R1808" s="17"/>
    </row>
    <row r="1809" spans="1:18" ht="15" customHeight="1">
      <c r="A1809" s="17"/>
      <c r="B1809" s="213"/>
      <c r="C1809" s="192"/>
      <c r="D1809" s="199" t="s">
        <v>1647</v>
      </c>
      <c r="E1809" s="482" t="s">
        <v>633</v>
      </c>
      <c r="F1809" s="483"/>
      <c r="G1809" s="231" t="s">
        <v>596</v>
      </c>
      <c r="H1809" s="199" t="s">
        <v>2988</v>
      </c>
      <c r="I1809" s="232" t="s">
        <v>2436</v>
      </c>
      <c r="J1809" s="201">
        <f t="shared" si="878"/>
        <v>9.2418460000000007</v>
      </c>
      <c r="K1809" s="195">
        <v>0.24979999999999999</v>
      </c>
      <c r="L1809" s="201">
        <f t="shared" si="879"/>
        <v>2.3086131308</v>
      </c>
      <c r="M1809" s="196">
        <f t="shared" si="880"/>
        <v>11.55</v>
      </c>
      <c r="N1809" s="20"/>
      <c r="O1809" s="17"/>
      <c r="P1809" s="17"/>
      <c r="Q1809" s="17"/>
      <c r="R1809" s="17"/>
    </row>
    <row r="1810" spans="1:18" ht="15.75">
      <c r="A1810" s="17"/>
      <c r="B1810" s="213"/>
      <c r="C1810" s="486"/>
      <c r="D1810" s="486"/>
      <c r="E1810" s="486"/>
      <c r="F1810" s="486"/>
      <c r="G1810" s="486"/>
      <c r="H1810" s="486"/>
      <c r="I1810" s="486"/>
      <c r="J1810" s="486"/>
      <c r="K1810" s="486"/>
      <c r="L1810" s="209" t="s">
        <v>594</v>
      </c>
      <c r="M1810" s="210">
        <f>SUM(M1806:M1809)</f>
        <v>94.08</v>
      </c>
      <c r="N1810" s="20"/>
      <c r="O1810" s="17"/>
      <c r="P1810" s="17"/>
      <c r="Q1810" s="17"/>
      <c r="R1810" s="17"/>
    </row>
    <row r="1811" spans="1:18" ht="15.75" customHeight="1">
      <c r="A1811" s="17"/>
      <c r="B1811" s="213"/>
      <c r="C1811" s="206" t="s">
        <v>3999</v>
      </c>
      <c r="D1811" s="206">
        <v>93673</v>
      </c>
      <c r="E1811" s="484" t="s">
        <v>1304</v>
      </c>
      <c r="F1811" s="484"/>
      <c r="G1811" s="484"/>
      <c r="H1811" s="484"/>
      <c r="I1811" s="484"/>
      <c r="J1811" s="484"/>
      <c r="K1811" s="484"/>
      <c r="L1811" s="484"/>
      <c r="M1811" s="485"/>
      <c r="N1811" s="20"/>
      <c r="O1811" s="17"/>
      <c r="P1811" s="17"/>
      <c r="Q1811" s="17"/>
      <c r="R1811" s="17"/>
    </row>
    <row r="1812" spans="1:18" ht="15" customHeight="1">
      <c r="A1812" s="17"/>
      <c r="B1812" s="213"/>
      <c r="C1812" s="192"/>
      <c r="D1812" s="199" t="s">
        <v>2980</v>
      </c>
      <c r="E1812" s="482" t="s">
        <v>2981</v>
      </c>
      <c r="F1812" s="483"/>
      <c r="G1812" s="231" t="s">
        <v>518</v>
      </c>
      <c r="H1812" s="199" t="s">
        <v>1529</v>
      </c>
      <c r="I1812" s="232" t="s">
        <v>2982</v>
      </c>
      <c r="J1812" s="201">
        <f t="shared" ref="J1812:J1815" si="881">H1812*I1812</f>
        <v>5.79</v>
      </c>
      <c r="K1812" s="195">
        <v>0.24979999999999999</v>
      </c>
      <c r="L1812" s="201">
        <f t="shared" ref="L1812:L1815" si="882">J1812*K1812</f>
        <v>1.446342</v>
      </c>
      <c r="M1812" s="196">
        <f t="shared" ref="M1812:M1815" si="883">ROUND(J1812+L1812,2)</f>
        <v>7.24</v>
      </c>
      <c r="N1812" s="20"/>
      <c r="O1812" s="17"/>
      <c r="P1812" s="17"/>
      <c r="Q1812" s="17"/>
      <c r="R1812" s="17"/>
    </row>
    <row r="1813" spans="1:18" ht="15" customHeight="1">
      <c r="A1813" s="17"/>
      <c r="B1813" s="213"/>
      <c r="C1813" s="192"/>
      <c r="D1813" s="199" t="s">
        <v>2984</v>
      </c>
      <c r="E1813" s="482" t="s">
        <v>2985</v>
      </c>
      <c r="F1813" s="483"/>
      <c r="G1813" s="231" t="s">
        <v>518</v>
      </c>
      <c r="H1813" s="199" t="s">
        <v>1527</v>
      </c>
      <c r="I1813" s="232" t="s">
        <v>2986</v>
      </c>
      <c r="J1813" s="201">
        <f t="shared" si="881"/>
        <v>53.68</v>
      </c>
      <c r="K1813" s="195">
        <v>0.24979999999999999</v>
      </c>
      <c r="L1813" s="201">
        <f t="shared" si="882"/>
        <v>13.409264</v>
      </c>
      <c r="M1813" s="196">
        <f t="shared" si="883"/>
        <v>67.09</v>
      </c>
      <c r="N1813" s="20"/>
      <c r="O1813" s="17"/>
      <c r="P1813" s="17"/>
      <c r="Q1813" s="17"/>
      <c r="R1813" s="17"/>
    </row>
    <row r="1814" spans="1:18" ht="15" customHeight="1">
      <c r="A1814" s="17"/>
      <c r="B1814" s="213"/>
      <c r="C1814" s="192"/>
      <c r="D1814" s="199" t="s">
        <v>1664</v>
      </c>
      <c r="E1814" s="482" t="s">
        <v>634</v>
      </c>
      <c r="F1814" s="483"/>
      <c r="G1814" s="231" t="s">
        <v>596</v>
      </c>
      <c r="H1814" s="199" t="s">
        <v>2989</v>
      </c>
      <c r="I1814" s="232" t="s">
        <v>2434</v>
      </c>
      <c r="J1814" s="201">
        <f t="shared" si="881"/>
        <v>10.445679999999999</v>
      </c>
      <c r="K1814" s="195">
        <v>0.24979999999999999</v>
      </c>
      <c r="L1814" s="201">
        <f t="shared" si="882"/>
        <v>2.6093308639999999</v>
      </c>
      <c r="M1814" s="196">
        <f t="shared" si="883"/>
        <v>13.06</v>
      </c>
      <c r="N1814" s="20"/>
      <c r="O1814" s="17"/>
      <c r="P1814" s="17"/>
      <c r="Q1814" s="17"/>
      <c r="R1814" s="17"/>
    </row>
    <row r="1815" spans="1:18" ht="15" customHeight="1">
      <c r="A1815" s="17"/>
      <c r="B1815" s="213"/>
      <c r="C1815" s="192"/>
      <c r="D1815" s="199" t="s">
        <v>1647</v>
      </c>
      <c r="E1815" s="482" t="s">
        <v>633</v>
      </c>
      <c r="F1815" s="483"/>
      <c r="G1815" s="231" t="s">
        <v>596</v>
      </c>
      <c r="H1815" s="199" t="s">
        <v>2989</v>
      </c>
      <c r="I1815" s="232" t="s">
        <v>2436</v>
      </c>
      <c r="J1815" s="201">
        <f t="shared" si="881"/>
        <v>12.932206000000001</v>
      </c>
      <c r="K1815" s="195">
        <v>0.24979999999999999</v>
      </c>
      <c r="L1815" s="201">
        <f t="shared" si="882"/>
        <v>3.2304650588000001</v>
      </c>
      <c r="M1815" s="196">
        <f t="shared" si="883"/>
        <v>16.16</v>
      </c>
      <c r="N1815" s="20"/>
      <c r="O1815" s="17"/>
      <c r="P1815" s="17"/>
      <c r="Q1815" s="17"/>
      <c r="R1815" s="17"/>
    </row>
    <row r="1816" spans="1:18" ht="15.75">
      <c r="A1816" s="17"/>
      <c r="B1816" s="213"/>
      <c r="C1816" s="486"/>
      <c r="D1816" s="486"/>
      <c r="E1816" s="486"/>
      <c r="F1816" s="486"/>
      <c r="G1816" s="486"/>
      <c r="H1816" s="486"/>
      <c r="I1816" s="486"/>
      <c r="J1816" s="486"/>
      <c r="K1816" s="486"/>
      <c r="L1816" s="209" t="s">
        <v>594</v>
      </c>
      <c r="M1816" s="210">
        <f>SUM(M1812:M1815)</f>
        <v>103.55</v>
      </c>
      <c r="N1816" s="20"/>
      <c r="O1816" s="17"/>
      <c r="P1816" s="17"/>
      <c r="Q1816" s="17"/>
      <c r="R1816" s="17"/>
    </row>
    <row r="1817" spans="1:18" ht="15.75" customHeight="1">
      <c r="A1817" s="17"/>
      <c r="B1817" s="213"/>
      <c r="C1817" s="206" t="s">
        <v>4000</v>
      </c>
      <c r="D1817" s="206">
        <v>91973</v>
      </c>
      <c r="E1817" s="484" t="s">
        <v>1305</v>
      </c>
      <c r="F1817" s="484"/>
      <c r="G1817" s="484"/>
      <c r="H1817" s="484"/>
      <c r="I1817" s="484"/>
      <c r="J1817" s="484"/>
      <c r="K1817" s="484"/>
      <c r="L1817" s="484"/>
      <c r="M1817" s="485"/>
      <c r="N1817" s="20"/>
      <c r="O1817" s="17"/>
      <c r="P1817" s="17"/>
      <c r="Q1817" s="17"/>
      <c r="R1817" s="17"/>
    </row>
    <row r="1818" spans="1:18" ht="15" customHeight="1">
      <c r="A1818" s="17"/>
      <c r="B1818" s="213"/>
      <c r="C1818" s="192"/>
      <c r="D1818" s="199" t="s">
        <v>2990</v>
      </c>
      <c r="E1818" s="482" t="s">
        <v>2991</v>
      </c>
      <c r="F1818" s="483"/>
      <c r="G1818" s="231" t="s">
        <v>518</v>
      </c>
      <c r="H1818" s="199" t="s">
        <v>1527</v>
      </c>
      <c r="I1818" s="232" t="s">
        <v>2994</v>
      </c>
      <c r="J1818" s="201">
        <f t="shared" ref="J1818:J1819" si="884">H1818*I1818</f>
        <v>14.76</v>
      </c>
      <c r="K1818" s="195">
        <v>0.24979999999999999</v>
      </c>
      <c r="L1818" s="201">
        <f t="shared" ref="L1818:L1819" si="885">J1818*K1818</f>
        <v>3.6870479999999999</v>
      </c>
      <c r="M1818" s="196">
        <f t="shared" ref="M1818:M1819" si="886">ROUND(J1818+L1818,2)</f>
        <v>18.45</v>
      </c>
      <c r="N1818" s="20"/>
      <c r="O1818" s="17"/>
      <c r="P1818" s="17"/>
      <c r="Q1818" s="17"/>
      <c r="R1818" s="17"/>
    </row>
    <row r="1819" spans="1:18" ht="15" customHeight="1">
      <c r="A1819" s="17"/>
      <c r="B1819" s="213"/>
      <c r="C1819" s="192"/>
      <c r="D1819" s="199" t="s">
        <v>2992</v>
      </c>
      <c r="E1819" s="482" t="s">
        <v>2993</v>
      </c>
      <c r="F1819" s="483"/>
      <c r="G1819" s="231" t="s">
        <v>518</v>
      </c>
      <c r="H1819" s="199" t="s">
        <v>1527</v>
      </c>
      <c r="I1819" s="232" t="s">
        <v>2995</v>
      </c>
      <c r="J1819" s="201">
        <f t="shared" si="884"/>
        <v>70.25</v>
      </c>
      <c r="K1819" s="195">
        <v>0.24979999999999999</v>
      </c>
      <c r="L1819" s="201">
        <f t="shared" si="885"/>
        <v>17.548449999999999</v>
      </c>
      <c r="M1819" s="196">
        <f t="shared" si="886"/>
        <v>87.8</v>
      </c>
      <c r="N1819" s="20"/>
      <c r="O1819" s="17"/>
      <c r="P1819" s="17"/>
      <c r="Q1819" s="17"/>
      <c r="R1819" s="17"/>
    </row>
    <row r="1820" spans="1:18" ht="15.75">
      <c r="A1820" s="17"/>
      <c r="B1820" s="213"/>
      <c r="C1820" s="486"/>
      <c r="D1820" s="486"/>
      <c r="E1820" s="486"/>
      <c r="F1820" s="486"/>
      <c r="G1820" s="486"/>
      <c r="H1820" s="486"/>
      <c r="I1820" s="486"/>
      <c r="J1820" s="486"/>
      <c r="K1820" s="486"/>
      <c r="L1820" s="209" t="s">
        <v>594</v>
      </c>
      <c r="M1820" s="210">
        <f>SUM(M1818:M1819)</f>
        <v>106.25</v>
      </c>
      <c r="N1820" s="20"/>
      <c r="O1820" s="17"/>
      <c r="P1820" s="17"/>
      <c r="Q1820" s="17"/>
      <c r="R1820" s="17"/>
    </row>
    <row r="1821" spans="1:18" ht="15.75" customHeight="1">
      <c r="A1821" s="17"/>
      <c r="B1821" s="213"/>
      <c r="C1821" s="206" t="s">
        <v>4001</v>
      </c>
      <c r="D1821" s="206">
        <v>91975</v>
      </c>
      <c r="E1821" s="484" t="s">
        <v>1306</v>
      </c>
      <c r="F1821" s="484"/>
      <c r="G1821" s="484"/>
      <c r="H1821" s="484"/>
      <c r="I1821" s="484"/>
      <c r="J1821" s="484"/>
      <c r="K1821" s="484"/>
      <c r="L1821" s="484"/>
      <c r="M1821" s="485"/>
      <c r="N1821" s="20"/>
      <c r="O1821" s="17"/>
      <c r="P1821" s="17"/>
      <c r="Q1821" s="17"/>
      <c r="R1821" s="17"/>
    </row>
    <row r="1822" spans="1:18" ht="15" customHeight="1">
      <c r="A1822" s="17"/>
      <c r="B1822" s="213"/>
      <c r="C1822" s="192"/>
      <c r="D1822" s="199" t="s">
        <v>2990</v>
      </c>
      <c r="E1822" s="482" t="s">
        <v>2991</v>
      </c>
      <c r="F1822" s="483"/>
      <c r="G1822" s="231" t="s">
        <v>518</v>
      </c>
      <c r="H1822" s="199" t="s">
        <v>1527</v>
      </c>
      <c r="I1822" s="232" t="s">
        <v>2994</v>
      </c>
      <c r="J1822" s="201">
        <f t="shared" ref="J1822:J1823" si="887">H1822*I1822</f>
        <v>14.76</v>
      </c>
      <c r="K1822" s="195">
        <v>0.24979999999999999</v>
      </c>
      <c r="L1822" s="201">
        <f t="shared" ref="L1822:L1823" si="888">J1822*K1822</f>
        <v>3.6870479999999999</v>
      </c>
      <c r="M1822" s="196">
        <f t="shared" ref="M1822:M1823" si="889">ROUND(J1822+L1822,2)</f>
        <v>18.45</v>
      </c>
      <c r="N1822" s="20"/>
      <c r="O1822" s="17"/>
      <c r="P1822" s="17"/>
      <c r="Q1822" s="17"/>
      <c r="R1822" s="17"/>
    </row>
    <row r="1823" spans="1:18" ht="15" customHeight="1">
      <c r="A1823" s="17"/>
      <c r="B1823" s="213"/>
      <c r="C1823" s="192"/>
      <c r="D1823" s="199" t="s">
        <v>2996</v>
      </c>
      <c r="E1823" s="482" t="s">
        <v>2997</v>
      </c>
      <c r="F1823" s="483"/>
      <c r="G1823" s="231" t="s">
        <v>518</v>
      </c>
      <c r="H1823" s="199" t="s">
        <v>1527</v>
      </c>
      <c r="I1823" s="232" t="s">
        <v>2998</v>
      </c>
      <c r="J1823" s="201">
        <f t="shared" si="887"/>
        <v>58.95</v>
      </c>
      <c r="K1823" s="195">
        <v>0.24979999999999999</v>
      </c>
      <c r="L1823" s="201">
        <f t="shared" si="888"/>
        <v>14.725710000000001</v>
      </c>
      <c r="M1823" s="196">
        <f t="shared" si="889"/>
        <v>73.680000000000007</v>
      </c>
      <c r="N1823" s="20"/>
      <c r="O1823" s="17"/>
      <c r="P1823" s="17"/>
      <c r="Q1823" s="17"/>
      <c r="R1823" s="17"/>
    </row>
    <row r="1824" spans="1:18" ht="15.75">
      <c r="A1824" s="17"/>
      <c r="B1824" s="213"/>
      <c r="C1824" s="486"/>
      <c r="D1824" s="486"/>
      <c r="E1824" s="486"/>
      <c r="F1824" s="486"/>
      <c r="G1824" s="486"/>
      <c r="H1824" s="486"/>
      <c r="I1824" s="486"/>
      <c r="J1824" s="486"/>
      <c r="K1824" s="486"/>
      <c r="L1824" s="209" t="s">
        <v>594</v>
      </c>
      <c r="M1824" s="210">
        <f>SUM(M1822:M1823)</f>
        <v>92.13000000000001</v>
      </c>
      <c r="N1824" s="20"/>
      <c r="O1824" s="17"/>
      <c r="P1824" s="17"/>
      <c r="Q1824" s="17"/>
      <c r="R1824" s="17"/>
    </row>
    <row r="1825" spans="1:18" ht="15.75" customHeight="1">
      <c r="A1825" s="17"/>
      <c r="B1825" s="213"/>
      <c r="C1825" s="206" t="s">
        <v>4002</v>
      </c>
      <c r="D1825" s="206">
        <v>91978</v>
      </c>
      <c r="E1825" s="484" t="s">
        <v>1307</v>
      </c>
      <c r="F1825" s="484"/>
      <c r="G1825" s="484"/>
      <c r="H1825" s="484"/>
      <c r="I1825" s="484"/>
      <c r="J1825" s="484"/>
      <c r="K1825" s="484"/>
      <c r="L1825" s="484"/>
      <c r="M1825" s="485"/>
      <c r="N1825" s="20"/>
      <c r="O1825" s="17"/>
      <c r="P1825" s="17"/>
      <c r="Q1825" s="17"/>
      <c r="R1825" s="17"/>
    </row>
    <row r="1826" spans="1:18" ht="15" customHeight="1">
      <c r="A1826" s="17"/>
      <c r="B1826" s="213"/>
      <c r="C1826" s="192"/>
      <c r="D1826" s="199" t="s">
        <v>3001</v>
      </c>
      <c r="E1826" s="482" t="s">
        <v>3002</v>
      </c>
      <c r="F1826" s="483"/>
      <c r="G1826" s="231" t="s">
        <v>518</v>
      </c>
      <c r="H1826" s="199" t="s">
        <v>1527</v>
      </c>
      <c r="I1826" s="232" t="s">
        <v>2999</v>
      </c>
      <c r="J1826" s="201">
        <f t="shared" ref="J1826:J1828" si="890">H1826*I1826</f>
        <v>19.489999999999998</v>
      </c>
      <c r="K1826" s="195">
        <v>0.24979999999999999</v>
      </c>
      <c r="L1826" s="201">
        <f t="shared" ref="L1826:L1828" si="891">J1826*K1826</f>
        <v>4.8686019999999992</v>
      </c>
      <c r="M1826" s="196">
        <f t="shared" ref="M1826:M1828" si="892">ROUND(J1826+L1826,2)</f>
        <v>24.36</v>
      </c>
      <c r="N1826" s="20"/>
      <c r="O1826" s="17"/>
      <c r="P1826" s="17"/>
      <c r="Q1826" s="17"/>
      <c r="R1826" s="17"/>
    </row>
    <row r="1827" spans="1:18" ht="15.75">
      <c r="A1827" s="17"/>
      <c r="B1827" s="213"/>
      <c r="C1827" s="192"/>
      <c r="D1827" s="199" t="s">
        <v>1664</v>
      </c>
      <c r="E1827" s="482" t="s">
        <v>634</v>
      </c>
      <c r="F1827" s="483"/>
      <c r="G1827" s="231" t="s">
        <v>596</v>
      </c>
      <c r="H1827" s="199" t="s">
        <v>3000</v>
      </c>
      <c r="I1827" s="232" t="s">
        <v>2434</v>
      </c>
      <c r="J1827" s="201">
        <f t="shared" ref="J1827" si="893">H1827*I1827</f>
        <v>7.3967999999999998</v>
      </c>
      <c r="K1827" s="195">
        <v>0.24979999999999999</v>
      </c>
      <c r="L1827" s="201">
        <f t="shared" ref="L1827" si="894">J1827*K1827</f>
        <v>1.8477206399999999</v>
      </c>
      <c r="M1827" s="196">
        <f t="shared" si="892"/>
        <v>9.24</v>
      </c>
      <c r="N1827" s="20"/>
      <c r="O1827" s="17"/>
      <c r="P1827" s="17"/>
      <c r="Q1827" s="17"/>
      <c r="R1827" s="17"/>
    </row>
    <row r="1828" spans="1:18" ht="15" customHeight="1">
      <c r="A1828" s="17"/>
      <c r="B1828" s="213"/>
      <c r="C1828" s="192"/>
      <c r="D1828" s="199" t="s">
        <v>1647</v>
      </c>
      <c r="E1828" s="482" t="s">
        <v>633</v>
      </c>
      <c r="F1828" s="483"/>
      <c r="G1828" s="231" t="s">
        <v>596</v>
      </c>
      <c r="H1828" s="199" t="s">
        <v>3000</v>
      </c>
      <c r="I1828" s="232" t="s">
        <v>2436</v>
      </c>
      <c r="J1828" s="201">
        <f t="shared" si="890"/>
        <v>9.1575600000000001</v>
      </c>
      <c r="K1828" s="195">
        <v>0.24979999999999999</v>
      </c>
      <c r="L1828" s="201">
        <f t="shared" si="891"/>
        <v>2.2875584880000002</v>
      </c>
      <c r="M1828" s="196">
        <f t="shared" si="892"/>
        <v>11.45</v>
      </c>
      <c r="N1828" s="20"/>
      <c r="O1828" s="17"/>
      <c r="P1828" s="17"/>
      <c r="Q1828" s="17"/>
      <c r="R1828" s="17"/>
    </row>
    <row r="1829" spans="1:18" ht="15.75">
      <c r="A1829" s="17"/>
      <c r="B1829" s="213"/>
      <c r="C1829" s="486"/>
      <c r="D1829" s="486"/>
      <c r="E1829" s="486"/>
      <c r="F1829" s="486"/>
      <c r="G1829" s="486"/>
      <c r="H1829" s="486"/>
      <c r="I1829" s="486"/>
      <c r="J1829" s="486"/>
      <c r="K1829" s="486"/>
      <c r="L1829" s="209" t="s">
        <v>594</v>
      </c>
      <c r="M1829" s="210">
        <f>SUM(M1826:M1828)</f>
        <v>45.05</v>
      </c>
      <c r="N1829" s="20"/>
      <c r="O1829" s="17"/>
      <c r="P1829" s="17"/>
      <c r="Q1829" s="17"/>
      <c r="R1829" s="17"/>
    </row>
    <row r="1830" spans="1:18" ht="15.75" customHeight="1">
      <c r="A1830" s="17"/>
      <c r="B1830" s="213"/>
      <c r="C1830" s="206" t="s">
        <v>4003</v>
      </c>
      <c r="D1830" s="206">
        <v>91979</v>
      </c>
      <c r="E1830" s="484" t="s">
        <v>1308</v>
      </c>
      <c r="F1830" s="484"/>
      <c r="G1830" s="484"/>
      <c r="H1830" s="484"/>
      <c r="I1830" s="484"/>
      <c r="J1830" s="484"/>
      <c r="K1830" s="484"/>
      <c r="L1830" s="484"/>
      <c r="M1830" s="485"/>
      <c r="N1830" s="20"/>
      <c r="O1830" s="17"/>
      <c r="P1830" s="17"/>
      <c r="Q1830" s="17"/>
      <c r="R1830" s="17"/>
    </row>
    <row r="1831" spans="1:18" ht="15" customHeight="1">
      <c r="A1831" s="17"/>
      <c r="B1831" s="213"/>
      <c r="C1831" s="192"/>
      <c r="D1831" s="199" t="s">
        <v>3003</v>
      </c>
      <c r="E1831" s="482" t="s">
        <v>3004</v>
      </c>
      <c r="F1831" s="483"/>
      <c r="G1831" s="231" t="s">
        <v>518</v>
      </c>
      <c r="H1831" s="199" t="s">
        <v>1527</v>
      </c>
      <c r="I1831" s="232" t="s">
        <v>3007</v>
      </c>
      <c r="J1831" s="201">
        <f t="shared" ref="J1831:J1832" si="895">H1831*I1831</f>
        <v>9.7899999999999991</v>
      </c>
      <c r="K1831" s="195">
        <v>0.24979999999999999</v>
      </c>
      <c r="L1831" s="201">
        <f t="shared" ref="L1831:L1832" si="896">J1831*K1831</f>
        <v>2.4455419999999997</v>
      </c>
      <c r="M1831" s="196">
        <f t="shared" ref="M1831:M1832" si="897">ROUND(J1831+L1831,2)</f>
        <v>12.24</v>
      </c>
      <c r="N1831" s="20"/>
      <c r="O1831" s="17"/>
      <c r="P1831" s="17"/>
      <c r="Q1831" s="17"/>
      <c r="R1831" s="17"/>
    </row>
    <row r="1832" spans="1:18" ht="15" customHeight="1">
      <c r="A1832" s="17"/>
      <c r="B1832" s="213"/>
      <c r="C1832" s="192"/>
      <c r="D1832" s="199" t="s">
        <v>3005</v>
      </c>
      <c r="E1832" s="482" t="s">
        <v>3006</v>
      </c>
      <c r="F1832" s="483"/>
      <c r="G1832" s="231" t="s">
        <v>518</v>
      </c>
      <c r="H1832" s="199" t="s">
        <v>1527</v>
      </c>
      <c r="I1832" s="232" t="s">
        <v>3008</v>
      </c>
      <c r="J1832" s="201">
        <f t="shared" si="895"/>
        <v>36.03</v>
      </c>
      <c r="K1832" s="195">
        <v>0.24979999999999999</v>
      </c>
      <c r="L1832" s="201">
        <f t="shared" si="896"/>
        <v>9.0002940000000002</v>
      </c>
      <c r="M1832" s="196">
        <f t="shared" si="897"/>
        <v>45.03</v>
      </c>
      <c r="N1832" s="20"/>
      <c r="O1832" s="17"/>
      <c r="P1832" s="17"/>
      <c r="Q1832" s="17"/>
      <c r="R1832" s="17"/>
    </row>
    <row r="1833" spans="1:18" ht="15.75">
      <c r="A1833" s="17"/>
      <c r="B1833" s="213"/>
      <c r="C1833" s="486"/>
      <c r="D1833" s="486"/>
      <c r="E1833" s="486"/>
      <c r="F1833" s="486"/>
      <c r="G1833" s="486"/>
      <c r="H1833" s="486"/>
      <c r="I1833" s="486"/>
      <c r="J1833" s="486"/>
      <c r="K1833" s="486"/>
      <c r="L1833" s="209" t="s">
        <v>594</v>
      </c>
      <c r="M1833" s="210">
        <f>SUM(M1831:M1832)</f>
        <v>57.27</v>
      </c>
      <c r="N1833" s="20"/>
      <c r="O1833" s="17"/>
      <c r="P1833" s="17"/>
      <c r="Q1833" s="17"/>
      <c r="R1833" s="17"/>
    </row>
    <row r="1834" spans="1:18" ht="15.75" customHeight="1">
      <c r="A1834" s="17"/>
      <c r="B1834" s="213"/>
      <c r="C1834" s="206" t="s">
        <v>4004</v>
      </c>
      <c r="D1834" s="206">
        <v>91992</v>
      </c>
      <c r="E1834" s="484" t="s">
        <v>1309</v>
      </c>
      <c r="F1834" s="484"/>
      <c r="G1834" s="484"/>
      <c r="H1834" s="484"/>
      <c r="I1834" s="484"/>
      <c r="J1834" s="484"/>
      <c r="K1834" s="484"/>
      <c r="L1834" s="484"/>
      <c r="M1834" s="485"/>
      <c r="N1834" s="20"/>
      <c r="O1834" s="17"/>
      <c r="P1834" s="17"/>
      <c r="Q1834" s="17"/>
      <c r="R1834" s="17"/>
    </row>
    <row r="1835" spans="1:18" ht="15" customHeight="1">
      <c r="A1835" s="17"/>
      <c r="B1835" s="213"/>
      <c r="C1835" s="192"/>
      <c r="D1835" s="199" t="s">
        <v>3003</v>
      </c>
      <c r="E1835" s="482" t="s">
        <v>3004</v>
      </c>
      <c r="F1835" s="483"/>
      <c r="G1835" s="231" t="s">
        <v>518</v>
      </c>
      <c r="H1835" s="199" t="s">
        <v>1527</v>
      </c>
      <c r="I1835" s="232" t="s">
        <v>3007</v>
      </c>
      <c r="J1835" s="201">
        <f t="shared" ref="J1835:J1836" si="898">H1835*I1835</f>
        <v>9.7899999999999991</v>
      </c>
      <c r="K1835" s="195">
        <v>0.24979999999999999</v>
      </c>
      <c r="L1835" s="201">
        <f t="shared" ref="L1835:L1836" si="899">J1835*K1835</f>
        <v>2.4455419999999997</v>
      </c>
      <c r="M1835" s="196">
        <f t="shared" ref="M1835:M1836" si="900">ROUND(J1835+L1835,2)</f>
        <v>12.24</v>
      </c>
      <c r="N1835" s="20"/>
      <c r="O1835" s="17"/>
      <c r="P1835" s="17"/>
      <c r="Q1835" s="17"/>
      <c r="R1835" s="17"/>
    </row>
    <row r="1836" spans="1:18" ht="15" customHeight="1">
      <c r="A1836" s="17"/>
      <c r="B1836" s="213"/>
      <c r="C1836" s="192"/>
      <c r="D1836" s="199" t="s">
        <v>3009</v>
      </c>
      <c r="E1836" s="482" t="s">
        <v>3010</v>
      </c>
      <c r="F1836" s="483"/>
      <c r="G1836" s="231" t="s">
        <v>518</v>
      </c>
      <c r="H1836" s="199" t="s">
        <v>1527</v>
      </c>
      <c r="I1836" s="232" t="s">
        <v>3011</v>
      </c>
      <c r="J1836" s="201">
        <f t="shared" si="898"/>
        <v>29.05</v>
      </c>
      <c r="K1836" s="195">
        <v>0.24979999999999999</v>
      </c>
      <c r="L1836" s="201">
        <f t="shared" si="899"/>
        <v>7.2566899999999999</v>
      </c>
      <c r="M1836" s="196">
        <f t="shared" si="900"/>
        <v>36.31</v>
      </c>
      <c r="N1836" s="20"/>
      <c r="O1836" s="17"/>
      <c r="P1836" s="17"/>
      <c r="Q1836" s="17"/>
      <c r="R1836" s="17"/>
    </row>
    <row r="1837" spans="1:18" ht="15.75">
      <c r="A1837" s="17"/>
      <c r="B1837" s="213"/>
      <c r="C1837" s="486"/>
      <c r="D1837" s="486"/>
      <c r="E1837" s="486"/>
      <c r="F1837" s="486"/>
      <c r="G1837" s="486"/>
      <c r="H1837" s="486"/>
      <c r="I1837" s="486"/>
      <c r="J1837" s="486"/>
      <c r="K1837" s="486"/>
      <c r="L1837" s="209" t="s">
        <v>594</v>
      </c>
      <c r="M1837" s="210">
        <f>SUM(M1835:M1836)</f>
        <v>48.550000000000004</v>
      </c>
      <c r="N1837" s="20"/>
      <c r="O1837" s="17"/>
      <c r="P1837" s="17"/>
      <c r="Q1837" s="17"/>
      <c r="R1837" s="17"/>
    </row>
    <row r="1838" spans="1:18" ht="15.75" customHeight="1">
      <c r="A1838" s="17"/>
      <c r="B1838" s="213"/>
      <c r="C1838" s="206" t="s">
        <v>4005</v>
      </c>
      <c r="D1838" s="206">
        <v>91993</v>
      </c>
      <c r="E1838" s="484" t="s">
        <v>1310</v>
      </c>
      <c r="F1838" s="484"/>
      <c r="G1838" s="484"/>
      <c r="H1838" s="484"/>
      <c r="I1838" s="484"/>
      <c r="J1838" s="484"/>
      <c r="K1838" s="484"/>
      <c r="L1838" s="484"/>
      <c r="M1838" s="485"/>
      <c r="N1838" s="20"/>
      <c r="O1838" s="17"/>
      <c r="P1838" s="17"/>
      <c r="Q1838" s="17"/>
      <c r="R1838" s="17"/>
    </row>
    <row r="1839" spans="1:18" ht="15" customHeight="1">
      <c r="A1839" s="17"/>
      <c r="B1839" s="213"/>
      <c r="C1839" s="192"/>
      <c r="D1839" s="199" t="s">
        <v>3003</v>
      </c>
      <c r="E1839" s="482" t="s">
        <v>3004</v>
      </c>
      <c r="F1839" s="483"/>
      <c r="G1839" s="231" t="s">
        <v>518</v>
      </c>
      <c r="H1839" s="199" t="s">
        <v>1527</v>
      </c>
      <c r="I1839" s="232" t="s">
        <v>3007</v>
      </c>
      <c r="J1839" s="201">
        <f t="shared" ref="J1839:J1840" si="901">H1839*I1839</f>
        <v>9.7899999999999991</v>
      </c>
      <c r="K1839" s="195">
        <v>0.24979999999999999</v>
      </c>
      <c r="L1839" s="201">
        <f t="shared" ref="L1839:L1840" si="902">J1839*K1839</f>
        <v>2.4455419999999997</v>
      </c>
      <c r="M1839" s="196">
        <f t="shared" ref="M1839:M1840" si="903">ROUND(J1839+L1839,2)</f>
        <v>12.24</v>
      </c>
      <c r="N1839" s="20"/>
      <c r="O1839" s="17"/>
      <c r="P1839" s="17"/>
      <c r="Q1839" s="17"/>
      <c r="R1839" s="17"/>
    </row>
    <row r="1840" spans="1:18" ht="15" customHeight="1">
      <c r="A1840" s="17"/>
      <c r="B1840" s="213"/>
      <c r="C1840" s="192"/>
      <c r="D1840" s="199" t="s">
        <v>3012</v>
      </c>
      <c r="E1840" s="482" t="s">
        <v>3013</v>
      </c>
      <c r="F1840" s="483"/>
      <c r="G1840" s="231" t="s">
        <v>518</v>
      </c>
      <c r="H1840" s="199" t="s">
        <v>1527</v>
      </c>
      <c r="I1840" s="232" t="s">
        <v>3014</v>
      </c>
      <c r="J1840" s="201">
        <f t="shared" si="901"/>
        <v>31.29</v>
      </c>
      <c r="K1840" s="195">
        <v>0.24979999999999999</v>
      </c>
      <c r="L1840" s="201">
        <f t="shared" si="902"/>
        <v>7.8162419999999999</v>
      </c>
      <c r="M1840" s="196">
        <f t="shared" si="903"/>
        <v>39.11</v>
      </c>
      <c r="N1840" s="20"/>
      <c r="O1840" s="17"/>
      <c r="P1840" s="17"/>
      <c r="Q1840" s="17"/>
      <c r="R1840" s="17"/>
    </row>
    <row r="1841" spans="1:18" ht="15.75">
      <c r="A1841" s="17"/>
      <c r="B1841" s="213"/>
      <c r="C1841" s="486"/>
      <c r="D1841" s="486"/>
      <c r="E1841" s="486"/>
      <c r="F1841" s="486"/>
      <c r="G1841" s="486"/>
      <c r="H1841" s="486"/>
      <c r="I1841" s="486"/>
      <c r="J1841" s="486"/>
      <c r="K1841" s="486"/>
      <c r="L1841" s="209" t="s">
        <v>594</v>
      </c>
      <c r="M1841" s="210">
        <f>SUM(M1839:M1840)</f>
        <v>51.35</v>
      </c>
      <c r="N1841" s="20"/>
      <c r="O1841" s="17"/>
      <c r="P1841" s="17"/>
      <c r="Q1841" s="17"/>
      <c r="R1841" s="17"/>
    </row>
    <row r="1842" spans="1:18" ht="15.75" customHeight="1">
      <c r="A1842" s="17"/>
      <c r="B1842" s="213"/>
      <c r="C1842" s="206" t="s">
        <v>4006</v>
      </c>
      <c r="D1842" s="206">
        <v>91996</v>
      </c>
      <c r="E1842" s="484" t="s">
        <v>1311</v>
      </c>
      <c r="F1842" s="484"/>
      <c r="G1842" s="484"/>
      <c r="H1842" s="484"/>
      <c r="I1842" s="484"/>
      <c r="J1842" s="484"/>
      <c r="K1842" s="484"/>
      <c r="L1842" s="484"/>
      <c r="M1842" s="485"/>
      <c r="N1842" s="20"/>
      <c r="O1842" s="17"/>
      <c r="P1842" s="17"/>
      <c r="Q1842" s="17"/>
      <c r="R1842" s="17"/>
    </row>
    <row r="1843" spans="1:18" ht="15" customHeight="1">
      <c r="A1843" s="17"/>
      <c r="B1843" s="213"/>
      <c r="C1843" s="192"/>
      <c r="D1843" s="199" t="s">
        <v>3003</v>
      </c>
      <c r="E1843" s="482" t="s">
        <v>3004</v>
      </c>
      <c r="F1843" s="483"/>
      <c r="G1843" s="231" t="s">
        <v>518</v>
      </c>
      <c r="H1843" s="199" t="s">
        <v>1527</v>
      </c>
      <c r="I1843" s="232" t="s">
        <v>3007</v>
      </c>
      <c r="J1843" s="201">
        <f t="shared" ref="J1843:J1844" si="904">H1843*I1843</f>
        <v>9.7899999999999991</v>
      </c>
      <c r="K1843" s="195">
        <v>0.24979999999999999</v>
      </c>
      <c r="L1843" s="201">
        <f t="shared" ref="L1843:L1844" si="905">J1843*K1843</f>
        <v>2.4455419999999997</v>
      </c>
      <c r="M1843" s="196">
        <f t="shared" ref="M1843:M1844" si="906">ROUND(J1843+L1843,2)</f>
        <v>12.24</v>
      </c>
      <c r="N1843" s="20"/>
      <c r="O1843" s="17"/>
      <c r="P1843" s="17"/>
      <c r="Q1843" s="17"/>
      <c r="R1843" s="17"/>
    </row>
    <row r="1844" spans="1:18" ht="15" customHeight="1">
      <c r="A1844" s="17"/>
      <c r="B1844" s="213"/>
      <c r="C1844" s="192"/>
      <c r="D1844" s="199" t="s">
        <v>3015</v>
      </c>
      <c r="E1844" s="482" t="s">
        <v>3016</v>
      </c>
      <c r="F1844" s="483"/>
      <c r="G1844" s="231" t="s">
        <v>518</v>
      </c>
      <c r="H1844" s="199" t="s">
        <v>1527</v>
      </c>
      <c r="I1844" s="232" t="s">
        <v>3017</v>
      </c>
      <c r="J1844" s="201">
        <f t="shared" si="904"/>
        <v>21.06</v>
      </c>
      <c r="K1844" s="195">
        <v>0.24979999999999999</v>
      </c>
      <c r="L1844" s="201">
        <f t="shared" si="905"/>
        <v>5.2607879999999998</v>
      </c>
      <c r="M1844" s="196">
        <f t="shared" si="906"/>
        <v>26.32</v>
      </c>
      <c r="N1844" s="20"/>
      <c r="O1844" s="17"/>
      <c r="P1844" s="17"/>
      <c r="Q1844" s="17"/>
      <c r="R1844" s="17"/>
    </row>
    <row r="1845" spans="1:18" ht="15.75">
      <c r="A1845" s="17"/>
      <c r="B1845" s="213"/>
      <c r="C1845" s="486"/>
      <c r="D1845" s="486"/>
      <c r="E1845" s="486"/>
      <c r="F1845" s="486"/>
      <c r="G1845" s="486"/>
      <c r="H1845" s="486"/>
      <c r="I1845" s="486"/>
      <c r="J1845" s="486"/>
      <c r="K1845" s="486"/>
      <c r="L1845" s="209" t="s">
        <v>594</v>
      </c>
      <c r="M1845" s="210">
        <f>SUM(M1843:M1844)</f>
        <v>38.56</v>
      </c>
      <c r="N1845" s="20"/>
      <c r="O1845" s="17"/>
      <c r="P1845" s="17"/>
      <c r="Q1845" s="17"/>
      <c r="R1845" s="17"/>
    </row>
    <row r="1846" spans="1:18" ht="15.75" customHeight="1">
      <c r="A1846" s="17"/>
      <c r="B1846" s="213"/>
      <c r="C1846" s="206" t="s">
        <v>4007</v>
      </c>
      <c r="D1846" s="206">
        <v>91997</v>
      </c>
      <c r="E1846" s="484" t="s">
        <v>856</v>
      </c>
      <c r="F1846" s="484"/>
      <c r="G1846" s="484"/>
      <c r="H1846" s="484"/>
      <c r="I1846" s="484"/>
      <c r="J1846" s="484"/>
      <c r="K1846" s="484"/>
      <c r="L1846" s="484"/>
      <c r="M1846" s="485"/>
      <c r="N1846" s="20"/>
      <c r="O1846" s="17"/>
      <c r="P1846" s="17"/>
      <c r="Q1846" s="17"/>
      <c r="R1846" s="17"/>
    </row>
    <row r="1847" spans="1:18" ht="15" customHeight="1">
      <c r="A1847" s="17"/>
      <c r="B1847" s="213"/>
      <c r="C1847" s="192"/>
      <c r="D1847" s="199" t="s">
        <v>3003</v>
      </c>
      <c r="E1847" s="482" t="s">
        <v>3004</v>
      </c>
      <c r="F1847" s="483"/>
      <c r="G1847" s="231" t="s">
        <v>518</v>
      </c>
      <c r="H1847" s="199" t="s">
        <v>1527</v>
      </c>
      <c r="I1847" s="232" t="s">
        <v>3007</v>
      </c>
      <c r="J1847" s="201">
        <f t="shared" ref="J1847:J1848" si="907">H1847*I1847</f>
        <v>9.7899999999999991</v>
      </c>
      <c r="K1847" s="195">
        <v>0.24979999999999999</v>
      </c>
      <c r="L1847" s="201">
        <f t="shared" ref="L1847:L1848" si="908">J1847*K1847</f>
        <v>2.4455419999999997</v>
      </c>
      <c r="M1847" s="196">
        <f t="shared" ref="M1847:M1848" si="909">ROUND(J1847+L1847,2)</f>
        <v>12.24</v>
      </c>
      <c r="N1847" s="20"/>
      <c r="O1847" s="17"/>
      <c r="P1847" s="17"/>
      <c r="Q1847" s="17"/>
      <c r="R1847" s="17"/>
    </row>
    <row r="1848" spans="1:18" ht="15" customHeight="1">
      <c r="A1848" s="17"/>
      <c r="B1848" s="213"/>
      <c r="C1848" s="192"/>
      <c r="D1848" s="199" t="s">
        <v>3018</v>
      </c>
      <c r="E1848" s="482" t="s">
        <v>3019</v>
      </c>
      <c r="F1848" s="483"/>
      <c r="G1848" s="231" t="s">
        <v>518</v>
      </c>
      <c r="H1848" s="199" t="s">
        <v>1527</v>
      </c>
      <c r="I1848" s="232" t="s">
        <v>3020</v>
      </c>
      <c r="J1848" s="201">
        <f t="shared" si="907"/>
        <v>23.3</v>
      </c>
      <c r="K1848" s="195">
        <v>0.24979999999999999</v>
      </c>
      <c r="L1848" s="201">
        <f t="shared" si="908"/>
        <v>5.8203399999999998</v>
      </c>
      <c r="M1848" s="196">
        <f t="shared" si="909"/>
        <v>29.12</v>
      </c>
      <c r="N1848" s="20"/>
      <c r="O1848" s="17"/>
      <c r="P1848" s="17"/>
      <c r="Q1848" s="17"/>
      <c r="R1848" s="17"/>
    </row>
    <row r="1849" spans="1:18" ht="15.75">
      <c r="A1849" s="17"/>
      <c r="B1849" s="213"/>
      <c r="C1849" s="486"/>
      <c r="D1849" s="486"/>
      <c r="E1849" s="486"/>
      <c r="F1849" s="486"/>
      <c r="G1849" s="486"/>
      <c r="H1849" s="486"/>
      <c r="I1849" s="486"/>
      <c r="J1849" s="486"/>
      <c r="K1849" s="486"/>
      <c r="L1849" s="209" t="s">
        <v>594</v>
      </c>
      <c r="M1849" s="210">
        <f>SUM(M1847:M1848)</f>
        <v>41.36</v>
      </c>
      <c r="N1849" s="20"/>
      <c r="O1849" s="17"/>
      <c r="P1849" s="17"/>
      <c r="Q1849" s="17"/>
      <c r="R1849" s="17"/>
    </row>
    <row r="1850" spans="1:18" ht="15.75" customHeight="1">
      <c r="A1850" s="17"/>
      <c r="B1850" s="213"/>
      <c r="C1850" s="206" t="s">
        <v>4008</v>
      </c>
      <c r="D1850" s="206">
        <v>92000</v>
      </c>
      <c r="E1850" s="484" t="s">
        <v>1312</v>
      </c>
      <c r="F1850" s="484"/>
      <c r="G1850" s="484"/>
      <c r="H1850" s="484"/>
      <c r="I1850" s="484"/>
      <c r="J1850" s="484"/>
      <c r="K1850" s="484"/>
      <c r="L1850" s="484"/>
      <c r="M1850" s="485"/>
      <c r="N1850" s="20"/>
      <c r="O1850" s="17"/>
      <c r="P1850" s="17"/>
      <c r="Q1850" s="17"/>
      <c r="R1850" s="17"/>
    </row>
    <row r="1851" spans="1:18" ht="15" customHeight="1">
      <c r="A1851" s="17"/>
      <c r="B1851" s="213"/>
      <c r="C1851" s="192"/>
      <c r="D1851" s="199" t="s">
        <v>3003</v>
      </c>
      <c r="E1851" s="482" t="s">
        <v>3004</v>
      </c>
      <c r="F1851" s="483"/>
      <c r="G1851" s="231" t="s">
        <v>518</v>
      </c>
      <c r="H1851" s="199" t="s">
        <v>1527</v>
      </c>
      <c r="I1851" s="232" t="s">
        <v>3007</v>
      </c>
      <c r="J1851" s="201">
        <f t="shared" ref="J1851:J1852" si="910">H1851*I1851</f>
        <v>9.7899999999999991</v>
      </c>
      <c r="K1851" s="195">
        <v>0.24979999999999999</v>
      </c>
      <c r="L1851" s="201">
        <f t="shared" ref="L1851:L1852" si="911">J1851*K1851</f>
        <v>2.4455419999999997</v>
      </c>
      <c r="M1851" s="196">
        <f t="shared" ref="M1851:M1852" si="912">ROUND(J1851+L1851,2)</f>
        <v>12.24</v>
      </c>
      <c r="N1851" s="20"/>
      <c r="O1851" s="17"/>
      <c r="P1851" s="17"/>
      <c r="Q1851" s="17"/>
      <c r="R1851" s="17"/>
    </row>
    <row r="1852" spans="1:18" ht="15" customHeight="1">
      <c r="A1852" s="17"/>
      <c r="B1852" s="213"/>
      <c r="C1852" s="192"/>
      <c r="D1852" s="199" t="s">
        <v>3021</v>
      </c>
      <c r="E1852" s="482" t="s">
        <v>3022</v>
      </c>
      <c r="F1852" s="483"/>
      <c r="G1852" s="231" t="s">
        <v>518</v>
      </c>
      <c r="H1852" s="199" t="s">
        <v>1527</v>
      </c>
      <c r="I1852" s="232" t="s">
        <v>3023</v>
      </c>
      <c r="J1852" s="201">
        <f t="shared" si="910"/>
        <v>17.97</v>
      </c>
      <c r="K1852" s="195">
        <v>0.24979999999999999</v>
      </c>
      <c r="L1852" s="201">
        <f t="shared" si="911"/>
        <v>4.4889059999999992</v>
      </c>
      <c r="M1852" s="196">
        <f t="shared" si="912"/>
        <v>22.46</v>
      </c>
      <c r="N1852" s="20"/>
      <c r="O1852" s="17"/>
      <c r="P1852" s="17"/>
      <c r="Q1852" s="17"/>
      <c r="R1852" s="17"/>
    </row>
    <row r="1853" spans="1:18" ht="15.75">
      <c r="A1853" s="17"/>
      <c r="B1853" s="213"/>
      <c r="C1853" s="486"/>
      <c r="D1853" s="486"/>
      <c r="E1853" s="486"/>
      <c r="F1853" s="486"/>
      <c r="G1853" s="486"/>
      <c r="H1853" s="486"/>
      <c r="I1853" s="486"/>
      <c r="J1853" s="486"/>
      <c r="K1853" s="486"/>
      <c r="L1853" s="209" t="s">
        <v>594</v>
      </c>
      <c r="M1853" s="210">
        <f>SUM(M1851:M1852)</f>
        <v>34.700000000000003</v>
      </c>
      <c r="N1853" s="20"/>
      <c r="O1853" s="17"/>
      <c r="P1853" s="17"/>
      <c r="Q1853" s="17"/>
      <c r="R1853" s="17"/>
    </row>
    <row r="1854" spans="1:18" ht="15.75" customHeight="1">
      <c r="A1854" s="17"/>
      <c r="B1854" s="213"/>
      <c r="C1854" s="206" t="s">
        <v>4009</v>
      </c>
      <c r="D1854" s="206">
        <v>92001</v>
      </c>
      <c r="E1854" s="484" t="s">
        <v>1313</v>
      </c>
      <c r="F1854" s="484"/>
      <c r="G1854" s="484"/>
      <c r="H1854" s="484"/>
      <c r="I1854" s="484"/>
      <c r="J1854" s="484"/>
      <c r="K1854" s="484"/>
      <c r="L1854" s="484"/>
      <c r="M1854" s="485"/>
      <c r="N1854" s="20"/>
      <c r="O1854" s="17"/>
      <c r="P1854" s="17"/>
      <c r="Q1854" s="17"/>
      <c r="R1854" s="17"/>
    </row>
    <row r="1855" spans="1:18" ht="15" customHeight="1">
      <c r="A1855" s="17"/>
      <c r="B1855" s="213"/>
      <c r="C1855" s="192"/>
      <c r="D1855" s="199" t="s">
        <v>3003</v>
      </c>
      <c r="E1855" s="482" t="s">
        <v>3004</v>
      </c>
      <c r="F1855" s="483"/>
      <c r="G1855" s="231" t="s">
        <v>518</v>
      </c>
      <c r="H1855" s="199" t="s">
        <v>1527</v>
      </c>
      <c r="I1855" s="232" t="s">
        <v>3007</v>
      </c>
      <c r="J1855" s="201">
        <f t="shared" ref="J1855:J1856" si="913">H1855*I1855</f>
        <v>9.7899999999999991</v>
      </c>
      <c r="K1855" s="195">
        <v>0.24979999999999999</v>
      </c>
      <c r="L1855" s="201">
        <f t="shared" ref="L1855:L1856" si="914">J1855*K1855</f>
        <v>2.4455419999999997</v>
      </c>
      <c r="M1855" s="196">
        <f t="shared" ref="M1855:M1856" si="915">ROUND(J1855+L1855,2)</f>
        <v>12.24</v>
      </c>
      <c r="N1855" s="20"/>
      <c r="O1855" s="17"/>
      <c r="P1855" s="17"/>
      <c r="Q1855" s="17"/>
      <c r="R1855" s="17"/>
    </row>
    <row r="1856" spans="1:18" ht="15" customHeight="1">
      <c r="A1856" s="17"/>
      <c r="B1856" s="213"/>
      <c r="C1856" s="192"/>
      <c r="D1856" s="199" t="s">
        <v>3024</v>
      </c>
      <c r="E1856" s="482" t="s">
        <v>3025</v>
      </c>
      <c r="F1856" s="483"/>
      <c r="G1856" s="231" t="s">
        <v>518</v>
      </c>
      <c r="H1856" s="199" t="s">
        <v>1527</v>
      </c>
      <c r="I1856" s="232" t="s">
        <v>1915</v>
      </c>
      <c r="J1856" s="201">
        <f t="shared" si="913"/>
        <v>20.21</v>
      </c>
      <c r="K1856" s="195">
        <v>0.24979999999999999</v>
      </c>
      <c r="L1856" s="201">
        <f t="shared" si="914"/>
        <v>5.0484580000000001</v>
      </c>
      <c r="M1856" s="196">
        <f t="shared" si="915"/>
        <v>25.26</v>
      </c>
      <c r="N1856" s="20"/>
      <c r="O1856" s="17"/>
      <c r="P1856" s="17"/>
      <c r="Q1856" s="17"/>
      <c r="R1856" s="17"/>
    </row>
    <row r="1857" spans="1:18" ht="15.75">
      <c r="A1857" s="17"/>
      <c r="B1857" s="213"/>
      <c r="C1857" s="486"/>
      <c r="D1857" s="486"/>
      <c r="E1857" s="486"/>
      <c r="F1857" s="486"/>
      <c r="G1857" s="486"/>
      <c r="H1857" s="486"/>
      <c r="I1857" s="486"/>
      <c r="J1857" s="486"/>
      <c r="K1857" s="486"/>
      <c r="L1857" s="209" t="s">
        <v>594</v>
      </c>
      <c r="M1857" s="210">
        <f>SUM(M1855:M1856)</f>
        <v>37.5</v>
      </c>
      <c r="N1857" s="20"/>
      <c r="O1857" s="17"/>
      <c r="P1857" s="17"/>
      <c r="Q1857" s="17"/>
      <c r="R1857" s="17"/>
    </row>
    <row r="1858" spans="1:18" ht="15.75" customHeight="1">
      <c r="A1858" s="17"/>
      <c r="B1858" s="213"/>
      <c r="C1858" s="206" t="s">
        <v>4010</v>
      </c>
      <c r="D1858" s="206">
        <v>92004</v>
      </c>
      <c r="E1858" s="484" t="s">
        <v>1314</v>
      </c>
      <c r="F1858" s="484"/>
      <c r="G1858" s="484"/>
      <c r="H1858" s="484"/>
      <c r="I1858" s="484"/>
      <c r="J1858" s="484"/>
      <c r="K1858" s="484"/>
      <c r="L1858" s="484"/>
      <c r="M1858" s="485"/>
      <c r="N1858" s="20"/>
      <c r="O1858" s="17"/>
      <c r="P1858" s="17"/>
      <c r="Q1858" s="17"/>
      <c r="R1858" s="17"/>
    </row>
    <row r="1859" spans="1:18" ht="15" customHeight="1">
      <c r="A1859" s="17"/>
      <c r="B1859" s="213"/>
      <c r="C1859" s="192"/>
      <c r="D1859" s="199" t="s">
        <v>3003</v>
      </c>
      <c r="E1859" s="482" t="s">
        <v>3004</v>
      </c>
      <c r="F1859" s="483"/>
      <c r="G1859" s="231" t="s">
        <v>518</v>
      </c>
      <c r="H1859" s="199" t="s">
        <v>1527</v>
      </c>
      <c r="I1859" s="232" t="s">
        <v>3007</v>
      </c>
      <c r="J1859" s="201">
        <f t="shared" ref="J1859:J1860" si="916">H1859*I1859</f>
        <v>9.7899999999999991</v>
      </c>
      <c r="K1859" s="195">
        <v>0.24979999999999999</v>
      </c>
      <c r="L1859" s="201">
        <f t="shared" ref="L1859:L1860" si="917">J1859*K1859</f>
        <v>2.4455419999999997</v>
      </c>
      <c r="M1859" s="196">
        <f t="shared" ref="M1859:M1860" si="918">ROUND(J1859+L1859,2)</f>
        <v>12.24</v>
      </c>
      <c r="N1859" s="20"/>
      <c r="O1859" s="17"/>
      <c r="P1859" s="17"/>
      <c r="Q1859" s="17"/>
      <c r="R1859" s="17"/>
    </row>
    <row r="1860" spans="1:18" ht="15" customHeight="1">
      <c r="A1860" s="17"/>
      <c r="B1860" s="213"/>
      <c r="C1860" s="192"/>
      <c r="D1860" s="199" t="s">
        <v>3026</v>
      </c>
      <c r="E1860" s="482" t="s">
        <v>3027</v>
      </c>
      <c r="F1860" s="483"/>
      <c r="G1860" s="231" t="s">
        <v>518</v>
      </c>
      <c r="H1860" s="199" t="s">
        <v>1527</v>
      </c>
      <c r="I1860" s="232" t="s">
        <v>3028</v>
      </c>
      <c r="J1860" s="201">
        <f t="shared" si="916"/>
        <v>39.57</v>
      </c>
      <c r="K1860" s="195">
        <v>0.24979999999999999</v>
      </c>
      <c r="L1860" s="201">
        <f t="shared" si="917"/>
        <v>9.8845860000000005</v>
      </c>
      <c r="M1860" s="196">
        <f t="shared" si="918"/>
        <v>49.45</v>
      </c>
      <c r="N1860" s="20"/>
      <c r="O1860" s="17"/>
      <c r="P1860" s="17"/>
      <c r="Q1860" s="17"/>
      <c r="R1860" s="17"/>
    </row>
    <row r="1861" spans="1:18" ht="15.75">
      <c r="A1861" s="17"/>
      <c r="B1861" s="213"/>
      <c r="C1861" s="486"/>
      <c r="D1861" s="486"/>
      <c r="E1861" s="486"/>
      <c r="F1861" s="486"/>
      <c r="G1861" s="486"/>
      <c r="H1861" s="486"/>
      <c r="I1861" s="486"/>
      <c r="J1861" s="486"/>
      <c r="K1861" s="486"/>
      <c r="L1861" s="209" t="s">
        <v>594</v>
      </c>
      <c r="M1861" s="210">
        <f>SUM(M1859:M1860)</f>
        <v>61.690000000000005</v>
      </c>
      <c r="N1861" s="20"/>
      <c r="O1861" s="17"/>
      <c r="P1861" s="17"/>
      <c r="Q1861" s="17"/>
      <c r="R1861" s="17"/>
    </row>
    <row r="1862" spans="1:18" ht="15.75" customHeight="1">
      <c r="A1862" s="17"/>
      <c r="B1862" s="213"/>
      <c r="C1862" s="206" t="s">
        <v>4011</v>
      </c>
      <c r="D1862" s="206">
        <v>92007</v>
      </c>
      <c r="E1862" s="484" t="s">
        <v>1316</v>
      </c>
      <c r="F1862" s="484"/>
      <c r="G1862" s="484"/>
      <c r="H1862" s="484"/>
      <c r="I1862" s="484"/>
      <c r="J1862" s="484"/>
      <c r="K1862" s="484"/>
      <c r="L1862" s="484"/>
      <c r="M1862" s="485"/>
      <c r="N1862" s="20"/>
      <c r="O1862" s="17"/>
      <c r="P1862" s="17"/>
      <c r="Q1862" s="17"/>
      <c r="R1862" s="17"/>
    </row>
    <row r="1863" spans="1:18" ht="15" customHeight="1">
      <c r="A1863" s="17"/>
      <c r="B1863" s="213"/>
      <c r="C1863" s="192"/>
      <c r="D1863" s="199" t="s">
        <v>3029</v>
      </c>
      <c r="E1863" s="482" t="s">
        <v>3030</v>
      </c>
      <c r="F1863" s="483"/>
      <c r="G1863" s="231" t="s">
        <v>518</v>
      </c>
      <c r="H1863" s="199" t="s">
        <v>1534</v>
      </c>
      <c r="I1863" s="232" t="s">
        <v>3031</v>
      </c>
      <c r="J1863" s="201">
        <f t="shared" ref="J1863:J1864" si="919">H1863*I1863</f>
        <v>20.5</v>
      </c>
      <c r="K1863" s="195">
        <v>0.24979999999999999</v>
      </c>
      <c r="L1863" s="201">
        <f t="shared" ref="L1863:L1864" si="920">J1863*K1863</f>
        <v>5.1208999999999998</v>
      </c>
      <c r="M1863" s="196">
        <f t="shared" ref="M1863:M1864" si="921">ROUND(J1863+L1863,2)</f>
        <v>25.62</v>
      </c>
      <c r="N1863" s="20"/>
      <c r="O1863" s="17"/>
      <c r="P1863" s="17"/>
      <c r="Q1863" s="17"/>
      <c r="R1863" s="17"/>
    </row>
    <row r="1864" spans="1:18" ht="15" customHeight="1">
      <c r="A1864" s="17"/>
      <c r="B1864" s="213"/>
      <c r="C1864" s="192"/>
      <c r="D1864" s="199" t="s">
        <v>1664</v>
      </c>
      <c r="E1864" s="482" t="s">
        <v>634</v>
      </c>
      <c r="F1864" s="483"/>
      <c r="G1864" s="231" t="s">
        <v>596</v>
      </c>
      <c r="H1864" s="199" t="s">
        <v>3032</v>
      </c>
      <c r="I1864" s="232" t="s">
        <v>2434</v>
      </c>
      <c r="J1864" s="201">
        <f t="shared" si="919"/>
        <v>7.7463999999999995</v>
      </c>
      <c r="K1864" s="195">
        <v>0.24979999999999999</v>
      </c>
      <c r="L1864" s="201">
        <f t="shared" si="920"/>
        <v>1.9350507199999998</v>
      </c>
      <c r="M1864" s="196">
        <f t="shared" si="921"/>
        <v>9.68</v>
      </c>
      <c r="N1864" s="20"/>
      <c r="O1864" s="17"/>
      <c r="P1864" s="17"/>
      <c r="Q1864" s="17"/>
      <c r="R1864" s="17"/>
    </row>
    <row r="1865" spans="1:18" ht="15.75">
      <c r="A1865" s="17"/>
      <c r="B1865" s="213"/>
      <c r="C1865" s="486"/>
      <c r="D1865" s="486"/>
      <c r="E1865" s="486"/>
      <c r="F1865" s="486"/>
      <c r="G1865" s="486"/>
      <c r="H1865" s="486"/>
      <c r="I1865" s="486"/>
      <c r="J1865" s="486"/>
      <c r="K1865" s="486"/>
      <c r="L1865" s="209" t="s">
        <v>594</v>
      </c>
      <c r="M1865" s="210">
        <f>SUM(M1863:M1864)</f>
        <v>35.299999999999997</v>
      </c>
      <c r="N1865" s="20"/>
      <c r="O1865" s="17"/>
      <c r="P1865" s="17"/>
      <c r="Q1865" s="17"/>
      <c r="R1865" s="17"/>
    </row>
    <row r="1866" spans="1:18" ht="15.75" customHeight="1">
      <c r="A1866" s="17"/>
      <c r="B1866" s="213"/>
      <c r="C1866" s="206" t="s">
        <v>4012</v>
      </c>
      <c r="D1866" s="206">
        <v>92008</v>
      </c>
      <c r="E1866" s="484" t="s">
        <v>1317</v>
      </c>
      <c r="F1866" s="484"/>
      <c r="G1866" s="484"/>
      <c r="H1866" s="484"/>
      <c r="I1866" s="484"/>
      <c r="J1866" s="484"/>
      <c r="K1866" s="484"/>
      <c r="L1866" s="484"/>
      <c r="M1866" s="485"/>
      <c r="N1866" s="20"/>
      <c r="O1866" s="17"/>
      <c r="P1866" s="17"/>
      <c r="Q1866" s="17"/>
      <c r="R1866" s="17"/>
    </row>
    <row r="1867" spans="1:18" ht="15" customHeight="1">
      <c r="A1867" s="17"/>
      <c r="B1867" s="213"/>
      <c r="C1867" s="192"/>
      <c r="D1867" s="199" t="s">
        <v>3003</v>
      </c>
      <c r="E1867" s="482" t="s">
        <v>3004</v>
      </c>
      <c r="F1867" s="483"/>
      <c r="G1867" s="231" t="s">
        <v>518</v>
      </c>
      <c r="H1867" s="199" t="s">
        <v>1527</v>
      </c>
      <c r="I1867" s="232" t="s">
        <v>3007</v>
      </c>
      <c r="J1867" s="201">
        <f t="shared" ref="J1867:J1868" si="922">H1867*I1867</f>
        <v>9.7899999999999991</v>
      </c>
      <c r="K1867" s="195">
        <v>0.24979999999999999</v>
      </c>
      <c r="L1867" s="201">
        <f t="shared" ref="L1867:L1868" si="923">J1867*K1867</f>
        <v>2.4455419999999997</v>
      </c>
      <c r="M1867" s="196">
        <f t="shared" ref="M1867:M1868" si="924">ROUND(J1867+L1867,2)</f>
        <v>12.24</v>
      </c>
      <c r="N1867" s="20"/>
      <c r="O1867" s="17"/>
      <c r="P1867" s="17"/>
      <c r="Q1867" s="17"/>
      <c r="R1867" s="17"/>
    </row>
    <row r="1868" spans="1:18" ht="15" customHeight="1">
      <c r="A1868" s="17"/>
      <c r="B1868" s="213"/>
      <c r="C1868" s="192"/>
      <c r="D1868" s="199" t="s">
        <v>3033</v>
      </c>
      <c r="E1868" s="482" t="s">
        <v>3034</v>
      </c>
      <c r="F1868" s="483"/>
      <c r="G1868" s="231" t="s">
        <v>518</v>
      </c>
      <c r="H1868" s="199" t="s">
        <v>1527</v>
      </c>
      <c r="I1868" s="232" t="s">
        <v>3035</v>
      </c>
      <c r="J1868" s="201">
        <f t="shared" si="922"/>
        <v>33.35</v>
      </c>
      <c r="K1868" s="195">
        <v>0.24979999999999999</v>
      </c>
      <c r="L1868" s="201">
        <f t="shared" si="923"/>
        <v>8.3308300000000006</v>
      </c>
      <c r="M1868" s="196">
        <f t="shared" si="924"/>
        <v>41.68</v>
      </c>
      <c r="N1868" s="20"/>
      <c r="O1868" s="17"/>
      <c r="P1868" s="17"/>
      <c r="Q1868" s="17"/>
      <c r="R1868" s="17"/>
    </row>
    <row r="1869" spans="1:18" ht="15.75">
      <c r="A1869" s="17"/>
      <c r="B1869" s="213"/>
      <c r="C1869" s="486"/>
      <c r="D1869" s="486"/>
      <c r="E1869" s="486"/>
      <c r="F1869" s="486"/>
      <c r="G1869" s="486"/>
      <c r="H1869" s="486"/>
      <c r="I1869" s="486"/>
      <c r="J1869" s="486"/>
      <c r="K1869" s="486"/>
      <c r="L1869" s="209" t="s">
        <v>594</v>
      </c>
      <c r="M1869" s="210">
        <f>SUM(M1867:M1868)</f>
        <v>53.92</v>
      </c>
      <c r="N1869" s="20"/>
      <c r="O1869" s="17"/>
      <c r="P1869" s="17"/>
      <c r="Q1869" s="17"/>
      <c r="R1869" s="17"/>
    </row>
    <row r="1870" spans="1:18" ht="15.75" customHeight="1">
      <c r="A1870" s="17"/>
      <c r="B1870" s="213"/>
      <c r="C1870" s="206" t="s">
        <v>4013</v>
      </c>
      <c r="D1870" s="206">
        <v>92009</v>
      </c>
      <c r="E1870" s="484" t="s">
        <v>1318</v>
      </c>
      <c r="F1870" s="484"/>
      <c r="G1870" s="484"/>
      <c r="H1870" s="484"/>
      <c r="I1870" s="484"/>
      <c r="J1870" s="484"/>
      <c r="K1870" s="484"/>
      <c r="L1870" s="484"/>
      <c r="M1870" s="485"/>
      <c r="N1870" s="20"/>
      <c r="O1870" s="17"/>
      <c r="P1870" s="17"/>
      <c r="Q1870" s="17"/>
      <c r="R1870" s="17"/>
    </row>
    <row r="1871" spans="1:18" ht="15" customHeight="1">
      <c r="A1871" s="17"/>
      <c r="B1871" s="213"/>
      <c r="C1871" s="192"/>
      <c r="D1871" s="199" t="s">
        <v>3003</v>
      </c>
      <c r="E1871" s="482" t="s">
        <v>3004</v>
      </c>
      <c r="F1871" s="483"/>
      <c r="G1871" s="231" t="s">
        <v>518</v>
      </c>
      <c r="H1871" s="199" t="s">
        <v>1527</v>
      </c>
      <c r="I1871" s="232" t="s">
        <v>3007</v>
      </c>
      <c r="J1871" s="201">
        <f t="shared" ref="J1871:J1872" si="925">H1871*I1871</f>
        <v>9.7899999999999991</v>
      </c>
      <c r="K1871" s="195">
        <v>0.24979999999999999</v>
      </c>
      <c r="L1871" s="201">
        <f t="shared" ref="L1871:L1872" si="926">J1871*K1871</f>
        <v>2.4455419999999997</v>
      </c>
      <c r="M1871" s="196">
        <f t="shared" ref="M1871:M1872" si="927">ROUND(J1871+L1871,2)</f>
        <v>12.24</v>
      </c>
      <c r="N1871" s="20"/>
      <c r="O1871" s="17"/>
      <c r="P1871" s="17"/>
      <c r="Q1871" s="17"/>
      <c r="R1871" s="17"/>
    </row>
    <row r="1872" spans="1:18" ht="15" customHeight="1">
      <c r="A1872" s="17"/>
      <c r="B1872" s="213"/>
      <c r="C1872" s="192"/>
      <c r="D1872" s="199" t="s">
        <v>3036</v>
      </c>
      <c r="E1872" s="482" t="s">
        <v>3037</v>
      </c>
      <c r="F1872" s="483"/>
      <c r="G1872" s="231" t="s">
        <v>518</v>
      </c>
      <c r="H1872" s="199" t="s">
        <v>1527</v>
      </c>
      <c r="I1872" s="232" t="s">
        <v>3038</v>
      </c>
      <c r="J1872" s="201">
        <f t="shared" si="925"/>
        <v>37.83</v>
      </c>
      <c r="K1872" s="195">
        <v>0.24979999999999999</v>
      </c>
      <c r="L1872" s="201">
        <f t="shared" si="926"/>
        <v>9.4499339999999989</v>
      </c>
      <c r="M1872" s="196">
        <f t="shared" si="927"/>
        <v>47.28</v>
      </c>
      <c r="N1872" s="20"/>
      <c r="O1872" s="17"/>
      <c r="P1872" s="17"/>
      <c r="Q1872" s="17"/>
      <c r="R1872" s="17"/>
    </row>
    <row r="1873" spans="1:18" ht="15.75">
      <c r="A1873" s="17"/>
      <c r="B1873" s="213"/>
      <c r="C1873" s="486"/>
      <c r="D1873" s="486"/>
      <c r="E1873" s="486"/>
      <c r="F1873" s="486"/>
      <c r="G1873" s="486"/>
      <c r="H1873" s="486"/>
      <c r="I1873" s="486"/>
      <c r="J1873" s="486"/>
      <c r="K1873" s="486"/>
      <c r="L1873" s="209" t="s">
        <v>594</v>
      </c>
      <c r="M1873" s="210">
        <f>SUM(M1871:M1872)</f>
        <v>59.52</v>
      </c>
      <c r="N1873" s="20"/>
      <c r="O1873" s="17"/>
      <c r="P1873" s="17"/>
      <c r="Q1873" s="17"/>
      <c r="R1873" s="17"/>
    </row>
    <row r="1874" spans="1:18" ht="15.75" customHeight="1">
      <c r="A1874" s="17"/>
      <c r="B1874" s="213"/>
      <c r="C1874" s="206" t="s">
        <v>4014</v>
      </c>
      <c r="D1874" s="206">
        <v>92012</v>
      </c>
      <c r="E1874" s="484" t="s">
        <v>1319</v>
      </c>
      <c r="F1874" s="484"/>
      <c r="G1874" s="484"/>
      <c r="H1874" s="484"/>
      <c r="I1874" s="484"/>
      <c r="J1874" s="484"/>
      <c r="K1874" s="484"/>
      <c r="L1874" s="484"/>
      <c r="M1874" s="485"/>
      <c r="N1874" s="20"/>
      <c r="O1874" s="17"/>
      <c r="P1874" s="17"/>
      <c r="Q1874" s="17"/>
      <c r="R1874" s="17"/>
    </row>
    <row r="1875" spans="1:18" ht="15" customHeight="1">
      <c r="A1875" s="17"/>
      <c r="B1875" s="213"/>
      <c r="C1875" s="192"/>
      <c r="D1875" s="199" t="s">
        <v>3003</v>
      </c>
      <c r="E1875" s="482" t="s">
        <v>3004</v>
      </c>
      <c r="F1875" s="483"/>
      <c r="G1875" s="231" t="s">
        <v>518</v>
      </c>
      <c r="H1875" s="199" t="s">
        <v>1527</v>
      </c>
      <c r="I1875" s="232" t="s">
        <v>3007</v>
      </c>
      <c r="J1875" s="201">
        <f t="shared" ref="J1875:J1876" si="928">H1875*I1875</f>
        <v>9.7899999999999991</v>
      </c>
      <c r="K1875" s="195">
        <v>0.24979999999999999</v>
      </c>
      <c r="L1875" s="201">
        <f t="shared" ref="L1875:L1876" si="929">J1875*K1875</f>
        <v>2.4455419999999997</v>
      </c>
      <c r="M1875" s="196">
        <f t="shared" ref="M1875:M1876" si="930">ROUND(J1875+L1875,2)</f>
        <v>12.24</v>
      </c>
      <c r="N1875" s="20"/>
      <c r="O1875" s="17"/>
      <c r="P1875" s="17"/>
      <c r="Q1875" s="17"/>
      <c r="R1875" s="17"/>
    </row>
    <row r="1876" spans="1:18" ht="15" customHeight="1">
      <c r="A1876" s="17"/>
      <c r="B1876" s="213"/>
      <c r="C1876" s="192"/>
      <c r="D1876" s="199" t="s">
        <v>3039</v>
      </c>
      <c r="E1876" s="482" t="s">
        <v>3040</v>
      </c>
      <c r="F1876" s="483"/>
      <c r="G1876" s="231" t="s">
        <v>518</v>
      </c>
      <c r="H1876" s="199" t="s">
        <v>1527</v>
      </c>
      <c r="I1876" s="232" t="s">
        <v>3041</v>
      </c>
      <c r="J1876" s="201">
        <f t="shared" si="928"/>
        <v>58.03</v>
      </c>
      <c r="K1876" s="195">
        <v>0.24979999999999999</v>
      </c>
      <c r="L1876" s="201">
        <f t="shared" si="929"/>
        <v>14.495894</v>
      </c>
      <c r="M1876" s="196">
        <f t="shared" si="930"/>
        <v>72.53</v>
      </c>
      <c r="N1876" s="20"/>
      <c r="O1876" s="17"/>
      <c r="P1876" s="17"/>
      <c r="Q1876" s="17"/>
      <c r="R1876" s="17"/>
    </row>
    <row r="1877" spans="1:18" ht="15.75">
      <c r="A1877" s="17"/>
      <c r="B1877" s="213"/>
      <c r="C1877" s="486"/>
      <c r="D1877" s="486"/>
      <c r="E1877" s="486"/>
      <c r="F1877" s="486"/>
      <c r="G1877" s="486"/>
      <c r="H1877" s="486"/>
      <c r="I1877" s="486"/>
      <c r="J1877" s="486"/>
      <c r="K1877" s="486"/>
      <c r="L1877" s="209" t="s">
        <v>594</v>
      </c>
      <c r="M1877" s="210">
        <f>SUM(M1875:M1876)</f>
        <v>84.77</v>
      </c>
      <c r="N1877" s="20"/>
      <c r="O1877" s="17"/>
      <c r="P1877" s="17"/>
      <c r="Q1877" s="17"/>
      <c r="R1877" s="17"/>
    </row>
    <row r="1878" spans="1:18" ht="15.75" customHeight="1">
      <c r="A1878" s="17"/>
      <c r="B1878" s="213"/>
      <c r="C1878" s="206" t="s">
        <v>4015</v>
      </c>
      <c r="D1878" s="206">
        <v>92013</v>
      </c>
      <c r="E1878" s="484" t="s">
        <v>1320</v>
      </c>
      <c r="F1878" s="484"/>
      <c r="G1878" s="484"/>
      <c r="H1878" s="484"/>
      <c r="I1878" s="484"/>
      <c r="J1878" s="484"/>
      <c r="K1878" s="484"/>
      <c r="L1878" s="484"/>
      <c r="M1878" s="485"/>
      <c r="N1878" s="20"/>
      <c r="O1878" s="17"/>
      <c r="P1878" s="17"/>
      <c r="Q1878" s="17"/>
      <c r="R1878" s="17"/>
    </row>
    <row r="1879" spans="1:18" ht="15" customHeight="1">
      <c r="A1879" s="17"/>
      <c r="B1879" s="213"/>
      <c r="C1879" s="192"/>
      <c r="D1879" s="199" t="s">
        <v>3003</v>
      </c>
      <c r="E1879" s="482" t="s">
        <v>3004</v>
      </c>
      <c r="F1879" s="483"/>
      <c r="G1879" s="231" t="s">
        <v>518</v>
      </c>
      <c r="H1879" s="199" t="s">
        <v>1527</v>
      </c>
      <c r="I1879" s="232" t="s">
        <v>3007</v>
      </c>
      <c r="J1879" s="201">
        <f t="shared" ref="J1879:J1880" si="931">H1879*I1879</f>
        <v>9.7899999999999991</v>
      </c>
      <c r="K1879" s="195">
        <v>0.24979999999999999</v>
      </c>
      <c r="L1879" s="201">
        <f t="shared" ref="L1879:L1880" si="932">J1879*K1879</f>
        <v>2.4455419999999997</v>
      </c>
      <c r="M1879" s="196">
        <f t="shared" ref="M1879:M1880" si="933">ROUND(J1879+L1879,2)</f>
        <v>12.24</v>
      </c>
      <c r="N1879" s="20"/>
      <c r="O1879" s="17"/>
      <c r="P1879" s="17"/>
      <c r="Q1879" s="17"/>
      <c r="R1879" s="17"/>
    </row>
    <row r="1880" spans="1:18" ht="15" customHeight="1">
      <c r="A1880" s="17"/>
      <c r="B1880" s="213"/>
      <c r="C1880" s="192"/>
      <c r="D1880" s="199" t="s">
        <v>3042</v>
      </c>
      <c r="E1880" s="482" t="s">
        <v>3043</v>
      </c>
      <c r="F1880" s="483"/>
      <c r="G1880" s="231" t="s">
        <v>518</v>
      </c>
      <c r="H1880" s="199" t="s">
        <v>1527</v>
      </c>
      <c r="I1880" s="232" t="s">
        <v>3044</v>
      </c>
      <c r="J1880" s="201">
        <f t="shared" si="931"/>
        <v>64.75</v>
      </c>
      <c r="K1880" s="195">
        <v>0.24979999999999999</v>
      </c>
      <c r="L1880" s="201">
        <f t="shared" si="932"/>
        <v>16.17455</v>
      </c>
      <c r="M1880" s="196">
        <f t="shared" si="933"/>
        <v>80.92</v>
      </c>
      <c r="N1880" s="20"/>
      <c r="O1880" s="17"/>
      <c r="P1880" s="17"/>
      <c r="Q1880" s="17"/>
      <c r="R1880" s="17"/>
    </row>
    <row r="1881" spans="1:18" ht="15.75">
      <c r="A1881" s="17"/>
      <c r="B1881" s="213"/>
      <c r="C1881" s="486"/>
      <c r="D1881" s="486"/>
      <c r="E1881" s="486"/>
      <c r="F1881" s="486"/>
      <c r="G1881" s="486"/>
      <c r="H1881" s="486"/>
      <c r="I1881" s="486"/>
      <c r="J1881" s="486"/>
      <c r="K1881" s="486"/>
      <c r="L1881" s="209" t="s">
        <v>594</v>
      </c>
      <c r="M1881" s="210">
        <f>SUM(M1879:M1880)</f>
        <v>93.16</v>
      </c>
      <c r="N1881" s="20"/>
      <c r="O1881" s="17"/>
      <c r="P1881" s="17"/>
      <c r="Q1881" s="17"/>
      <c r="R1881" s="17"/>
    </row>
    <row r="1882" spans="1:18" ht="15.75" customHeight="1">
      <c r="A1882" s="17"/>
      <c r="B1882" s="213"/>
      <c r="C1882" s="206" t="s">
        <v>4016</v>
      </c>
      <c r="D1882" s="206">
        <v>92016</v>
      </c>
      <c r="E1882" s="484" t="s">
        <v>1321</v>
      </c>
      <c r="F1882" s="484"/>
      <c r="G1882" s="484"/>
      <c r="H1882" s="484"/>
      <c r="I1882" s="484"/>
      <c r="J1882" s="484"/>
      <c r="K1882" s="484"/>
      <c r="L1882" s="484"/>
      <c r="M1882" s="485"/>
      <c r="N1882" s="20"/>
      <c r="O1882" s="17"/>
      <c r="P1882" s="17"/>
      <c r="Q1882" s="17"/>
      <c r="R1882" s="17"/>
    </row>
    <row r="1883" spans="1:18" ht="15" customHeight="1">
      <c r="A1883" s="17"/>
      <c r="B1883" s="213"/>
      <c r="C1883" s="192"/>
      <c r="D1883" s="199" t="s">
        <v>3003</v>
      </c>
      <c r="E1883" s="482" t="s">
        <v>3004</v>
      </c>
      <c r="F1883" s="483"/>
      <c r="G1883" s="231" t="s">
        <v>518</v>
      </c>
      <c r="H1883" s="199" t="s">
        <v>1527</v>
      </c>
      <c r="I1883" s="232" t="s">
        <v>3007</v>
      </c>
      <c r="J1883" s="201">
        <f t="shared" ref="J1883:J1884" si="934">H1883*I1883</f>
        <v>9.7899999999999991</v>
      </c>
      <c r="K1883" s="195">
        <v>0.24979999999999999</v>
      </c>
      <c r="L1883" s="201">
        <f t="shared" ref="L1883:L1884" si="935">J1883*K1883</f>
        <v>2.4455419999999997</v>
      </c>
      <c r="M1883" s="196">
        <f t="shared" ref="M1883:M1884" si="936">ROUND(J1883+L1883,2)</f>
        <v>12.24</v>
      </c>
      <c r="N1883" s="20"/>
      <c r="O1883" s="17"/>
      <c r="P1883" s="17"/>
      <c r="Q1883" s="17"/>
      <c r="R1883" s="17"/>
    </row>
    <row r="1884" spans="1:18" ht="15" customHeight="1">
      <c r="A1884" s="17"/>
      <c r="B1884" s="213"/>
      <c r="C1884" s="192"/>
      <c r="D1884" s="199" t="s">
        <v>3045</v>
      </c>
      <c r="E1884" s="482" t="s">
        <v>3046</v>
      </c>
      <c r="F1884" s="483"/>
      <c r="G1884" s="231" t="s">
        <v>518</v>
      </c>
      <c r="H1884" s="199" t="s">
        <v>1527</v>
      </c>
      <c r="I1884" s="232" t="s">
        <v>3047</v>
      </c>
      <c r="J1884" s="201">
        <f t="shared" si="934"/>
        <v>48.73</v>
      </c>
      <c r="K1884" s="195">
        <v>0.24979999999999999</v>
      </c>
      <c r="L1884" s="201">
        <f t="shared" si="935"/>
        <v>12.172753999999999</v>
      </c>
      <c r="M1884" s="196">
        <f t="shared" si="936"/>
        <v>60.9</v>
      </c>
      <c r="N1884" s="20"/>
      <c r="O1884" s="17"/>
      <c r="P1884" s="17"/>
      <c r="Q1884" s="17"/>
      <c r="R1884" s="17"/>
    </row>
    <row r="1885" spans="1:18" ht="15.75">
      <c r="A1885" s="17"/>
      <c r="B1885" s="213"/>
      <c r="C1885" s="486"/>
      <c r="D1885" s="486"/>
      <c r="E1885" s="486"/>
      <c r="F1885" s="486"/>
      <c r="G1885" s="486"/>
      <c r="H1885" s="486"/>
      <c r="I1885" s="486"/>
      <c r="J1885" s="486"/>
      <c r="K1885" s="486"/>
      <c r="L1885" s="209" t="s">
        <v>594</v>
      </c>
      <c r="M1885" s="210">
        <f>SUM(M1883:M1884)</f>
        <v>73.14</v>
      </c>
      <c r="N1885" s="20"/>
      <c r="O1885" s="17"/>
      <c r="P1885" s="17"/>
      <c r="Q1885" s="17"/>
      <c r="R1885" s="17"/>
    </row>
    <row r="1886" spans="1:18" ht="15.75" customHeight="1">
      <c r="A1886" s="17"/>
      <c r="B1886" s="213"/>
      <c r="C1886" s="206" t="s">
        <v>4017</v>
      </c>
      <c r="D1886" s="206">
        <v>92017</v>
      </c>
      <c r="E1886" s="484" t="s">
        <v>1322</v>
      </c>
      <c r="F1886" s="484"/>
      <c r="G1886" s="484"/>
      <c r="H1886" s="484"/>
      <c r="I1886" s="484"/>
      <c r="J1886" s="484"/>
      <c r="K1886" s="484"/>
      <c r="L1886" s="484"/>
      <c r="M1886" s="485"/>
      <c r="N1886" s="20"/>
      <c r="O1886" s="17"/>
      <c r="P1886" s="17"/>
      <c r="Q1886" s="17"/>
      <c r="R1886" s="17"/>
    </row>
    <row r="1887" spans="1:18" ht="15" customHeight="1">
      <c r="A1887" s="17"/>
      <c r="B1887" s="213"/>
      <c r="C1887" s="192"/>
      <c r="D1887" s="199" t="s">
        <v>3003</v>
      </c>
      <c r="E1887" s="482" t="s">
        <v>3004</v>
      </c>
      <c r="F1887" s="483"/>
      <c r="G1887" s="231" t="s">
        <v>518</v>
      </c>
      <c r="H1887" s="199" t="s">
        <v>1527</v>
      </c>
      <c r="I1887" s="232" t="s">
        <v>3007</v>
      </c>
      <c r="J1887" s="201">
        <f t="shared" ref="J1887:J1888" si="937">H1887*I1887</f>
        <v>9.7899999999999991</v>
      </c>
      <c r="K1887" s="195">
        <v>0.24979999999999999</v>
      </c>
      <c r="L1887" s="201">
        <f t="shared" ref="L1887:L1888" si="938">J1887*K1887</f>
        <v>2.4455419999999997</v>
      </c>
      <c r="M1887" s="196">
        <f t="shared" ref="M1887:M1888" si="939">ROUND(J1887+L1887,2)</f>
        <v>12.24</v>
      </c>
      <c r="N1887" s="20"/>
      <c r="O1887" s="17"/>
      <c r="P1887" s="17"/>
      <c r="Q1887" s="17"/>
      <c r="R1887" s="17"/>
    </row>
    <row r="1888" spans="1:18" ht="15" customHeight="1">
      <c r="A1888" s="17"/>
      <c r="B1888" s="213"/>
      <c r="C1888" s="192"/>
      <c r="D1888" s="199" t="s">
        <v>3048</v>
      </c>
      <c r="E1888" s="482" t="s">
        <v>3049</v>
      </c>
      <c r="F1888" s="483"/>
      <c r="G1888" s="231" t="s">
        <v>518</v>
      </c>
      <c r="H1888" s="199" t="s">
        <v>1527</v>
      </c>
      <c r="I1888" s="232" t="s">
        <v>3050</v>
      </c>
      <c r="J1888" s="201">
        <f t="shared" si="937"/>
        <v>55.45</v>
      </c>
      <c r="K1888" s="195">
        <v>0.24979999999999999</v>
      </c>
      <c r="L1888" s="201">
        <f t="shared" si="938"/>
        <v>13.85141</v>
      </c>
      <c r="M1888" s="196">
        <f t="shared" si="939"/>
        <v>69.3</v>
      </c>
      <c r="N1888" s="20"/>
      <c r="O1888" s="17"/>
      <c r="P1888" s="17"/>
      <c r="Q1888" s="17"/>
      <c r="R1888" s="17"/>
    </row>
    <row r="1889" spans="1:18" ht="15.75">
      <c r="A1889" s="17"/>
      <c r="B1889" s="213"/>
      <c r="C1889" s="486"/>
      <c r="D1889" s="486"/>
      <c r="E1889" s="486"/>
      <c r="F1889" s="486"/>
      <c r="G1889" s="486"/>
      <c r="H1889" s="486"/>
      <c r="I1889" s="486"/>
      <c r="J1889" s="486"/>
      <c r="K1889" s="486"/>
      <c r="L1889" s="209" t="s">
        <v>594</v>
      </c>
      <c r="M1889" s="210">
        <f>SUM(M1887:M1888)</f>
        <v>81.539999999999992</v>
      </c>
      <c r="N1889" s="20"/>
      <c r="O1889" s="17"/>
      <c r="P1889" s="17"/>
      <c r="Q1889" s="17"/>
      <c r="R1889" s="17"/>
    </row>
    <row r="1890" spans="1:18" ht="15.75" customHeight="1">
      <c r="A1890" s="17"/>
      <c r="B1890" s="213"/>
      <c r="C1890" s="206" t="s">
        <v>4018</v>
      </c>
      <c r="D1890" s="206">
        <v>92023</v>
      </c>
      <c r="E1890" s="484" t="s">
        <v>1323</v>
      </c>
      <c r="F1890" s="484"/>
      <c r="G1890" s="484"/>
      <c r="H1890" s="484"/>
      <c r="I1890" s="484"/>
      <c r="J1890" s="484"/>
      <c r="K1890" s="484"/>
      <c r="L1890" s="484"/>
      <c r="M1890" s="485"/>
      <c r="N1890" s="20"/>
      <c r="O1890" s="17"/>
      <c r="P1890" s="17"/>
      <c r="Q1890" s="17"/>
      <c r="R1890" s="17"/>
    </row>
    <row r="1891" spans="1:18" ht="15" customHeight="1">
      <c r="A1891" s="17"/>
      <c r="B1891" s="213"/>
      <c r="C1891" s="192"/>
      <c r="D1891" s="199" t="s">
        <v>3003</v>
      </c>
      <c r="E1891" s="482" t="s">
        <v>3004</v>
      </c>
      <c r="F1891" s="483"/>
      <c r="G1891" s="231" t="s">
        <v>518</v>
      </c>
      <c r="H1891" s="199" t="s">
        <v>1527</v>
      </c>
      <c r="I1891" s="232" t="s">
        <v>3007</v>
      </c>
      <c r="J1891" s="201">
        <f t="shared" ref="J1891:J1892" si="940">H1891*I1891</f>
        <v>9.7899999999999991</v>
      </c>
      <c r="K1891" s="195">
        <v>0.24979999999999999</v>
      </c>
      <c r="L1891" s="201">
        <f t="shared" ref="L1891:L1892" si="941">J1891*K1891</f>
        <v>2.4455419999999997</v>
      </c>
      <c r="M1891" s="196">
        <f t="shared" ref="M1891:M1892" si="942">ROUND(J1891+L1891,2)</f>
        <v>12.24</v>
      </c>
      <c r="N1891" s="20"/>
      <c r="O1891" s="17"/>
      <c r="P1891" s="17"/>
      <c r="Q1891" s="17"/>
      <c r="R1891" s="17"/>
    </row>
    <row r="1892" spans="1:18" ht="15" customHeight="1">
      <c r="A1892" s="17"/>
      <c r="B1892" s="213"/>
      <c r="C1892" s="192"/>
      <c r="D1892" s="199" t="s">
        <v>3051</v>
      </c>
      <c r="E1892" s="482" t="s">
        <v>3052</v>
      </c>
      <c r="F1892" s="483"/>
      <c r="G1892" s="231" t="s">
        <v>518</v>
      </c>
      <c r="H1892" s="199" t="s">
        <v>1527</v>
      </c>
      <c r="I1892" s="232" t="s">
        <v>3053</v>
      </c>
      <c r="J1892" s="201">
        <f t="shared" si="940"/>
        <v>35.06</v>
      </c>
      <c r="K1892" s="195">
        <v>0.24979999999999999</v>
      </c>
      <c r="L1892" s="201">
        <f t="shared" si="941"/>
        <v>8.757988000000001</v>
      </c>
      <c r="M1892" s="196">
        <f t="shared" si="942"/>
        <v>43.82</v>
      </c>
      <c r="N1892" s="20"/>
      <c r="O1892" s="17"/>
      <c r="P1892" s="17"/>
      <c r="Q1892" s="17"/>
      <c r="R1892" s="17"/>
    </row>
    <row r="1893" spans="1:18" ht="15.75">
      <c r="A1893" s="17"/>
      <c r="B1893" s="213"/>
      <c r="C1893" s="486"/>
      <c r="D1893" s="486"/>
      <c r="E1893" s="486"/>
      <c r="F1893" s="486"/>
      <c r="G1893" s="486"/>
      <c r="H1893" s="486"/>
      <c r="I1893" s="486"/>
      <c r="J1893" s="486"/>
      <c r="K1893" s="486"/>
      <c r="L1893" s="209" t="s">
        <v>594</v>
      </c>
      <c r="M1893" s="210">
        <f>SUM(M1891:M1892)</f>
        <v>56.06</v>
      </c>
      <c r="N1893" s="20"/>
      <c r="O1893" s="17"/>
      <c r="P1893" s="17"/>
      <c r="Q1893" s="17"/>
      <c r="R1893" s="17"/>
    </row>
    <row r="1894" spans="1:18" ht="15.75" customHeight="1">
      <c r="A1894" s="17"/>
      <c r="B1894" s="213"/>
      <c r="C1894" s="206" t="s">
        <v>4019</v>
      </c>
      <c r="D1894" s="206">
        <v>92024</v>
      </c>
      <c r="E1894" s="484" t="s">
        <v>1324</v>
      </c>
      <c r="F1894" s="484"/>
      <c r="G1894" s="484"/>
      <c r="H1894" s="484"/>
      <c r="I1894" s="484"/>
      <c r="J1894" s="484"/>
      <c r="K1894" s="484"/>
      <c r="L1894" s="484"/>
      <c r="M1894" s="485"/>
      <c r="N1894" s="20"/>
      <c r="O1894" s="17"/>
      <c r="P1894" s="17"/>
      <c r="Q1894" s="17"/>
      <c r="R1894" s="17"/>
    </row>
    <row r="1895" spans="1:18" ht="15" customHeight="1">
      <c r="A1895" s="17"/>
      <c r="B1895" s="213"/>
      <c r="C1895" s="192"/>
      <c r="D1895" s="199" t="s">
        <v>3054</v>
      </c>
      <c r="E1895" s="482" t="s">
        <v>3055</v>
      </c>
      <c r="F1895" s="483"/>
      <c r="G1895" s="231" t="s">
        <v>518</v>
      </c>
      <c r="H1895" s="199" t="s">
        <v>1534</v>
      </c>
      <c r="I1895" s="232" t="s">
        <v>3058</v>
      </c>
      <c r="J1895" s="201">
        <f t="shared" ref="J1895:J1898" si="943">H1895*I1895</f>
        <v>16.02</v>
      </c>
      <c r="K1895" s="195">
        <v>0.24979999999999999</v>
      </c>
      <c r="L1895" s="201">
        <f t="shared" ref="L1895:L1898" si="944">J1895*K1895</f>
        <v>4.0017959999999997</v>
      </c>
      <c r="M1895" s="196">
        <f t="shared" ref="M1895:M1898" si="945">ROUND(J1895+L1895,2)</f>
        <v>20.02</v>
      </c>
      <c r="N1895" s="20"/>
      <c r="O1895" s="17"/>
      <c r="P1895" s="17"/>
      <c r="Q1895" s="17"/>
      <c r="R1895" s="17"/>
    </row>
    <row r="1896" spans="1:18" ht="15.75">
      <c r="A1896" s="17"/>
      <c r="B1896" s="213"/>
      <c r="C1896" s="192"/>
      <c r="D1896" s="199" t="s">
        <v>3056</v>
      </c>
      <c r="E1896" s="482" t="s">
        <v>3057</v>
      </c>
      <c r="F1896" s="483"/>
      <c r="G1896" s="231" t="s">
        <v>518</v>
      </c>
      <c r="H1896" s="199" t="s">
        <v>1527</v>
      </c>
      <c r="I1896" s="232" t="s">
        <v>3059</v>
      </c>
      <c r="J1896" s="201">
        <f t="shared" ref="J1896:J1897" si="946">H1896*I1896</f>
        <v>7.04</v>
      </c>
      <c r="K1896" s="195">
        <v>0.24979999999999999</v>
      </c>
      <c r="L1896" s="201">
        <f t="shared" ref="L1896:L1897" si="947">J1896*K1896</f>
        <v>1.7585919999999999</v>
      </c>
      <c r="M1896" s="196">
        <f t="shared" si="945"/>
        <v>8.8000000000000007</v>
      </c>
      <c r="N1896" s="20"/>
      <c r="O1896" s="17"/>
      <c r="P1896" s="17"/>
      <c r="Q1896" s="17"/>
      <c r="R1896" s="17"/>
    </row>
    <row r="1897" spans="1:18" ht="15.75">
      <c r="A1897" s="17"/>
      <c r="B1897" s="213"/>
      <c r="C1897" s="192"/>
      <c r="D1897" s="199" t="s">
        <v>1664</v>
      </c>
      <c r="E1897" s="482" t="s">
        <v>634</v>
      </c>
      <c r="F1897" s="483"/>
      <c r="G1897" s="231" t="s">
        <v>596</v>
      </c>
      <c r="H1897" s="199" t="s">
        <v>3060</v>
      </c>
      <c r="I1897" s="232" t="s">
        <v>2434</v>
      </c>
      <c r="J1897" s="201">
        <f t="shared" si="946"/>
        <v>13.634399999999999</v>
      </c>
      <c r="K1897" s="195">
        <v>0.24979999999999999</v>
      </c>
      <c r="L1897" s="201">
        <f t="shared" si="947"/>
        <v>3.4058731199999999</v>
      </c>
      <c r="M1897" s="196">
        <f t="shared" si="945"/>
        <v>17.04</v>
      </c>
      <c r="N1897" s="20"/>
      <c r="O1897" s="17"/>
      <c r="P1897" s="17"/>
      <c r="Q1897" s="17"/>
      <c r="R1897" s="17"/>
    </row>
    <row r="1898" spans="1:18" ht="15" customHeight="1">
      <c r="A1898" s="17"/>
      <c r="B1898" s="213"/>
      <c r="C1898" s="192"/>
      <c r="D1898" s="199" t="s">
        <v>1647</v>
      </c>
      <c r="E1898" s="482" t="s">
        <v>633</v>
      </c>
      <c r="F1898" s="483"/>
      <c r="G1898" s="231" t="s">
        <v>596</v>
      </c>
      <c r="H1898" s="199" t="s">
        <v>3060</v>
      </c>
      <c r="I1898" s="232" t="s">
        <v>2436</v>
      </c>
      <c r="J1898" s="201">
        <f t="shared" si="943"/>
        <v>16.87998</v>
      </c>
      <c r="K1898" s="195">
        <v>0.24979999999999999</v>
      </c>
      <c r="L1898" s="201">
        <f t="shared" si="944"/>
        <v>4.216619004</v>
      </c>
      <c r="M1898" s="196">
        <f t="shared" si="945"/>
        <v>21.1</v>
      </c>
      <c r="N1898" s="20"/>
      <c r="O1898" s="17"/>
      <c r="P1898" s="17"/>
      <c r="Q1898" s="17"/>
      <c r="R1898" s="17"/>
    </row>
    <row r="1899" spans="1:18" ht="15.75">
      <c r="A1899" s="17"/>
      <c r="B1899" s="213"/>
      <c r="C1899" s="486"/>
      <c r="D1899" s="486"/>
      <c r="E1899" s="486"/>
      <c r="F1899" s="486"/>
      <c r="G1899" s="486"/>
      <c r="H1899" s="486"/>
      <c r="I1899" s="486"/>
      <c r="J1899" s="486"/>
      <c r="K1899" s="486"/>
      <c r="L1899" s="209" t="s">
        <v>594</v>
      </c>
      <c r="M1899" s="210">
        <f>SUM(M1895:M1898)</f>
        <v>66.960000000000008</v>
      </c>
      <c r="N1899" s="20"/>
      <c r="O1899" s="17"/>
      <c r="P1899" s="17"/>
      <c r="Q1899" s="17"/>
      <c r="R1899" s="17"/>
    </row>
    <row r="1900" spans="1:18" ht="15.75" customHeight="1">
      <c r="A1900" s="17"/>
      <c r="B1900" s="213"/>
      <c r="C1900" s="206" t="s">
        <v>4020</v>
      </c>
      <c r="D1900" s="206">
        <v>92025</v>
      </c>
      <c r="E1900" s="484" t="s">
        <v>1325</v>
      </c>
      <c r="F1900" s="484"/>
      <c r="G1900" s="484"/>
      <c r="H1900" s="484"/>
      <c r="I1900" s="484"/>
      <c r="J1900" s="484"/>
      <c r="K1900" s="484"/>
      <c r="L1900" s="484"/>
      <c r="M1900" s="485"/>
      <c r="N1900" s="20"/>
      <c r="O1900" s="17"/>
      <c r="P1900" s="17"/>
      <c r="Q1900" s="17"/>
      <c r="R1900" s="17"/>
    </row>
    <row r="1901" spans="1:18" ht="15" customHeight="1">
      <c r="A1901" s="17"/>
      <c r="B1901" s="213"/>
      <c r="C1901" s="192"/>
      <c r="D1901" s="199" t="s">
        <v>3003</v>
      </c>
      <c r="E1901" s="482" t="s">
        <v>3004</v>
      </c>
      <c r="F1901" s="483"/>
      <c r="G1901" s="231" t="s">
        <v>518</v>
      </c>
      <c r="H1901" s="199" t="s">
        <v>1527</v>
      </c>
      <c r="I1901" s="232" t="s">
        <v>3007</v>
      </c>
      <c r="J1901" s="201">
        <f t="shared" ref="J1901:J1902" si="948">H1901*I1901</f>
        <v>9.7899999999999991</v>
      </c>
      <c r="K1901" s="195">
        <v>0.24979999999999999</v>
      </c>
      <c r="L1901" s="201">
        <f t="shared" ref="L1901:L1902" si="949">J1901*K1901</f>
        <v>2.4455419999999997</v>
      </c>
      <c r="M1901" s="196">
        <f t="shared" ref="M1901:M1902" si="950">ROUND(J1901+L1901,2)</f>
        <v>12.24</v>
      </c>
      <c r="N1901" s="20"/>
      <c r="O1901" s="17"/>
      <c r="P1901" s="17"/>
      <c r="Q1901" s="17"/>
      <c r="R1901" s="17"/>
    </row>
    <row r="1902" spans="1:18" ht="15" customHeight="1">
      <c r="A1902" s="17"/>
      <c r="B1902" s="213"/>
      <c r="C1902" s="192"/>
      <c r="D1902" s="199" t="s">
        <v>3061</v>
      </c>
      <c r="E1902" s="482" t="s">
        <v>3062</v>
      </c>
      <c r="F1902" s="483"/>
      <c r="G1902" s="231" t="s">
        <v>518</v>
      </c>
      <c r="H1902" s="199" t="s">
        <v>1527</v>
      </c>
      <c r="I1902" s="232" t="s">
        <v>3063</v>
      </c>
      <c r="J1902" s="201">
        <f t="shared" si="948"/>
        <v>53.56</v>
      </c>
      <c r="K1902" s="195">
        <v>0.24979999999999999</v>
      </c>
      <c r="L1902" s="201">
        <f t="shared" si="949"/>
        <v>13.379288000000001</v>
      </c>
      <c r="M1902" s="196">
        <f t="shared" si="950"/>
        <v>66.94</v>
      </c>
      <c r="N1902" s="20"/>
      <c r="O1902" s="17"/>
      <c r="P1902" s="17"/>
      <c r="Q1902" s="17"/>
      <c r="R1902" s="17"/>
    </row>
    <row r="1903" spans="1:18" ht="15.75">
      <c r="A1903" s="17"/>
      <c r="B1903" s="213"/>
      <c r="C1903" s="486"/>
      <c r="D1903" s="486"/>
      <c r="E1903" s="486"/>
      <c r="F1903" s="486"/>
      <c r="G1903" s="486"/>
      <c r="H1903" s="486"/>
      <c r="I1903" s="486"/>
      <c r="J1903" s="486"/>
      <c r="K1903" s="486"/>
      <c r="L1903" s="209" t="s">
        <v>594</v>
      </c>
      <c r="M1903" s="210">
        <f>SUM(M1901:M1902)</f>
        <v>79.179999999999993</v>
      </c>
      <c r="N1903" s="20"/>
      <c r="O1903" s="17"/>
      <c r="P1903" s="17"/>
      <c r="Q1903" s="17"/>
      <c r="R1903" s="17"/>
    </row>
    <row r="1904" spans="1:18" ht="34.5" customHeight="1">
      <c r="A1904" s="17"/>
      <c r="B1904" s="213"/>
      <c r="C1904" s="206" t="s">
        <v>4021</v>
      </c>
      <c r="D1904" s="206" t="s">
        <v>3064</v>
      </c>
      <c r="E1904" s="484" t="s">
        <v>3065</v>
      </c>
      <c r="F1904" s="484"/>
      <c r="G1904" s="484"/>
      <c r="H1904" s="484"/>
      <c r="I1904" s="484"/>
      <c r="J1904" s="484"/>
      <c r="K1904" s="484"/>
      <c r="L1904" s="484"/>
      <c r="M1904" s="485"/>
      <c r="N1904" s="20"/>
      <c r="O1904" s="17"/>
      <c r="P1904" s="17"/>
      <c r="Q1904" s="17"/>
      <c r="R1904" s="17"/>
    </row>
    <row r="1905" spans="1:18" ht="15" customHeight="1">
      <c r="A1905" s="17"/>
      <c r="B1905" s="213"/>
      <c r="C1905" s="192"/>
      <c r="D1905" s="199" t="s">
        <v>3066</v>
      </c>
      <c r="E1905" s="482" t="s">
        <v>1189</v>
      </c>
      <c r="F1905" s="483"/>
      <c r="G1905" s="231" t="s">
        <v>489</v>
      </c>
      <c r="H1905" s="199" t="s">
        <v>3085</v>
      </c>
      <c r="I1905" s="232" t="s">
        <v>3086</v>
      </c>
      <c r="J1905" s="201">
        <f t="shared" ref="J1905:J1914" si="951">H1905*I1905</f>
        <v>6.8856659999999996</v>
      </c>
      <c r="K1905" s="195">
        <v>0.24979999999999999</v>
      </c>
      <c r="L1905" s="201">
        <f t="shared" ref="L1905:L1914" si="952">J1905*K1905</f>
        <v>1.7200393667999998</v>
      </c>
      <c r="M1905" s="196">
        <f t="shared" ref="M1905:M1914" si="953">ROUND(J1905+L1905,2)</f>
        <v>8.61</v>
      </c>
      <c r="N1905" s="20"/>
      <c r="O1905" s="17"/>
      <c r="P1905" s="17"/>
      <c r="Q1905" s="17"/>
      <c r="R1905" s="17"/>
    </row>
    <row r="1906" spans="1:18" ht="15" customHeight="1">
      <c r="A1906" s="17"/>
      <c r="B1906" s="213"/>
      <c r="C1906" s="192"/>
      <c r="D1906" s="199" t="s">
        <v>3067</v>
      </c>
      <c r="E1906" s="482" t="s">
        <v>3068</v>
      </c>
      <c r="F1906" s="483"/>
      <c r="G1906" s="231" t="s">
        <v>518</v>
      </c>
      <c r="H1906" s="199" t="s">
        <v>1527</v>
      </c>
      <c r="I1906" s="232" t="s">
        <v>3087</v>
      </c>
      <c r="J1906" s="201">
        <f t="shared" si="951"/>
        <v>3.44</v>
      </c>
      <c r="K1906" s="195">
        <v>0.24979999999999999</v>
      </c>
      <c r="L1906" s="201">
        <f t="shared" si="952"/>
        <v>0.85931199999999996</v>
      </c>
      <c r="M1906" s="196">
        <f t="shared" si="953"/>
        <v>4.3</v>
      </c>
      <c r="N1906" s="20"/>
      <c r="O1906" s="17"/>
      <c r="P1906" s="17"/>
      <c r="Q1906" s="17"/>
      <c r="R1906" s="17"/>
    </row>
    <row r="1907" spans="1:18" ht="15" customHeight="1">
      <c r="A1907" s="17"/>
      <c r="B1907" s="213"/>
      <c r="C1907" s="192"/>
      <c r="D1907" s="199" t="s">
        <v>3069</v>
      </c>
      <c r="E1907" s="482" t="s">
        <v>3070</v>
      </c>
      <c r="F1907" s="483"/>
      <c r="G1907" s="231" t="s">
        <v>489</v>
      </c>
      <c r="H1907" s="199" t="s">
        <v>3085</v>
      </c>
      <c r="I1907" s="232" t="s">
        <v>3088</v>
      </c>
      <c r="J1907" s="201">
        <f t="shared" ref="J1907:J1912" si="954">H1907*I1907</f>
        <v>13.783760999999998</v>
      </c>
      <c r="K1907" s="195">
        <v>0.24979999999999999</v>
      </c>
      <c r="L1907" s="201">
        <f t="shared" ref="L1907:L1912" si="955">J1907*K1907</f>
        <v>3.4431834977999993</v>
      </c>
      <c r="M1907" s="196">
        <f t="shared" si="953"/>
        <v>17.23</v>
      </c>
      <c r="N1907" s="20"/>
      <c r="O1907" s="17"/>
      <c r="P1907" s="17"/>
      <c r="Q1907" s="17"/>
      <c r="R1907" s="17"/>
    </row>
    <row r="1908" spans="1:18" ht="15" customHeight="1">
      <c r="A1908" s="17"/>
      <c r="B1908" s="213"/>
      <c r="C1908" s="192"/>
      <c r="D1908" s="199" t="s">
        <v>3071</v>
      </c>
      <c r="E1908" s="482" t="s">
        <v>3072</v>
      </c>
      <c r="F1908" s="483"/>
      <c r="G1908" s="231" t="s">
        <v>489</v>
      </c>
      <c r="H1908" s="199" t="s">
        <v>3089</v>
      </c>
      <c r="I1908" s="232" t="s">
        <v>3090</v>
      </c>
      <c r="J1908" s="201">
        <f t="shared" si="954"/>
        <v>15.187134999999998</v>
      </c>
      <c r="K1908" s="195">
        <v>0.24979999999999999</v>
      </c>
      <c r="L1908" s="201">
        <f t="shared" si="955"/>
        <v>3.7937463229999993</v>
      </c>
      <c r="M1908" s="196">
        <f t="shared" si="953"/>
        <v>18.98</v>
      </c>
      <c r="N1908" s="20"/>
      <c r="O1908" s="17"/>
      <c r="P1908" s="17"/>
      <c r="Q1908" s="17"/>
      <c r="R1908" s="17"/>
    </row>
    <row r="1909" spans="1:18" ht="15" customHeight="1">
      <c r="A1909" s="17"/>
      <c r="B1909" s="213"/>
      <c r="C1909" s="192"/>
      <c r="D1909" s="199" t="s">
        <v>3073</v>
      </c>
      <c r="E1909" s="482" t="s">
        <v>3074</v>
      </c>
      <c r="F1909" s="483"/>
      <c r="G1909" s="231" t="s">
        <v>489</v>
      </c>
      <c r="H1909" s="199" t="s">
        <v>3085</v>
      </c>
      <c r="I1909" s="232" t="s">
        <v>3091</v>
      </c>
      <c r="J1909" s="201">
        <f t="shared" si="954"/>
        <v>11.347676999999999</v>
      </c>
      <c r="K1909" s="195">
        <v>0.24979999999999999</v>
      </c>
      <c r="L1909" s="201">
        <f t="shared" si="955"/>
        <v>2.8346497145999998</v>
      </c>
      <c r="M1909" s="196">
        <f t="shared" si="953"/>
        <v>14.18</v>
      </c>
      <c r="N1909" s="20"/>
      <c r="O1909" s="17"/>
      <c r="P1909" s="17"/>
      <c r="Q1909" s="17"/>
      <c r="R1909" s="17"/>
    </row>
    <row r="1910" spans="1:18" ht="15" customHeight="1">
      <c r="A1910" s="17"/>
      <c r="B1910" s="213"/>
      <c r="C1910" s="192"/>
      <c r="D1910" s="199" t="s">
        <v>3075</v>
      </c>
      <c r="E1910" s="482" t="s">
        <v>3076</v>
      </c>
      <c r="F1910" s="483"/>
      <c r="G1910" s="231" t="s">
        <v>489</v>
      </c>
      <c r="H1910" s="199" t="s">
        <v>3092</v>
      </c>
      <c r="I1910" s="232" t="s">
        <v>3093</v>
      </c>
      <c r="J1910" s="201">
        <f t="shared" si="954"/>
        <v>28.599437999999999</v>
      </c>
      <c r="K1910" s="195">
        <v>0.24979999999999999</v>
      </c>
      <c r="L1910" s="201">
        <f t="shared" si="955"/>
        <v>7.1441396124000001</v>
      </c>
      <c r="M1910" s="196">
        <f t="shared" si="953"/>
        <v>35.74</v>
      </c>
      <c r="N1910" s="20"/>
      <c r="O1910" s="17"/>
      <c r="P1910" s="17"/>
      <c r="Q1910" s="17"/>
      <c r="R1910" s="17"/>
    </row>
    <row r="1911" spans="1:18" ht="15" customHeight="1">
      <c r="A1911" s="17"/>
      <c r="B1911" s="213"/>
      <c r="C1911" s="192"/>
      <c r="D1911" s="199" t="s">
        <v>3077</v>
      </c>
      <c r="E1911" s="482" t="s">
        <v>3078</v>
      </c>
      <c r="F1911" s="483"/>
      <c r="G1911" s="231" t="s">
        <v>489</v>
      </c>
      <c r="H1911" s="199" t="s">
        <v>3094</v>
      </c>
      <c r="I1911" s="232" t="s">
        <v>3095</v>
      </c>
      <c r="J1911" s="201">
        <f t="shared" si="954"/>
        <v>5.7665399999999991</v>
      </c>
      <c r="K1911" s="195">
        <v>0.24979999999999999</v>
      </c>
      <c r="L1911" s="201">
        <f t="shared" si="955"/>
        <v>1.4404816919999996</v>
      </c>
      <c r="M1911" s="196">
        <f t="shared" si="953"/>
        <v>7.21</v>
      </c>
      <c r="N1911" s="20"/>
      <c r="O1911" s="17"/>
      <c r="P1911" s="17"/>
      <c r="Q1911" s="17"/>
      <c r="R1911" s="17"/>
    </row>
    <row r="1912" spans="1:18" ht="15.75">
      <c r="A1912" s="17"/>
      <c r="B1912" s="213"/>
      <c r="C1912" s="192"/>
      <c r="D1912" s="199" t="s">
        <v>3079</v>
      </c>
      <c r="E1912" s="482" t="s">
        <v>3080</v>
      </c>
      <c r="F1912" s="483"/>
      <c r="G1912" s="231" t="s">
        <v>518</v>
      </c>
      <c r="H1912" s="199" t="s">
        <v>1527</v>
      </c>
      <c r="I1912" s="232" t="s">
        <v>3096</v>
      </c>
      <c r="J1912" s="201">
        <f t="shared" si="954"/>
        <v>14.07</v>
      </c>
      <c r="K1912" s="195">
        <v>0.24979999999999999</v>
      </c>
      <c r="L1912" s="201">
        <f t="shared" si="955"/>
        <v>3.5146860000000002</v>
      </c>
      <c r="M1912" s="196">
        <f t="shared" si="953"/>
        <v>17.579999999999998</v>
      </c>
      <c r="N1912" s="20"/>
      <c r="O1912" s="17"/>
      <c r="P1912" s="17"/>
      <c r="Q1912" s="17"/>
      <c r="R1912" s="17"/>
    </row>
    <row r="1913" spans="1:18" ht="15" customHeight="1">
      <c r="A1913" s="17"/>
      <c r="B1913" s="213"/>
      <c r="C1913" s="192"/>
      <c r="D1913" s="199" t="s">
        <v>3081</v>
      </c>
      <c r="E1913" s="482" t="s">
        <v>3082</v>
      </c>
      <c r="F1913" s="483"/>
      <c r="G1913" s="231" t="s">
        <v>518</v>
      </c>
      <c r="H1913" s="199" t="s">
        <v>1527</v>
      </c>
      <c r="I1913" s="232" t="s">
        <v>3097</v>
      </c>
      <c r="J1913" s="201">
        <f t="shared" si="951"/>
        <v>15.29</v>
      </c>
      <c r="K1913" s="195">
        <v>0.24979999999999999</v>
      </c>
      <c r="L1913" s="201">
        <f t="shared" si="952"/>
        <v>3.8194419999999996</v>
      </c>
      <c r="M1913" s="196">
        <f t="shared" si="953"/>
        <v>19.11</v>
      </c>
      <c r="N1913" s="20"/>
      <c r="O1913" s="17"/>
      <c r="P1913" s="17"/>
      <c r="Q1913" s="17"/>
      <c r="R1913" s="17"/>
    </row>
    <row r="1914" spans="1:18" ht="15" customHeight="1">
      <c r="A1914" s="17"/>
      <c r="B1914" s="213"/>
      <c r="C1914" s="192"/>
      <c r="D1914" s="199" t="s">
        <v>3083</v>
      </c>
      <c r="E1914" s="482" t="s">
        <v>3084</v>
      </c>
      <c r="F1914" s="483"/>
      <c r="G1914" s="231" t="s">
        <v>518</v>
      </c>
      <c r="H1914" s="199" t="s">
        <v>1527</v>
      </c>
      <c r="I1914" s="232" t="s">
        <v>3098</v>
      </c>
      <c r="J1914" s="201">
        <f t="shared" si="951"/>
        <v>26.37</v>
      </c>
      <c r="K1914" s="195">
        <v>0.24979999999999999</v>
      </c>
      <c r="L1914" s="201">
        <f t="shared" si="952"/>
        <v>6.5872260000000002</v>
      </c>
      <c r="M1914" s="196">
        <f t="shared" si="953"/>
        <v>32.96</v>
      </c>
      <c r="N1914" s="20"/>
      <c r="O1914" s="17"/>
      <c r="P1914" s="17"/>
      <c r="Q1914" s="17"/>
      <c r="R1914" s="17"/>
    </row>
    <row r="1915" spans="1:18" ht="15.75">
      <c r="A1915" s="17"/>
      <c r="B1915" s="213"/>
      <c r="C1915" s="486"/>
      <c r="D1915" s="486"/>
      <c r="E1915" s="486"/>
      <c r="F1915" s="486"/>
      <c r="G1915" s="486"/>
      <c r="H1915" s="486"/>
      <c r="I1915" s="486"/>
      <c r="J1915" s="486"/>
      <c r="K1915" s="486"/>
      <c r="L1915" s="209" t="s">
        <v>594</v>
      </c>
      <c r="M1915" s="210">
        <f>SUM(M1905:M1914)</f>
        <v>175.9</v>
      </c>
      <c r="N1915" s="20"/>
      <c r="O1915" s="17"/>
      <c r="P1915" s="17"/>
      <c r="Q1915" s="17"/>
      <c r="R1915" s="17"/>
    </row>
    <row r="1916" spans="1:18" ht="15.75">
      <c r="A1916" s="17"/>
      <c r="B1916" s="213"/>
      <c r="C1916" s="206" t="s">
        <v>4022</v>
      </c>
      <c r="D1916" s="206" t="s">
        <v>3099</v>
      </c>
      <c r="E1916" s="484" t="s">
        <v>3100</v>
      </c>
      <c r="F1916" s="484" t="s">
        <v>518</v>
      </c>
      <c r="G1916" s="484" t="s">
        <v>1577</v>
      </c>
      <c r="H1916" s="484"/>
      <c r="I1916" s="484"/>
      <c r="J1916" s="484"/>
      <c r="K1916" s="484"/>
      <c r="L1916" s="484"/>
      <c r="M1916" s="485"/>
      <c r="N1916" s="20"/>
      <c r="O1916" s="17"/>
      <c r="P1916" s="17"/>
      <c r="Q1916" s="17"/>
      <c r="R1916" s="17"/>
    </row>
    <row r="1917" spans="1:18" ht="15.75">
      <c r="A1917" s="17"/>
      <c r="B1917" s="213"/>
      <c r="C1917" s="174"/>
      <c r="D1917" s="199" t="s">
        <v>3101</v>
      </c>
      <c r="E1917" s="482" t="s">
        <v>3102</v>
      </c>
      <c r="F1917" s="483"/>
      <c r="G1917" s="231" t="s">
        <v>518</v>
      </c>
      <c r="H1917" s="199" t="s">
        <v>1527</v>
      </c>
      <c r="I1917" s="192">
        <v>69.94</v>
      </c>
      <c r="J1917" s="201">
        <f t="shared" ref="J1917:J1919" si="956">H1917*I1917</f>
        <v>69.94</v>
      </c>
      <c r="K1917" s="195">
        <v>0.24979999999999999</v>
      </c>
      <c r="L1917" s="201">
        <f t="shared" ref="L1917:L1919" si="957">J1917*K1917</f>
        <v>17.471011999999998</v>
      </c>
      <c r="M1917" s="196">
        <f t="shared" ref="M1917:M1919" si="958">ROUND(J1917+L1917,2)</f>
        <v>87.41</v>
      </c>
      <c r="N1917" s="20"/>
      <c r="O1917" s="17"/>
      <c r="P1917" s="17"/>
      <c r="Q1917" s="17"/>
      <c r="R1917" s="17"/>
    </row>
    <row r="1918" spans="1:18" ht="15.75">
      <c r="A1918" s="17"/>
      <c r="B1918" s="213"/>
      <c r="C1918" s="174"/>
      <c r="D1918" s="199" t="s">
        <v>1647</v>
      </c>
      <c r="E1918" s="482" t="s">
        <v>633</v>
      </c>
      <c r="F1918" s="483"/>
      <c r="G1918" s="231" t="s">
        <v>596</v>
      </c>
      <c r="H1918" s="199" t="s">
        <v>1595</v>
      </c>
      <c r="I1918" s="192">
        <v>22.78</v>
      </c>
      <c r="J1918" s="201">
        <f t="shared" si="956"/>
        <v>15.946</v>
      </c>
      <c r="K1918" s="195">
        <v>0.24979999999999999</v>
      </c>
      <c r="L1918" s="201">
        <f t="shared" si="957"/>
        <v>3.9833107999999999</v>
      </c>
      <c r="M1918" s="196">
        <f t="shared" si="958"/>
        <v>19.93</v>
      </c>
      <c r="N1918" s="20"/>
      <c r="O1918" s="17"/>
      <c r="P1918" s="17"/>
      <c r="Q1918" s="17"/>
      <c r="R1918" s="17"/>
    </row>
    <row r="1919" spans="1:18" ht="15.75">
      <c r="A1919" s="17"/>
      <c r="B1919" s="213"/>
      <c r="C1919" s="174"/>
      <c r="D1919" s="199" t="s">
        <v>606</v>
      </c>
      <c r="E1919" s="482" t="s">
        <v>597</v>
      </c>
      <c r="F1919" s="483"/>
      <c r="G1919" s="231" t="s">
        <v>596</v>
      </c>
      <c r="H1919" s="199" t="s">
        <v>1595</v>
      </c>
      <c r="I1919" s="192">
        <v>17.29</v>
      </c>
      <c r="J1919" s="201">
        <f t="shared" si="956"/>
        <v>12.102999999999998</v>
      </c>
      <c r="K1919" s="195">
        <v>0.24979999999999999</v>
      </c>
      <c r="L1919" s="201">
        <f t="shared" si="957"/>
        <v>3.0233293999999993</v>
      </c>
      <c r="M1919" s="196">
        <f t="shared" si="958"/>
        <v>15.13</v>
      </c>
      <c r="N1919" s="20"/>
      <c r="O1919" s="17"/>
      <c r="P1919" s="17"/>
      <c r="Q1919" s="17"/>
      <c r="R1919" s="17"/>
    </row>
    <row r="1920" spans="1:18" ht="15.75">
      <c r="A1920" s="17"/>
      <c r="B1920" s="213"/>
      <c r="C1920" s="486"/>
      <c r="D1920" s="486"/>
      <c r="E1920" s="486"/>
      <c r="F1920" s="486"/>
      <c r="G1920" s="486"/>
      <c r="H1920" s="486"/>
      <c r="I1920" s="486"/>
      <c r="J1920" s="486"/>
      <c r="K1920" s="486"/>
      <c r="L1920" s="209" t="s">
        <v>594</v>
      </c>
      <c r="M1920" s="210">
        <f>SUM(M1917:M1919)</f>
        <v>122.47</v>
      </c>
      <c r="N1920" s="20"/>
      <c r="O1920" s="17"/>
      <c r="P1920" s="17"/>
      <c r="Q1920" s="17"/>
      <c r="R1920" s="17"/>
    </row>
    <row r="1921" spans="1:18" ht="15.75">
      <c r="A1921" s="17"/>
      <c r="B1921" s="213"/>
      <c r="C1921" s="206" t="s">
        <v>4023</v>
      </c>
      <c r="D1921" s="206" t="s">
        <v>1329</v>
      </c>
      <c r="E1921" s="484" t="s">
        <v>1330</v>
      </c>
      <c r="F1921" s="484" t="s">
        <v>518</v>
      </c>
      <c r="G1921" s="484" t="s">
        <v>1577</v>
      </c>
      <c r="H1921" s="484"/>
      <c r="I1921" s="484"/>
      <c r="J1921" s="484"/>
      <c r="K1921" s="484"/>
      <c r="L1921" s="484"/>
      <c r="M1921" s="485"/>
      <c r="N1921" s="20"/>
      <c r="O1921" s="17"/>
      <c r="P1921" s="17"/>
      <c r="Q1921" s="17"/>
      <c r="R1921" s="17"/>
    </row>
    <row r="1922" spans="1:18" ht="15.75">
      <c r="A1922" s="17"/>
      <c r="B1922" s="213"/>
      <c r="C1922" s="174"/>
      <c r="D1922" s="199" t="s">
        <v>3103</v>
      </c>
      <c r="E1922" s="482" t="s">
        <v>3104</v>
      </c>
      <c r="F1922" s="483"/>
      <c r="G1922" s="231" t="s">
        <v>518</v>
      </c>
      <c r="H1922" s="199" t="s">
        <v>1527</v>
      </c>
      <c r="I1922" s="192">
        <v>39.590000000000003</v>
      </c>
      <c r="J1922" s="201">
        <f t="shared" ref="J1922:J1926" si="959">H1922*I1922</f>
        <v>39.590000000000003</v>
      </c>
      <c r="K1922" s="195">
        <v>0.24979999999999999</v>
      </c>
      <c r="L1922" s="201">
        <f t="shared" ref="L1922:L1926" si="960">J1922*K1922</f>
        <v>9.8895820000000008</v>
      </c>
      <c r="M1922" s="196">
        <f t="shared" ref="M1922:M1926" si="961">ROUND(J1922+L1922,2)</f>
        <v>49.48</v>
      </c>
      <c r="N1922" s="20"/>
      <c r="O1922" s="17"/>
      <c r="P1922" s="17"/>
      <c r="Q1922" s="17"/>
      <c r="R1922" s="17"/>
    </row>
    <row r="1923" spans="1:18" ht="15.75">
      <c r="A1923" s="17"/>
      <c r="B1923" s="213"/>
      <c r="C1923" s="174"/>
      <c r="D1923" s="199" t="s">
        <v>3105</v>
      </c>
      <c r="E1923" s="482" t="s">
        <v>3106</v>
      </c>
      <c r="F1923" s="483"/>
      <c r="G1923" s="231" t="s">
        <v>518</v>
      </c>
      <c r="H1923" s="199" t="s">
        <v>1527</v>
      </c>
      <c r="I1923" s="192">
        <v>134.16999999999999</v>
      </c>
      <c r="J1923" s="201">
        <f t="shared" si="959"/>
        <v>134.16999999999999</v>
      </c>
      <c r="K1923" s="195">
        <v>0.24979999999999999</v>
      </c>
      <c r="L1923" s="201">
        <f t="shared" si="960"/>
        <v>33.515665999999996</v>
      </c>
      <c r="M1923" s="196">
        <f t="shared" si="961"/>
        <v>167.69</v>
      </c>
      <c r="N1923" s="20"/>
      <c r="O1923" s="17"/>
      <c r="P1923" s="17"/>
      <c r="Q1923" s="17"/>
      <c r="R1923" s="17"/>
    </row>
    <row r="1924" spans="1:18" ht="15.75">
      <c r="A1924" s="17"/>
      <c r="B1924" s="213"/>
      <c r="C1924" s="174"/>
      <c r="D1924" s="199" t="s">
        <v>3107</v>
      </c>
      <c r="E1924" s="482" t="s">
        <v>3108</v>
      </c>
      <c r="F1924" s="483"/>
      <c r="G1924" s="231" t="s">
        <v>518</v>
      </c>
      <c r="H1924" s="199" t="s">
        <v>1527</v>
      </c>
      <c r="I1924" s="192">
        <v>141.99</v>
      </c>
      <c r="J1924" s="201">
        <f t="shared" si="959"/>
        <v>141.99</v>
      </c>
      <c r="K1924" s="195">
        <v>0.24979999999999999</v>
      </c>
      <c r="L1924" s="201">
        <f t="shared" si="960"/>
        <v>35.469101999999999</v>
      </c>
      <c r="M1924" s="196">
        <f t="shared" si="961"/>
        <v>177.46</v>
      </c>
      <c r="N1924" s="20"/>
      <c r="O1924" s="17"/>
      <c r="P1924" s="17"/>
      <c r="Q1924" s="17"/>
      <c r="R1924" s="17"/>
    </row>
    <row r="1925" spans="1:18" ht="15.75">
      <c r="A1925" s="17"/>
      <c r="B1925" s="213"/>
      <c r="C1925" s="174"/>
      <c r="D1925" s="199" t="s">
        <v>1664</v>
      </c>
      <c r="E1925" s="482" t="s">
        <v>634</v>
      </c>
      <c r="F1925" s="483"/>
      <c r="G1925" s="231" t="s">
        <v>596</v>
      </c>
      <c r="H1925" s="199" t="s">
        <v>1534</v>
      </c>
      <c r="I1925" s="192">
        <v>18.399999999999999</v>
      </c>
      <c r="J1925" s="201">
        <f t="shared" si="959"/>
        <v>36.799999999999997</v>
      </c>
      <c r="K1925" s="195">
        <v>0.24979999999999999</v>
      </c>
      <c r="L1925" s="201">
        <f t="shared" si="960"/>
        <v>9.192639999999999</v>
      </c>
      <c r="M1925" s="196">
        <f t="shared" si="961"/>
        <v>45.99</v>
      </c>
      <c r="N1925" s="20"/>
      <c r="O1925" s="17"/>
      <c r="P1925" s="17"/>
      <c r="Q1925" s="17"/>
      <c r="R1925" s="17"/>
    </row>
    <row r="1926" spans="1:18" ht="15.75">
      <c r="A1926" s="17"/>
      <c r="B1926" s="213"/>
      <c r="C1926" s="174"/>
      <c r="D1926" s="199" t="s">
        <v>1647</v>
      </c>
      <c r="E1926" s="482" t="s">
        <v>633</v>
      </c>
      <c r="F1926" s="483"/>
      <c r="G1926" s="231" t="s">
        <v>596</v>
      </c>
      <c r="H1926" s="199" t="s">
        <v>1534</v>
      </c>
      <c r="I1926" s="192">
        <v>22.78</v>
      </c>
      <c r="J1926" s="201">
        <f t="shared" si="959"/>
        <v>45.56</v>
      </c>
      <c r="K1926" s="195">
        <v>0.24979999999999999</v>
      </c>
      <c r="L1926" s="201">
        <f t="shared" si="960"/>
        <v>11.380888000000001</v>
      </c>
      <c r="M1926" s="196">
        <f t="shared" si="961"/>
        <v>56.94</v>
      </c>
      <c r="N1926" s="20"/>
      <c r="O1926" s="17"/>
      <c r="P1926" s="17"/>
      <c r="Q1926" s="17"/>
      <c r="R1926" s="17"/>
    </row>
    <row r="1927" spans="1:18" ht="15.75">
      <c r="A1927" s="17"/>
      <c r="B1927" s="213"/>
      <c r="C1927" s="486"/>
      <c r="D1927" s="486"/>
      <c r="E1927" s="486"/>
      <c r="F1927" s="486"/>
      <c r="G1927" s="486"/>
      <c r="H1927" s="486"/>
      <c r="I1927" s="486"/>
      <c r="J1927" s="486"/>
      <c r="K1927" s="486"/>
      <c r="L1927" s="209" t="s">
        <v>594</v>
      </c>
      <c r="M1927" s="210">
        <f>SUM(M1922:M1926)</f>
        <v>497.56</v>
      </c>
      <c r="N1927" s="20"/>
      <c r="O1927" s="17"/>
      <c r="P1927" s="17"/>
      <c r="Q1927" s="17"/>
      <c r="R1927" s="17"/>
    </row>
    <row r="1928" spans="1:18" ht="15.75">
      <c r="A1928" s="17"/>
      <c r="B1928" s="213"/>
      <c r="C1928" s="206" t="s">
        <v>4024</v>
      </c>
      <c r="D1928" s="206" t="s">
        <v>3109</v>
      </c>
      <c r="E1928" s="484" t="s">
        <v>1331</v>
      </c>
      <c r="F1928" s="484" t="s">
        <v>518</v>
      </c>
      <c r="G1928" s="484" t="s">
        <v>1577</v>
      </c>
      <c r="H1928" s="484"/>
      <c r="I1928" s="484"/>
      <c r="J1928" s="484"/>
      <c r="K1928" s="484"/>
      <c r="L1928" s="484"/>
      <c r="M1928" s="485"/>
      <c r="N1928" s="20"/>
      <c r="O1928" s="17"/>
      <c r="P1928" s="17"/>
      <c r="Q1928" s="17"/>
      <c r="R1928" s="17"/>
    </row>
    <row r="1929" spans="1:18" ht="15.75">
      <c r="A1929" s="17"/>
      <c r="B1929" s="213"/>
      <c r="C1929" s="174"/>
      <c r="D1929" s="199" t="s">
        <v>3110</v>
      </c>
      <c r="E1929" s="482" t="s">
        <v>3111</v>
      </c>
      <c r="F1929" s="483"/>
      <c r="G1929" s="231" t="s">
        <v>518</v>
      </c>
      <c r="H1929" s="199" t="s">
        <v>1527</v>
      </c>
      <c r="I1929" s="192">
        <v>39.049999999999997</v>
      </c>
      <c r="J1929" s="201">
        <f t="shared" ref="J1929:J1930" si="962">H1929*I1929</f>
        <v>39.049999999999997</v>
      </c>
      <c r="K1929" s="195">
        <v>0.24979999999999999</v>
      </c>
      <c r="L1929" s="201">
        <f t="shared" ref="L1929:L1930" si="963">J1929*K1929</f>
        <v>9.7546899999999983</v>
      </c>
      <c r="M1929" s="196">
        <f t="shared" ref="M1929:M1930" si="964">ROUND(J1929+L1929,2)</f>
        <v>48.8</v>
      </c>
      <c r="N1929" s="20"/>
      <c r="O1929" s="17"/>
      <c r="P1929" s="17"/>
      <c r="Q1929" s="17"/>
      <c r="R1929" s="17"/>
    </row>
    <row r="1930" spans="1:18" ht="15.75">
      <c r="A1930" s="17"/>
      <c r="B1930" s="213"/>
      <c r="C1930" s="174"/>
      <c r="D1930" s="199" t="s">
        <v>1647</v>
      </c>
      <c r="E1930" s="482" t="s">
        <v>633</v>
      </c>
      <c r="F1930" s="483"/>
      <c r="G1930" s="231" t="s">
        <v>596</v>
      </c>
      <c r="H1930" s="199" t="s">
        <v>2754</v>
      </c>
      <c r="I1930" s="192">
        <v>22.78</v>
      </c>
      <c r="J1930" s="201">
        <f t="shared" si="962"/>
        <v>10.251000000000001</v>
      </c>
      <c r="K1930" s="195">
        <v>0.24979999999999999</v>
      </c>
      <c r="L1930" s="201">
        <f t="shared" si="963"/>
        <v>2.5606998000000001</v>
      </c>
      <c r="M1930" s="196">
        <f t="shared" si="964"/>
        <v>12.81</v>
      </c>
      <c r="N1930" s="20"/>
      <c r="O1930" s="17"/>
      <c r="P1930" s="17"/>
      <c r="Q1930" s="17"/>
      <c r="R1930" s="17"/>
    </row>
    <row r="1931" spans="1:18" ht="15.75">
      <c r="A1931" s="17"/>
      <c r="B1931" s="213"/>
      <c r="C1931" s="486"/>
      <c r="D1931" s="486"/>
      <c r="E1931" s="486"/>
      <c r="F1931" s="486"/>
      <c r="G1931" s="486"/>
      <c r="H1931" s="486"/>
      <c r="I1931" s="486"/>
      <c r="J1931" s="486"/>
      <c r="K1931" s="486"/>
      <c r="L1931" s="209" t="s">
        <v>594</v>
      </c>
      <c r="M1931" s="210">
        <f>SUM(M1929:M1930)</f>
        <v>61.61</v>
      </c>
      <c r="N1931" s="20"/>
      <c r="O1931" s="17"/>
      <c r="P1931" s="17"/>
      <c r="Q1931" s="17"/>
      <c r="R1931" s="17"/>
    </row>
    <row r="1932" spans="1:18" ht="15.75">
      <c r="A1932" s="17"/>
      <c r="B1932" s="213"/>
      <c r="C1932" s="206" t="s">
        <v>4025</v>
      </c>
      <c r="D1932" s="206" t="s">
        <v>3112</v>
      </c>
      <c r="E1932" s="484" t="s">
        <v>1332</v>
      </c>
      <c r="F1932" s="484" t="s">
        <v>518</v>
      </c>
      <c r="G1932" s="484" t="s">
        <v>1577</v>
      </c>
      <c r="H1932" s="484"/>
      <c r="I1932" s="484"/>
      <c r="J1932" s="484"/>
      <c r="K1932" s="484"/>
      <c r="L1932" s="484"/>
      <c r="M1932" s="485"/>
      <c r="N1932" s="20"/>
      <c r="O1932" s="17"/>
      <c r="P1932" s="17"/>
      <c r="Q1932" s="17"/>
      <c r="R1932" s="17"/>
    </row>
    <row r="1933" spans="1:18" ht="15.75">
      <c r="A1933" s="17"/>
      <c r="B1933" s="213"/>
      <c r="C1933" s="174"/>
      <c r="D1933" s="199" t="s">
        <v>3113</v>
      </c>
      <c r="E1933" s="482" t="s">
        <v>3114</v>
      </c>
      <c r="F1933" s="483"/>
      <c r="G1933" s="231" t="s">
        <v>518</v>
      </c>
      <c r="H1933" s="199" t="s">
        <v>1527</v>
      </c>
      <c r="I1933" s="192">
        <v>6.86</v>
      </c>
      <c r="J1933" s="201">
        <f t="shared" ref="J1933:J1934" si="965">H1933*I1933</f>
        <v>6.86</v>
      </c>
      <c r="K1933" s="195">
        <v>0.24979999999999999</v>
      </c>
      <c r="L1933" s="201">
        <f t="shared" ref="L1933:L1934" si="966">J1933*K1933</f>
        <v>1.7136280000000002</v>
      </c>
      <c r="M1933" s="196">
        <f t="shared" ref="M1933:M1934" si="967">ROUND(J1933+L1933,2)</f>
        <v>8.57</v>
      </c>
      <c r="N1933" s="20"/>
      <c r="O1933" s="17"/>
      <c r="P1933" s="17"/>
      <c r="Q1933" s="17"/>
      <c r="R1933" s="17"/>
    </row>
    <row r="1934" spans="1:18" ht="15" customHeight="1">
      <c r="A1934" s="17"/>
      <c r="B1934" s="213"/>
      <c r="C1934" s="174"/>
      <c r="D1934" s="199" t="s">
        <v>1664</v>
      </c>
      <c r="E1934" s="482" t="s">
        <v>634</v>
      </c>
      <c r="F1934" s="483"/>
      <c r="G1934" s="231" t="s">
        <v>596</v>
      </c>
      <c r="H1934" s="199" t="s">
        <v>1685</v>
      </c>
      <c r="I1934" s="192">
        <v>18.399999999999999</v>
      </c>
      <c r="J1934" s="201">
        <f t="shared" si="965"/>
        <v>1.8399999999999999</v>
      </c>
      <c r="K1934" s="195">
        <v>0.24979999999999999</v>
      </c>
      <c r="L1934" s="201">
        <f t="shared" si="966"/>
        <v>0.45963199999999993</v>
      </c>
      <c r="M1934" s="196">
        <f t="shared" si="967"/>
        <v>2.2999999999999998</v>
      </c>
      <c r="N1934" s="20"/>
      <c r="O1934" s="17"/>
      <c r="P1934" s="17"/>
      <c r="Q1934" s="17"/>
      <c r="R1934" s="17"/>
    </row>
    <row r="1935" spans="1:18" ht="15.75">
      <c r="A1935" s="17"/>
      <c r="B1935" s="213"/>
      <c r="C1935" s="486"/>
      <c r="D1935" s="486"/>
      <c r="E1935" s="486"/>
      <c r="F1935" s="486"/>
      <c r="G1935" s="486"/>
      <c r="H1935" s="486"/>
      <c r="I1935" s="486"/>
      <c r="J1935" s="486"/>
      <c r="K1935" s="486"/>
      <c r="L1935" s="209" t="s">
        <v>594</v>
      </c>
      <c r="M1935" s="210">
        <f>SUM(M1933:M1934)</f>
        <v>10.870000000000001</v>
      </c>
      <c r="N1935" s="20"/>
      <c r="O1935" s="17"/>
      <c r="P1935" s="17"/>
      <c r="Q1935" s="17"/>
      <c r="R1935" s="17"/>
    </row>
    <row r="1936" spans="1:18" ht="15.75" customHeight="1">
      <c r="A1936" s="17"/>
      <c r="B1936" s="213"/>
      <c r="C1936" s="206" t="s">
        <v>4026</v>
      </c>
      <c r="D1936" s="206" t="s">
        <v>3115</v>
      </c>
      <c r="E1936" s="484" t="s">
        <v>1333</v>
      </c>
      <c r="F1936" s="484" t="s">
        <v>518</v>
      </c>
      <c r="G1936" s="484" t="s">
        <v>1577</v>
      </c>
      <c r="H1936" s="484"/>
      <c r="I1936" s="484"/>
      <c r="J1936" s="484"/>
      <c r="K1936" s="484"/>
      <c r="L1936" s="484"/>
      <c r="M1936" s="485"/>
      <c r="N1936" s="20"/>
      <c r="O1936" s="17"/>
      <c r="P1936" s="17"/>
      <c r="Q1936" s="17"/>
      <c r="R1936" s="17"/>
    </row>
    <row r="1937" spans="1:18" ht="15" customHeight="1">
      <c r="A1937" s="17"/>
      <c r="B1937" s="213"/>
      <c r="C1937" s="174"/>
      <c r="D1937" s="199" t="s">
        <v>3116</v>
      </c>
      <c r="E1937" s="482" t="s">
        <v>3117</v>
      </c>
      <c r="F1937" s="483"/>
      <c r="G1937" s="231" t="s">
        <v>518</v>
      </c>
      <c r="H1937" s="199" t="s">
        <v>1527</v>
      </c>
      <c r="I1937" s="192">
        <v>7.9</v>
      </c>
      <c r="J1937" s="201">
        <f t="shared" ref="J1937:J1938" si="968">H1937*I1937</f>
        <v>7.9</v>
      </c>
      <c r="K1937" s="195">
        <v>0.24979999999999999</v>
      </c>
      <c r="L1937" s="201">
        <f t="shared" ref="L1937:L1938" si="969">J1937*K1937</f>
        <v>1.97342</v>
      </c>
      <c r="M1937" s="196">
        <f t="shared" ref="M1937:M1938" si="970">ROUND(J1937+L1937,2)</f>
        <v>9.8699999999999992</v>
      </c>
      <c r="N1937" s="20"/>
      <c r="O1937" s="17"/>
      <c r="P1937" s="17"/>
      <c r="Q1937" s="17"/>
      <c r="R1937" s="17"/>
    </row>
    <row r="1938" spans="1:18" ht="15" customHeight="1">
      <c r="A1938" s="17"/>
      <c r="B1938" s="213"/>
      <c r="C1938" s="174"/>
      <c r="D1938" s="199" t="s">
        <v>1664</v>
      </c>
      <c r="E1938" s="482" t="s">
        <v>634</v>
      </c>
      <c r="F1938" s="483"/>
      <c r="G1938" s="231" t="s">
        <v>596</v>
      </c>
      <c r="H1938" s="199" t="s">
        <v>1685</v>
      </c>
      <c r="I1938" s="192">
        <v>18.399999999999999</v>
      </c>
      <c r="J1938" s="201">
        <f t="shared" si="968"/>
        <v>1.8399999999999999</v>
      </c>
      <c r="K1938" s="195">
        <v>0.24979999999999999</v>
      </c>
      <c r="L1938" s="201">
        <f t="shared" si="969"/>
        <v>0.45963199999999993</v>
      </c>
      <c r="M1938" s="196">
        <f t="shared" si="970"/>
        <v>2.2999999999999998</v>
      </c>
      <c r="N1938" s="20"/>
      <c r="O1938" s="17"/>
      <c r="P1938" s="17"/>
      <c r="Q1938" s="17"/>
      <c r="R1938" s="17"/>
    </row>
    <row r="1939" spans="1:18" ht="15.75">
      <c r="A1939" s="17"/>
      <c r="B1939" s="213"/>
      <c r="C1939" s="486"/>
      <c r="D1939" s="486"/>
      <c r="E1939" s="486"/>
      <c r="F1939" s="486"/>
      <c r="G1939" s="486"/>
      <c r="H1939" s="486"/>
      <c r="I1939" s="486"/>
      <c r="J1939" s="486"/>
      <c r="K1939" s="486"/>
      <c r="L1939" s="209" t="s">
        <v>594</v>
      </c>
      <c r="M1939" s="210">
        <f>SUM(M1937:M1938)</f>
        <v>12.169999999999998</v>
      </c>
      <c r="N1939" s="20"/>
      <c r="O1939" s="17"/>
      <c r="P1939" s="17"/>
      <c r="Q1939" s="17"/>
      <c r="R1939" s="17"/>
    </row>
    <row r="1940" spans="1:18" ht="15.75">
      <c r="A1940" s="17"/>
      <c r="B1940" s="213"/>
      <c r="C1940" s="192"/>
      <c r="D1940" s="192"/>
      <c r="E1940" s="192"/>
      <c r="F1940" s="192"/>
      <c r="G1940" s="192"/>
      <c r="H1940" s="192"/>
      <c r="I1940" s="192"/>
      <c r="J1940" s="192"/>
      <c r="K1940" s="192"/>
      <c r="L1940" s="209"/>
      <c r="M1940" s="210"/>
      <c r="N1940" s="20"/>
      <c r="O1940" s="17"/>
      <c r="P1940" s="17"/>
      <c r="Q1940" s="17"/>
      <c r="R1940" s="17"/>
    </row>
    <row r="1941" spans="1:18" ht="15.75" customHeight="1">
      <c r="A1941" s="17"/>
      <c r="B1941" s="213"/>
      <c r="C1941" s="206" t="s">
        <v>4027</v>
      </c>
      <c r="D1941" s="206">
        <v>93044</v>
      </c>
      <c r="E1941" s="484" t="s">
        <v>1334</v>
      </c>
      <c r="F1941" s="484"/>
      <c r="G1941" s="484"/>
      <c r="H1941" s="484"/>
      <c r="I1941" s="484"/>
      <c r="J1941" s="484"/>
      <c r="K1941" s="484"/>
      <c r="L1941" s="484"/>
      <c r="M1941" s="485"/>
      <c r="N1941" s="20"/>
      <c r="O1941" s="17"/>
      <c r="P1941" s="17"/>
      <c r="Q1941" s="17"/>
      <c r="R1941" s="17"/>
    </row>
    <row r="1942" spans="1:18" ht="15" customHeight="1">
      <c r="A1942" s="17"/>
      <c r="B1942" s="213"/>
      <c r="C1942" s="174"/>
      <c r="D1942" s="199" t="s">
        <v>3118</v>
      </c>
      <c r="E1942" s="482" t="s">
        <v>3119</v>
      </c>
      <c r="F1942" s="483"/>
      <c r="G1942" s="231" t="s">
        <v>518</v>
      </c>
      <c r="H1942" s="199" t="s">
        <v>1527</v>
      </c>
      <c r="I1942" s="192">
        <v>15.75</v>
      </c>
      <c r="J1942" s="201">
        <f t="shared" ref="J1942:J1943" si="971">H1942*I1942</f>
        <v>15.75</v>
      </c>
      <c r="K1942" s="195">
        <v>0.24979999999999999</v>
      </c>
      <c r="L1942" s="201">
        <f t="shared" ref="L1942:L1943" si="972">J1942*K1942</f>
        <v>3.9343499999999998</v>
      </c>
      <c r="M1942" s="196">
        <f t="shared" ref="M1942:M1943" si="973">ROUND(J1942+L1942,2)</f>
        <v>19.68</v>
      </c>
      <c r="N1942" s="20"/>
      <c r="O1942" s="17"/>
      <c r="P1942" s="17"/>
      <c r="Q1942" s="17"/>
      <c r="R1942" s="17"/>
    </row>
    <row r="1943" spans="1:18" ht="15" customHeight="1">
      <c r="A1943" s="17"/>
      <c r="B1943" s="213"/>
      <c r="C1943" s="174"/>
      <c r="D1943" s="199" t="s">
        <v>1664</v>
      </c>
      <c r="E1943" s="482" t="s">
        <v>634</v>
      </c>
      <c r="F1943" s="483"/>
      <c r="G1943" s="231" t="s">
        <v>596</v>
      </c>
      <c r="H1943" s="199" t="s">
        <v>1685</v>
      </c>
      <c r="I1943" s="192">
        <v>18.399999999999999</v>
      </c>
      <c r="J1943" s="201">
        <f t="shared" si="971"/>
        <v>1.8399999999999999</v>
      </c>
      <c r="K1943" s="195">
        <v>0.24979999999999999</v>
      </c>
      <c r="L1943" s="201">
        <f t="shared" si="972"/>
        <v>0.45963199999999993</v>
      </c>
      <c r="M1943" s="196">
        <f t="shared" si="973"/>
        <v>2.2999999999999998</v>
      </c>
      <c r="N1943" s="20"/>
      <c r="O1943" s="17"/>
      <c r="P1943" s="17"/>
      <c r="Q1943" s="17"/>
      <c r="R1943" s="17"/>
    </row>
    <row r="1944" spans="1:18" ht="15.75">
      <c r="A1944" s="17"/>
      <c r="B1944" s="213"/>
      <c r="C1944" s="486"/>
      <c r="D1944" s="486"/>
      <c r="E1944" s="486"/>
      <c r="F1944" s="486"/>
      <c r="G1944" s="486"/>
      <c r="H1944" s="486"/>
      <c r="I1944" s="486"/>
      <c r="J1944" s="486"/>
      <c r="K1944" s="486"/>
      <c r="L1944" s="209" t="s">
        <v>594</v>
      </c>
      <c r="M1944" s="210">
        <f>SUM(M1942:M1943)</f>
        <v>21.98</v>
      </c>
      <c r="N1944" s="20"/>
      <c r="O1944" s="17"/>
      <c r="P1944" s="17"/>
      <c r="Q1944" s="17"/>
      <c r="R1944" s="17"/>
    </row>
    <row r="1945" spans="1:18" ht="15.75">
      <c r="A1945" s="17"/>
      <c r="B1945" s="213"/>
      <c r="C1945" s="206" t="s">
        <v>4028</v>
      </c>
      <c r="D1945" s="206" t="s">
        <v>3120</v>
      </c>
      <c r="E1945" s="484" t="s">
        <v>1335</v>
      </c>
      <c r="F1945" s="484" t="s">
        <v>518</v>
      </c>
      <c r="G1945" s="484" t="s">
        <v>1577</v>
      </c>
      <c r="H1945" s="484"/>
      <c r="I1945" s="484"/>
      <c r="J1945" s="484"/>
      <c r="K1945" s="484"/>
      <c r="L1945" s="484"/>
      <c r="M1945" s="485"/>
      <c r="N1945" s="20"/>
      <c r="O1945" s="17"/>
      <c r="P1945" s="17"/>
      <c r="Q1945" s="17"/>
      <c r="R1945" s="17"/>
    </row>
    <row r="1946" spans="1:18" ht="15.75">
      <c r="A1946" s="17"/>
      <c r="B1946" s="213"/>
      <c r="C1946" s="174"/>
      <c r="D1946" s="199" t="s">
        <v>3121</v>
      </c>
      <c r="E1946" s="482" t="s">
        <v>3122</v>
      </c>
      <c r="F1946" s="483" t="s">
        <v>518</v>
      </c>
      <c r="G1946" s="231" t="s">
        <v>518</v>
      </c>
      <c r="H1946" s="199" t="s">
        <v>1527</v>
      </c>
      <c r="I1946" s="192">
        <v>53.17</v>
      </c>
      <c r="J1946" s="201">
        <f t="shared" ref="J1946:J1947" si="974">H1946*I1946</f>
        <v>53.17</v>
      </c>
      <c r="K1946" s="195">
        <v>0.24979999999999999</v>
      </c>
      <c r="L1946" s="201">
        <f t="shared" ref="L1946:L1947" si="975">J1946*K1946</f>
        <v>13.281866000000001</v>
      </c>
      <c r="M1946" s="196">
        <f t="shared" ref="M1946:M1947" si="976">ROUND(J1946+L1946,2)</f>
        <v>66.45</v>
      </c>
      <c r="N1946" s="20"/>
      <c r="O1946" s="17"/>
      <c r="P1946" s="17"/>
      <c r="Q1946" s="17"/>
      <c r="R1946" s="17"/>
    </row>
    <row r="1947" spans="1:18" ht="15.75">
      <c r="A1947" s="17"/>
      <c r="B1947" s="213"/>
      <c r="C1947" s="174"/>
      <c r="D1947" s="199" t="s">
        <v>1664</v>
      </c>
      <c r="E1947" s="482" t="s">
        <v>634</v>
      </c>
      <c r="F1947" s="483" t="s">
        <v>596</v>
      </c>
      <c r="G1947" s="231" t="s">
        <v>596</v>
      </c>
      <c r="H1947" s="199" t="s">
        <v>1685</v>
      </c>
      <c r="I1947" s="192">
        <v>18.399999999999999</v>
      </c>
      <c r="J1947" s="201">
        <f t="shared" si="974"/>
        <v>1.8399999999999999</v>
      </c>
      <c r="K1947" s="195">
        <v>0.24979999999999999</v>
      </c>
      <c r="L1947" s="201">
        <f t="shared" si="975"/>
        <v>0.45963199999999993</v>
      </c>
      <c r="M1947" s="196">
        <f t="shared" si="976"/>
        <v>2.2999999999999998</v>
      </c>
      <c r="N1947" s="20"/>
      <c r="O1947" s="17"/>
      <c r="P1947" s="17"/>
      <c r="Q1947" s="17"/>
      <c r="R1947" s="17"/>
    </row>
    <row r="1948" spans="1:18" ht="15.75">
      <c r="A1948" s="17"/>
      <c r="B1948" s="213"/>
      <c r="C1948" s="486"/>
      <c r="D1948" s="486"/>
      <c r="E1948" s="486"/>
      <c r="F1948" s="486"/>
      <c r="G1948" s="486"/>
      <c r="H1948" s="486"/>
      <c r="I1948" s="486"/>
      <c r="J1948" s="486"/>
      <c r="K1948" s="486"/>
      <c r="L1948" s="209" t="s">
        <v>594</v>
      </c>
      <c r="M1948" s="210">
        <f>SUM(M1946:M1947)</f>
        <v>68.75</v>
      </c>
      <c r="N1948" s="20"/>
      <c r="O1948" s="17"/>
      <c r="P1948" s="17"/>
      <c r="Q1948" s="17"/>
      <c r="R1948" s="17"/>
    </row>
    <row r="1949" spans="1:18" ht="33.6" customHeight="1">
      <c r="A1949" s="17"/>
      <c r="B1949" s="213"/>
      <c r="C1949" s="206" t="s">
        <v>4029</v>
      </c>
      <c r="D1949" s="206" t="s">
        <v>3123</v>
      </c>
      <c r="E1949" s="484" t="s">
        <v>1336</v>
      </c>
      <c r="F1949" s="484" t="s">
        <v>518</v>
      </c>
      <c r="G1949" s="484" t="s">
        <v>1577</v>
      </c>
      <c r="H1949" s="484"/>
      <c r="I1949" s="484"/>
      <c r="J1949" s="484"/>
      <c r="K1949" s="484"/>
      <c r="L1949" s="484"/>
      <c r="M1949" s="485"/>
      <c r="N1949" s="20"/>
      <c r="O1949" s="17"/>
      <c r="P1949" s="17"/>
      <c r="Q1949" s="17"/>
      <c r="R1949" s="17"/>
    </row>
    <row r="1950" spans="1:18" ht="15.75">
      <c r="A1950" s="17"/>
      <c r="B1950" s="213"/>
      <c r="C1950" s="174"/>
      <c r="D1950" s="199" t="s">
        <v>3066</v>
      </c>
      <c r="E1950" s="482" t="s">
        <v>1189</v>
      </c>
      <c r="F1950" s="483"/>
      <c r="G1950" s="231" t="s">
        <v>489</v>
      </c>
      <c r="H1950" s="199" t="s">
        <v>1993</v>
      </c>
      <c r="I1950" s="192">
        <v>5.54</v>
      </c>
      <c r="J1950" s="201">
        <f t="shared" ref="J1950:J1958" si="977">H1950*I1950</f>
        <v>12.188000000000001</v>
      </c>
      <c r="K1950" s="195">
        <v>0.24979999999999999</v>
      </c>
      <c r="L1950" s="201">
        <f t="shared" ref="L1950:L1958" si="978">J1950*K1950</f>
        <v>3.0445624000000002</v>
      </c>
      <c r="M1950" s="196">
        <f t="shared" ref="M1950:M1958" si="979">ROUND(J1950+L1950,2)</f>
        <v>15.23</v>
      </c>
      <c r="N1950" s="20"/>
      <c r="O1950" s="17"/>
      <c r="P1950" s="17"/>
      <c r="Q1950" s="17"/>
      <c r="R1950" s="17"/>
    </row>
    <row r="1951" spans="1:18" ht="15.75">
      <c r="A1951" s="17"/>
      <c r="B1951" s="213"/>
      <c r="C1951" s="174"/>
      <c r="D1951" s="199" t="s">
        <v>3067</v>
      </c>
      <c r="E1951" s="482" t="s">
        <v>3068</v>
      </c>
      <c r="F1951" s="483"/>
      <c r="G1951" s="231" t="s">
        <v>518</v>
      </c>
      <c r="H1951" s="199" t="s">
        <v>1527</v>
      </c>
      <c r="I1951" s="192">
        <v>3.44</v>
      </c>
      <c r="J1951" s="201">
        <f t="shared" si="977"/>
        <v>3.44</v>
      </c>
      <c r="K1951" s="195">
        <v>0.24979999999999999</v>
      </c>
      <c r="L1951" s="201">
        <f t="shared" si="978"/>
        <v>0.85931199999999996</v>
      </c>
      <c r="M1951" s="196">
        <f t="shared" si="979"/>
        <v>4.3</v>
      </c>
      <c r="N1951" s="20"/>
      <c r="O1951" s="17"/>
      <c r="P1951" s="17"/>
      <c r="Q1951" s="17"/>
      <c r="R1951" s="17"/>
    </row>
    <row r="1952" spans="1:18" ht="15.75">
      <c r="A1952" s="17"/>
      <c r="B1952" s="213"/>
      <c r="C1952" s="174"/>
      <c r="D1952" s="199" t="s">
        <v>3069</v>
      </c>
      <c r="E1952" s="482" t="s">
        <v>3070</v>
      </c>
      <c r="F1952" s="483"/>
      <c r="G1952" s="231" t="s">
        <v>489</v>
      </c>
      <c r="H1952" s="199" t="s">
        <v>1993</v>
      </c>
      <c r="I1952" s="192">
        <v>11.09</v>
      </c>
      <c r="J1952" s="201">
        <f t="shared" si="977"/>
        <v>24.398000000000003</v>
      </c>
      <c r="K1952" s="195">
        <v>0.24979999999999999</v>
      </c>
      <c r="L1952" s="201">
        <f t="shared" si="978"/>
        <v>6.094620400000001</v>
      </c>
      <c r="M1952" s="196">
        <f t="shared" si="979"/>
        <v>30.49</v>
      </c>
      <c r="N1952" s="20"/>
      <c r="O1952" s="17"/>
      <c r="P1952" s="17"/>
      <c r="Q1952" s="17"/>
      <c r="R1952" s="17"/>
    </row>
    <row r="1953" spans="1:18" ht="15.75">
      <c r="A1953" s="17"/>
      <c r="B1953" s="213"/>
      <c r="C1953" s="174"/>
      <c r="D1953" s="199" t="s">
        <v>3124</v>
      </c>
      <c r="E1953" s="482" t="s">
        <v>1342</v>
      </c>
      <c r="F1953" s="483"/>
      <c r="G1953" s="231" t="s">
        <v>489</v>
      </c>
      <c r="H1953" s="199" t="s">
        <v>1534</v>
      </c>
      <c r="I1953" s="192">
        <v>4.8899999999999997</v>
      </c>
      <c r="J1953" s="201">
        <f t="shared" si="977"/>
        <v>9.7799999999999994</v>
      </c>
      <c r="K1953" s="195">
        <v>0.24979999999999999</v>
      </c>
      <c r="L1953" s="201">
        <f t="shared" si="978"/>
        <v>2.443044</v>
      </c>
      <c r="M1953" s="196">
        <f t="shared" si="979"/>
        <v>12.22</v>
      </c>
      <c r="N1953" s="20"/>
      <c r="O1953" s="17"/>
      <c r="P1953" s="17"/>
      <c r="Q1953" s="17"/>
      <c r="R1953" s="17"/>
    </row>
    <row r="1954" spans="1:18" ht="15.75">
      <c r="A1954" s="17"/>
      <c r="B1954" s="213"/>
      <c r="C1954" s="174"/>
      <c r="D1954" s="199" t="s">
        <v>3125</v>
      </c>
      <c r="E1954" s="482" t="s">
        <v>1345</v>
      </c>
      <c r="F1954" s="483"/>
      <c r="G1954" s="231" t="s">
        <v>489</v>
      </c>
      <c r="H1954" s="199" t="s">
        <v>1993</v>
      </c>
      <c r="I1954" s="192">
        <v>7.29</v>
      </c>
      <c r="J1954" s="201">
        <f t="shared" si="977"/>
        <v>16.038</v>
      </c>
      <c r="K1954" s="195">
        <v>0.24979999999999999</v>
      </c>
      <c r="L1954" s="201">
        <f t="shared" si="978"/>
        <v>4.0062923999999995</v>
      </c>
      <c r="M1954" s="196">
        <f t="shared" si="979"/>
        <v>20.04</v>
      </c>
      <c r="N1954" s="20"/>
      <c r="O1954" s="17"/>
      <c r="P1954" s="17"/>
      <c r="Q1954" s="17"/>
      <c r="R1954" s="17"/>
    </row>
    <row r="1955" spans="1:18" ht="15.75">
      <c r="A1955" s="17"/>
      <c r="B1955" s="213"/>
      <c r="C1955" s="174"/>
      <c r="D1955" s="199" t="s">
        <v>3075</v>
      </c>
      <c r="E1955" s="482" t="s">
        <v>853</v>
      </c>
      <c r="F1955" s="483"/>
      <c r="G1955" s="231" t="s">
        <v>489</v>
      </c>
      <c r="H1955" s="199" t="s">
        <v>3126</v>
      </c>
      <c r="I1955" s="192">
        <v>2.67</v>
      </c>
      <c r="J1955" s="201">
        <f t="shared" si="977"/>
        <v>33.641999999999996</v>
      </c>
      <c r="K1955" s="195">
        <v>0.24979999999999999</v>
      </c>
      <c r="L1955" s="201">
        <f t="shared" si="978"/>
        <v>8.4037715999999989</v>
      </c>
      <c r="M1955" s="196">
        <f t="shared" si="979"/>
        <v>42.05</v>
      </c>
      <c r="N1955" s="20"/>
      <c r="O1955" s="17"/>
      <c r="P1955" s="17"/>
      <c r="Q1955" s="17"/>
      <c r="R1955" s="17"/>
    </row>
    <row r="1956" spans="1:18" ht="15.75">
      <c r="A1956" s="17"/>
      <c r="B1956" s="213"/>
      <c r="C1956" s="174"/>
      <c r="D1956" s="199" t="s">
        <v>3079</v>
      </c>
      <c r="E1956" s="482" t="s">
        <v>3127</v>
      </c>
      <c r="F1956" s="483"/>
      <c r="G1956" s="231" t="s">
        <v>518</v>
      </c>
      <c r="H1956" s="199" t="s">
        <v>3128</v>
      </c>
      <c r="I1956" s="192">
        <v>14.07</v>
      </c>
      <c r="J1956" s="201">
        <f t="shared" si="977"/>
        <v>5.2762500000000001</v>
      </c>
      <c r="K1956" s="195">
        <v>0.24979999999999999</v>
      </c>
      <c r="L1956" s="201">
        <f t="shared" si="978"/>
        <v>1.31800725</v>
      </c>
      <c r="M1956" s="196">
        <f t="shared" si="979"/>
        <v>6.59</v>
      </c>
      <c r="N1956" s="20"/>
      <c r="O1956" s="17"/>
      <c r="P1956" s="17"/>
      <c r="Q1956" s="17"/>
      <c r="R1956" s="17"/>
    </row>
    <row r="1957" spans="1:18" ht="15.75">
      <c r="A1957" s="17"/>
      <c r="B1957" s="213"/>
      <c r="C1957" s="174"/>
      <c r="D1957" s="199" t="s">
        <v>3081</v>
      </c>
      <c r="E1957" s="482" t="s">
        <v>852</v>
      </c>
      <c r="F1957" s="483"/>
      <c r="G1957" s="231" t="s">
        <v>518</v>
      </c>
      <c r="H1957" s="199" t="s">
        <v>1527</v>
      </c>
      <c r="I1957" s="192">
        <v>15.29</v>
      </c>
      <c r="J1957" s="201">
        <f t="shared" si="977"/>
        <v>15.29</v>
      </c>
      <c r="K1957" s="195">
        <v>0.24979999999999999</v>
      </c>
      <c r="L1957" s="201">
        <f t="shared" si="978"/>
        <v>3.8194419999999996</v>
      </c>
      <c r="M1957" s="196">
        <f t="shared" si="979"/>
        <v>19.11</v>
      </c>
      <c r="N1957" s="20"/>
      <c r="O1957" s="17"/>
      <c r="P1957" s="17"/>
      <c r="Q1957" s="17"/>
      <c r="R1957" s="17"/>
    </row>
    <row r="1958" spans="1:18" ht="15.75">
      <c r="A1958" s="17"/>
      <c r="B1958" s="213"/>
      <c r="C1958" s="174"/>
      <c r="D1958" s="199" t="s">
        <v>3129</v>
      </c>
      <c r="E1958" s="482" t="s">
        <v>3130</v>
      </c>
      <c r="F1958" s="483"/>
      <c r="G1958" s="231" t="s">
        <v>518</v>
      </c>
      <c r="H1958" s="199" t="s">
        <v>1527</v>
      </c>
      <c r="I1958" s="192">
        <v>40.409999999999997</v>
      </c>
      <c r="J1958" s="201">
        <f t="shared" si="977"/>
        <v>40.409999999999997</v>
      </c>
      <c r="K1958" s="195">
        <v>0.24979999999999999</v>
      </c>
      <c r="L1958" s="201">
        <f t="shared" si="978"/>
        <v>10.094417999999999</v>
      </c>
      <c r="M1958" s="196">
        <f t="shared" si="979"/>
        <v>50.5</v>
      </c>
      <c r="N1958" s="20"/>
      <c r="O1958" s="17"/>
      <c r="P1958" s="17"/>
      <c r="Q1958" s="17"/>
      <c r="R1958" s="17"/>
    </row>
    <row r="1959" spans="1:18" ht="15.75">
      <c r="A1959" s="17"/>
      <c r="B1959" s="213"/>
      <c r="C1959" s="486"/>
      <c r="D1959" s="486"/>
      <c r="E1959" s="486"/>
      <c r="F1959" s="486"/>
      <c r="G1959" s="486"/>
      <c r="H1959" s="486"/>
      <c r="I1959" s="486"/>
      <c r="J1959" s="486"/>
      <c r="K1959" s="486"/>
      <c r="L1959" s="209" t="s">
        <v>594</v>
      </c>
      <c r="M1959" s="210">
        <f>SUM(M1950:M1958)</f>
        <v>200.52999999999997</v>
      </c>
      <c r="N1959" s="20"/>
      <c r="O1959" s="17"/>
      <c r="P1959" s="17"/>
      <c r="Q1959" s="17"/>
      <c r="R1959" s="17"/>
    </row>
    <row r="1960" spans="1:18" ht="15.6" customHeight="1">
      <c r="A1960" s="17"/>
      <c r="B1960" s="213"/>
      <c r="C1960" s="206" t="s">
        <v>4030</v>
      </c>
      <c r="D1960" s="206" t="s">
        <v>3131</v>
      </c>
      <c r="E1960" s="484" t="s">
        <v>3132</v>
      </c>
      <c r="F1960" s="484"/>
      <c r="G1960" s="484"/>
      <c r="H1960" s="484"/>
      <c r="I1960" s="484"/>
      <c r="J1960" s="484"/>
      <c r="K1960" s="484"/>
      <c r="L1960" s="484"/>
      <c r="M1960" s="485"/>
      <c r="N1960" s="20"/>
      <c r="O1960" s="17"/>
      <c r="P1960" s="17"/>
      <c r="Q1960" s="17"/>
      <c r="R1960" s="17"/>
    </row>
    <row r="1961" spans="1:18" ht="15" customHeight="1">
      <c r="A1961" s="17"/>
      <c r="B1961" s="213"/>
      <c r="C1961" s="192"/>
      <c r="D1961" s="199" t="s">
        <v>3066</v>
      </c>
      <c r="E1961" s="482" t="s">
        <v>1189</v>
      </c>
      <c r="F1961" s="483"/>
      <c r="G1961" s="231" t="s">
        <v>489</v>
      </c>
      <c r="H1961" s="199" t="s">
        <v>1993</v>
      </c>
      <c r="I1961" s="192" t="s">
        <v>3086</v>
      </c>
      <c r="J1961" s="201">
        <f t="shared" ref="J1961:J1970" si="980">H1961*I1961</f>
        <v>12.188000000000001</v>
      </c>
      <c r="K1961" s="195">
        <v>0.24979999999999999</v>
      </c>
      <c r="L1961" s="201">
        <f t="shared" ref="L1961:L1970" si="981">J1961*K1961</f>
        <v>3.0445624000000002</v>
      </c>
      <c r="M1961" s="196">
        <f t="shared" ref="M1961:M1970" si="982">ROUND(J1961+L1961,2)</f>
        <v>15.23</v>
      </c>
      <c r="N1961" s="20"/>
      <c r="O1961" s="17"/>
      <c r="P1961" s="17"/>
      <c r="Q1961" s="17"/>
      <c r="R1961" s="17"/>
    </row>
    <row r="1962" spans="1:18" ht="15" customHeight="1">
      <c r="A1962" s="17"/>
      <c r="B1962" s="213"/>
      <c r="C1962" s="192"/>
      <c r="D1962" s="199" t="s">
        <v>3067</v>
      </c>
      <c r="E1962" s="482" t="s">
        <v>3068</v>
      </c>
      <c r="F1962" s="483"/>
      <c r="G1962" s="231" t="s">
        <v>518</v>
      </c>
      <c r="H1962" s="199" t="s">
        <v>1534</v>
      </c>
      <c r="I1962" s="192" t="s">
        <v>3087</v>
      </c>
      <c r="J1962" s="201">
        <f t="shared" si="980"/>
        <v>6.88</v>
      </c>
      <c r="K1962" s="195">
        <v>0.24979999999999999</v>
      </c>
      <c r="L1962" s="201">
        <f t="shared" si="981"/>
        <v>1.7186239999999999</v>
      </c>
      <c r="M1962" s="196">
        <f t="shared" si="982"/>
        <v>8.6</v>
      </c>
      <c r="N1962" s="20"/>
      <c r="O1962" s="17"/>
      <c r="P1962" s="17"/>
      <c r="Q1962" s="17"/>
      <c r="R1962" s="17"/>
    </row>
    <row r="1963" spans="1:18" ht="15" customHeight="1">
      <c r="A1963" s="17"/>
      <c r="B1963" s="213"/>
      <c r="C1963" s="192"/>
      <c r="D1963" s="199" t="s">
        <v>3069</v>
      </c>
      <c r="E1963" s="482" t="s">
        <v>3070</v>
      </c>
      <c r="F1963" s="483"/>
      <c r="G1963" s="231" t="s">
        <v>489</v>
      </c>
      <c r="H1963" s="199" t="s">
        <v>1993</v>
      </c>
      <c r="I1963" s="192" t="s">
        <v>3088</v>
      </c>
      <c r="J1963" s="201">
        <f t="shared" si="980"/>
        <v>24.398000000000003</v>
      </c>
      <c r="K1963" s="195">
        <v>0.24979999999999999</v>
      </c>
      <c r="L1963" s="201">
        <f t="shared" si="981"/>
        <v>6.094620400000001</v>
      </c>
      <c r="M1963" s="196">
        <f t="shared" si="982"/>
        <v>30.49</v>
      </c>
      <c r="N1963" s="20"/>
      <c r="O1963" s="17"/>
      <c r="P1963" s="17"/>
      <c r="Q1963" s="17"/>
      <c r="R1963" s="17"/>
    </row>
    <row r="1964" spans="1:18" ht="15" customHeight="1">
      <c r="A1964" s="17"/>
      <c r="B1964" s="213"/>
      <c r="C1964" s="192"/>
      <c r="D1964" s="199" t="s">
        <v>3071</v>
      </c>
      <c r="E1964" s="482" t="s">
        <v>3072</v>
      </c>
      <c r="F1964" s="483"/>
      <c r="G1964" s="231" t="s">
        <v>489</v>
      </c>
      <c r="H1964" s="199" t="s">
        <v>3135</v>
      </c>
      <c r="I1964" s="192" t="s">
        <v>3090</v>
      </c>
      <c r="J1964" s="201">
        <f t="shared" si="980"/>
        <v>37.315374999999996</v>
      </c>
      <c r="K1964" s="195">
        <v>0.24979999999999999</v>
      </c>
      <c r="L1964" s="201">
        <f t="shared" si="981"/>
        <v>9.3213806749999986</v>
      </c>
      <c r="M1964" s="196">
        <f t="shared" si="982"/>
        <v>46.64</v>
      </c>
      <c r="N1964" s="20"/>
      <c r="O1964" s="17"/>
      <c r="P1964" s="17"/>
      <c r="Q1964" s="17"/>
      <c r="R1964" s="17"/>
    </row>
    <row r="1965" spans="1:18" ht="15" customHeight="1">
      <c r="A1965" s="17"/>
      <c r="B1965" s="213"/>
      <c r="C1965" s="192"/>
      <c r="D1965" s="199" t="s">
        <v>3073</v>
      </c>
      <c r="E1965" s="482" t="s">
        <v>3074</v>
      </c>
      <c r="F1965" s="483"/>
      <c r="G1965" s="231" t="s">
        <v>489</v>
      </c>
      <c r="H1965" s="199" t="s">
        <v>1993</v>
      </c>
      <c r="I1965" s="192" t="s">
        <v>3091</v>
      </c>
      <c r="J1965" s="201">
        <f t="shared" si="980"/>
        <v>20.086000000000002</v>
      </c>
      <c r="K1965" s="195">
        <v>0.24979999999999999</v>
      </c>
      <c r="L1965" s="201">
        <f t="shared" si="981"/>
        <v>5.0174828000000007</v>
      </c>
      <c r="M1965" s="196">
        <f t="shared" si="982"/>
        <v>25.1</v>
      </c>
      <c r="N1965" s="20"/>
      <c r="O1965" s="17"/>
      <c r="P1965" s="17"/>
      <c r="Q1965" s="17"/>
      <c r="R1965" s="17"/>
    </row>
    <row r="1966" spans="1:18" ht="15" customHeight="1">
      <c r="A1966" s="17"/>
      <c r="B1966" s="213"/>
      <c r="C1966" s="192"/>
      <c r="D1966" s="199" t="s">
        <v>3075</v>
      </c>
      <c r="E1966" s="482" t="s">
        <v>3076</v>
      </c>
      <c r="F1966" s="483"/>
      <c r="G1966" s="231" t="s">
        <v>489</v>
      </c>
      <c r="H1966" s="199" t="s">
        <v>3136</v>
      </c>
      <c r="I1966" s="192" t="s">
        <v>3093</v>
      </c>
      <c r="J1966" s="201">
        <f t="shared" si="980"/>
        <v>85.847175000000007</v>
      </c>
      <c r="K1966" s="195">
        <v>0.24979999999999999</v>
      </c>
      <c r="L1966" s="201">
        <f t="shared" si="981"/>
        <v>21.444624315000002</v>
      </c>
      <c r="M1966" s="196">
        <f t="shared" si="982"/>
        <v>107.29</v>
      </c>
      <c r="N1966" s="20"/>
      <c r="O1966" s="17"/>
      <c r="P1966" s="17"/>
      <c r="Q1966" s="17"/>
      <c r="R1966" s="17"/>
    </row>
    <row r="1967" spans="1:18" ht="15" customHeight="1">
      <c r="A1967" s="17"/>
      <c r="B1967" s="213"/>
      <c r="C1967" s="192"/>
      <c r="D1967" s="199" t="s">
        <v>3077</v>
      </c>
      <c r="E1967" s="482" t="s">
        <v>3078</v>
      </c>
      <c r="F1967" s="483"/>
      <c r="G1967" s="231" t="s">
        <v>489</v>
      </c>
      <c r="H1967" s="199" t="s">
        <v>3137</v>
      </c>
      <c r="I1967" s="192" t="s">
        <v>3095</v>
      </c>
      <c r="J1967" s="201">
        <f t="shared" si="980"/>
        <v>7.3125</v>
      </c>
      <c r="K1967" s="195">
        <v>0.24979999999999999</v>
      </c>
      <c r="L1967" s="201">
        <f t="shared" si="981"/>
        <v>1.8266624999999999</v>
      </c>
      <c r="M1967" s="196">
        <f t="shared" si="982"/>
        <v>9.14</v>
      </c>
      <c r="N1967" s="20"/>
      <c r="O1967" s="17"/>
      <c r="P1967" s="17"/>
      <c r="Q1967" s="17"/>
      <c r="R1967" s="17"/>
    </row>
    <row r="1968" spans="1:18" ht="15" customHeight="1">
      <c r="A1968" s="17"/>
      <c r="B1968" s="213"/>
      <c r="C1968" s="192"/>
      <c r="D1968" s="199" t="s">
        <v>3079</v>
      </c>
      <c r="E1968" s="482" t="s">
        <v>3080</v>
      </c>
      <c r="F1968" s="483"/>
      <c r="G1968" s="231" t="s">
        <v>518</v>
      </c>
      <c r="H1968" s="199" t="s">
        <v>1527</v>
      </c>
      <c r="I1968" s="192" t="s">
        <v>3096</v>
      </c>
      <c r="J1968" s="201">
        <f t="shared" si="980"/>
        <v>14.07</v>
      </c>
      <c r="K1968" s="195">
        <v>0.24979999999999999</v>
      </c>
      <c r="L1968" s="201">
        <f t="shared" si="981"/>
        <v>3.5146860000000002</v>
      </c>
      <c r="M1968" s="196">
        <f t="shared" si="982"/>
        <v>17.579999999999998</v>
      </c>
      <c r="N1968" s="20"/>
      <c r="O1968" s="17"/>
      <c r="P1968" s="17"/>
      <c r="Q1968" s="17"/>
      <c r="R1968" s="17"/>
    </row>
    <row r="1969" spans="1:18" ht="15" customHeight="1">
      <c r="A1969" s="17"/>
      <c r="B1969" s="213"/>
      <c r="C1969" s="192"/>
      <c r="D1969" s="199" t="s">
        <v>3081</v>
      </c>
      <c r="E1969" s="482" t="s">
        <v>3082</v>
      </c>
      <c r="F1969" s="483"/>
      <c r="G1969" s="231" t="s">
        <v>518</v>
      </c>
      <c r="H1969" s="199" t="s">
        <v>1534</v>
      </c>
      <c r="I1969" s="192" t="s">
        <v>3097</v>
      </c>
      <c r="J1969" s="201">
        <f t="shared" si="980"/>
        <v>30.58</v>
      </c>
      <c r="K1969" s="195">
        <v>0.24979999999999999</v>
      </c>
      <c r="L1969" s="201">
        <f t="shared" si="981"/>
        <v>7.6388839999999991</v>
      </c>
      <c r="M1969" s="196">
        <f t="shared" si="982"/>
        <v>38.22</v>
      </c>
      <c r="N1969" s="20"/>
      <c r="O1969" s="17"/>
      <c r="P1969" s="17"/>
      <c r="Q1969" s="17"/>
      <c r="R1969" s="17"/>
    </row>
    <row r="1970" spans="1:18" ht="15" customHeight="1">
      <c r="A1970" s="17"/>
      <c r="B1970" s="213"/>
      <c r="C1970" s="192"/>
      <c r="D1970" s="199" t="s">
        <v>3133</v>
      </c>
      <c r="E1970" s="482" t="s">
        <v>3134</v>
      </c>
      <c r="F1970" s="483"/>
      <c r="G1970" s="231" t="s">
        <v>518</v>
      </c>
      <c r="H1970" s="199" t="s">
        <v>1534</v>
      </c>
      <c r="I1970" s="192" t="s">
        <v>3138</v>
      </c>
      <c r="J1970" s="201">
        <f t="shared" si="980"/>
        <v>64.02</v>
      </c>
      <c r="K1970" s="195">
        <v>0.24979999999999999</v>
      </c>
      <c r="L1970" s="201">
        <f t="shared" si="981"/>
        <v>15.992195999999998</v>
      </c>
      <c r="M1970" s="196">
        <f t="shared" si="982"/>
        <v>80.010000000000005</v>
      </c>
      <c r="N1970" s="20"/>
      <c r="O1970" s="17"/>
      <c r="P1970" s="17"/>
      <c r="Q1970" s="17"/>
      <c r="R1970" s="17"/>
    </row>
    <row r="1971" spans="1:18" ht="15.75">
      <c r="A1971" s="17"/>
      <c r="B1971" s="213"/>
      <c r="C1971" s="486"/>
      <c r="D1971" s="486"/>
      <c r="E1971" s="486"/>
      <c r="F1971" s="486"/>
      <c r="G1971" s="486"/>
      <c r="H1971" s="486"/>
      <c r="I1971" s="486"/>
      <c r="J1971" s="486"/>
      <c r="K1971" s="486"/>
      <c r="L1971" s="209" t="s">
        <v>594</v>
      </c>
      <c r="M1971" s="210">
        <f>SUM(M1961:M1970)</f>
        <v>378.29999999999995</v>
      </c>
      <c r="N1971" s="20"/>
      <c r="O1971" s="17"/>
      <c r="P1971" s="17"/>
      <c r="Q1971" s="17"/>
      <c r="R1971" s="17"/>
    </row>
    <row r="1972" spans="1:18" ht="15.75">
      <c r="A1972" s="17"/>
      <c r="B1972" s="213"/>
      <c r="C1972" s="192"/>
      <c r="D1972" s="192"/>
      <c r="E1972" s="192"/>
      <c r="F1972" s="192"/>
      <c r="G1972" s="192"/>
      <c r="H1972" s="192"/>
      <c r="I1972" s="192"/>
      <c r="J1972" s="192"/>
      <c r="K1972" s="192"/>
      <c r="L1972" s="209"/>
      <c r="M1972" s="210"/>
      <c r="N1972" s="20"/>
      <c r="O1972" s="17"/>
      <c r="P1972" s="17"/>
      <c r="Q1972" s="17"/>
      <c r="R1972" s="17"/>
    </row>
    <row r="1973" spans="1:18" ht="15.6" customHeight="1">
      <c r="A1973" s="17"/>
      <c r="B1973" s="213"/>
      <c r="C1973" s="206" t="s">
        <v>4031</v>
      </c>
      <c r="D1973" s="206" t="s">
        <v>3139</v>
      </c>
      <c r="E1973" s="484" t="s">
        <v>3140</v>
      </c>
      <c r="F1973" s="484"/>
      <c r="G1973" s="484"/>
      <c r="H1973" s="484"/>
      <c r="I1973" s="484"/>
      <c r="J1973" s="484"/>
      <c r="K1973" s="484"/>
      <c r="L1973" s="484"/>
      <c r="M1973" s="485"/>
      <c r="N1973" s="20"/>
      <c r="O1973" s="17"/>
      <c r="P1973" s="17"/>
      <c r="Q1973" s="17"/>
      <c r="R1973" s="17"/>
    </row>
    <row r="1974" spans="1:18" ht="15" customHeight="1">
      <c r="A1974" s="17"/>
      <c r="B1974" s="213"/>
      <c r="C1974" s="192"/>
      <c r="D1974" s="199" t="s">
        <v>3066</v>
      </c>
      <c r="E1974" s="482" t="s">
        <v>1189</v>
      </c>
      <c r="F1974" s="483"/>
      <c r="G1974" s="231" t="s">
        <v>489</v>
      </c>
      <c r="H1974" s="199" t="s">
        <v>3143</v>
      </c>
      <c r="I1974" s="192" t="s">
        <v>3086</v>
      </c>
      <c r="J1974" s="201">
        <f t="shared" ref="J1974:J1981" si="983">H1974*I1974</f>
        <v>4.9028999999999998</v>
      </c>
      <c r="K1974" s="195">
        <v>0.24979999999999999</v>
      </c>
      <c r="L1974" s="201">
        <f t="shared" ref="L1974:L1981" si="984">J1974*K1974</f>
        <v>1.2247444199999999</v>
      </c>
      <c r="M1974" s="196">
        <f t="shared" ref="M1974:M1981" si="985">ROUND(J1974+L1974,2)</f>
        <v>6.13</v>
      </c>
      <c r="N1974" s="20"/>
      <c r="O1974" s="17"/>
      <c r="P1974" s="17"/>
      <c r="Q1974" s="17"/>
      <c r="R1974" s="17"/>
    </row>
    <row r="1975" spans="1:18" ht="15" customHeight="1">
      <c r="A1975" s="17"/>
      <c r="B1975" s="213"/>
      <c r="C1975" s="192"/>
      <c r="D1975" s="199" t="s">
        <v>3067</v>
      </c>
      <c r="E1975" s="482" t="s">
        <v>3068</v>
      </c>
      <c r="F1975" s="483"/>
      <c r="G1975" s="231" t="s">
        <v>518</v>
      </c>
      <c r="H1975" s="199" t="s">
        <v>1527</v>
      </c>
      <c r="I1975" s="192" t="s">
        <v>3087</v>
      </c>
      <c r="J1975" s="201">
        <f t="shared" si="983"/>
        <v>3.44</v>
      </c>
      <c r="K1975" s="195">
        <v>0.24979999999999999</v>
      </c>
      <c r="L1975" s="201">
        <f t="shared" si="984"/>
        <v>0.85931199999999996</v>
      </c>
      <c r="M1975" s="196">
        <f t="shared" si="985"/>
        <v>4.3</v>
      </c>
      <c r="N1975" s="20"/>
      <c r="O1975" s="17"/>
      <c r="P1975" s="17"/>
      <c r="Q1975" s="17"/>
      <c r="R1975" s="17"/>
    </row>
    <row r="1976" spans="1:18" ht="15" customHeight="1">
      <c r="A1976" s="17"/>
      <c r="B1976" s="213"/>
      <c r="C1976" s="192"/>
      <c r="D1976" s="199" t="s">
        <v>3069</v>
      </c>
      <c r="E1976" s="482" t="s">
        <v>3070</v>
      </c>
      <c r="F1976" s="483"/>
      <c r="G1976" s="231" t="s">
        <v>489</v>
      </c>
      <c r="H1976" s="199" t="s">
        <v>3143</v>
      </c>
      <c r="I1976" s="192" t="s">
        <v>3088</v>
      </c>
      <c r="J1976" s="201">
        <f t="shared" si="983"/>
        <v>9.8146500000000003</v>
      </c>
      <c r="K1976" s="195">
        <v>0.24979999999999999</v>
      </c>
      <c r="L1976" s="201">
        <f t="shared" si="984"/>
        <v>2.4516995700000002</v>
      </c>
      <c r="M1976" s="196">
        <f t="shared" si="985"/>
        <v>12.27</v>
      </c>
      <c r="N1976" s="20"/>
      <c r="O1976" s="17"/>
      <c r="P1976" s="17"/>
      <c r="Q1976" s="17"/>
      <c r="R1976" s="17"/>
    </row>
    <row r="1977" spans="1:18" ht="15" customHeight="1">
      <c r="A1977" s="17"/>
      <c r="B1977" s="213"/>
      <c r="C1977" s="192"/>
      <c r="D1977" s="199" t="s">
        <v>3071</v>
      </c>
      <c r="E1977" s="482" t="s">
        <v>3072</v>
      </c>
      <c r="F1977" s="483"/>
      <c r="G1977" s="231" t="s">
        <v>489</v>
      </c>
      <c r="H1977" s="199" t="s">
        <v>3144</v>
      </c>
      <c r="I1977" s="192" t="s">
        <v>3090</v>
      </c>
      <c r="J1977" s="201">
        <f t="shared" si="983"/>
        <v>11.055899999999999</v>
      </c>
      <c r="K1977" s="195">
        <v>0.24979999999999999</v>
      </c>
      <c r="L1977" s="201">
        <f t="shared" si="984"/>
        <v>2.7617638199999996</v>
      </c>
      <c r="M1977" s="196">
        <f t="shared" si="985"/>
        <v>13.82</v>
      </c>
      <c r="N1977" s="20"/>
      <c r="O1977" s="17"/>
      <c r="P1977" s="17"/>
      <c r="Q1977" s="17"/>
      <c r="R1977" s="17"/>
    </row>
    <row r="1978" spans="1:18" ht="15" customHeight="1">
      <c r="A1978" s="17"/>
      <c r="B1978" s="213"/>
      <c r="C1978" s="192"/>
      <c r="D1978" s="199" t="s">
        <v>3073</v>
      </c>
      <c r="E1978" s="482" t="s">
        <v>3074</v>
      </c>
      <c r="F1978" s="483"/>
      <c r="G1978" s="231" t="s">
        <v>489</v>
      </c>
      <c r="H1978" s="199" t="s">
        <v>3143</v>
      </c>
      <c r="I1978" s="192" t="s">
        <v>3091</v>
      </c>
      <c r="J1978" s="201">
        <f t="shared" si="983"/>
        <v>8.08005</v>
      </c>
      <c r="K1978" s="195">
        <v>0.24979999999999999</v>
      </c>
      <c r="L1978" s="201">
        <f t="shared" si="984"/>
        <v>2.0183964899999998</v>
      </c>
      <c r="M1978" s="196">
        <f t="shared" si="985"/>
        <v>10.1</v>
      </c>
      <c r="N1978" s="20"/>
      <c r="O1978" s="17"/>
      <c r="P1978" s="17"/>
      <c r="Q1978" s="17"/>
      <c r="R1978" s="17"/>
    </row>
    <row r="1979" spans="1:18" ht="15" customHeight="1">
      <c r="A1979" s="17"/>
      <c r="B1979" s="213"/>
      <c r="C1979" s="192"/>
      <c r="D1979" s="199" t="s">
        <v>3077</v>
      </c>
      <c r="E1979" s="482" t="s">
        <v>3078</v>
      </c>
      <c r="F1979" s="483"/>
      <c r="G1979" s="231" t="s">
        <v>489</v>
      </c>
      <c r="H1979" s="199" t="s">
        <v>3145</v>
      </c>
      <c r="I1979" s="192" t="s">
        <v>3095</v>
      </c>
      <c r="J1979" s="201">
        <f t="shared" si="983"/>
        <v>41.070900000000002</v>
      </c>
      <c r="K1979" s="195">
        <v>0.24979999999999999</v>
      </c>
      <c r="L1979" s="201">
        <f t="shared" si="984"/>
        <v>10.259510820000001</v>
      </c>
      <c r="M1979" s="196">
        <f t="shared" si="985"/>
        <v>51.33</v>
      </c>
      <c r="N1979" s="20"/>
      <c r="O1979" s="17"/>
      <c r="P1979" s="17"/>
      <c r="Q1979" s="17"/>
      <c r="R1979" s="17"/>
    </row>
    <row r="1980" spans="1:18" ht="15" customHeight="1">
      <c r="A1980" s="17"/>
      <c r="B1980" s="213"/>
      <c r="C1980" s="192"/>
      <c r="D1980" s="199" t="s">
        <v>3081</v>
      </c>
      <c r="E1980" s="482" t="s">
        <v>3082</v>
      </c>
      <c r="F1980" s="483"/>
      <c r="G1980" s="231" t="s">
        <v>518</v>
      </c>
      <c r="H1980" s="199" t="s">
        <v>1527</v>
      </c>
      <c r="I1980" s="192" t="s">
        <v>3097</v>
      </c>
      <c r="J1980" s="201">
        <f t="shared" si="983"/>
        <v>15.29</v>
      </c>
      <c r="K1980" s="195">
        <v>0.24979999999999999</v>
      </c>
      <c r="L1980" s="201">
        <f t="shared" si="984"/>
        <v>3.8194419999999996</v>
      </c>
      <c r="M1980" s="196">
        <f t="shared" si="985"/>
        <v>19.11</v>
      </c>
      <c r="N1980" s="20"/>
      <c r="O1980" s="17"/>
      <c r="P1980" s="17"/>
      <c r="Q1980" s="17"/>
      <c r="R1980" s="17"/>
    </row>
    <row r="1981" spans="1:18" ht="15" customHeight="1">
      <c r="A1981" s="17"/>
      <c r="B1981" s="213"/>
      <c r="C1981" s="192"/>
      <c r="D1981" s="199" t="s">
        <v>3141</v>
      </c>
      <c r="E1981" s="482" t="s">
        <v>3142</v>
      </c>
      <c r="F1981" s="483"/>
      <c r="G1981" s="231" t="s">
        <v>518</v>
      </c>
      <c r="H1981" s="199" t="s">
        <v>1527</v>
      </c>
      <c r="I1981" s="192" t="s">
        <v>3146</v>
      </c>
      <c r="J1981" s="201">
        <f t="shared" si="983"/>
        <v>27.76</v>
      </c>
      <c r="K1981" s="195">
        <v>0.24979999999999999</v>
      </c>
      <c r="L1981" s="201">
        <f t="shared" si="984"/>
        <v>6.9344480000000006</v>
      </c>
      <c r="M1981" s="196">
        <f t="shared" si="985"/>
        <v>34.69</v>
      </c>
      <c r="N1981" s="20"/>
      <c r="O1981" s="17"/>
      <c r="P1981" s="17"/>
      <c r="Q1981" s="17"/>
      <c r="R1981" s="17"/>
    </row>
    <row r="1982" spans="1:18" ht="15.75">
      <c r="A1982" s="17"/>
      <c r="B1982" s="213"/>
      <c r="C1982" s="486"/>
      <c r="D1982" s="486"/>
      <c r="E1982" s="486"/>
      <c r="F1982" s="486"/>
      <c r="G1982" s="486"/>
      <c r="H1982" s="486"/>
      <c r="I1982" s="486"/>
      <c r="J1982" s="486"/>
      <c r="K1982" s="486"/>
      <c r="L1982" s="209" t="s">
        <v>594</v>
      </c>
      <c r="M1982" s="210">
        <f>SUM(M1974:M1981)</f>
        <v>151.75</v>
      </c>
      <c r="N1982" s="20"/>
      <c r="O1982" s="17"/>
      <c r="P1982" s="17"/>
      <c r="Q1982" s="17"/>
      <c r="R1982" s="17"/>
    </row>
    <row r="1983" spans="1:18" ht="15.75" customHeight="1">
      <c r="A1983" s="17"/>
      <c r="B1983" s="213"/>
      <c r="C1983" s="206" t="s">
        <v>4032</v>
      </c>
      <c r="D1983" s="206">
        <v>93142</v>
      </c>
      <c r="E1983" s="484" t="s">
        <v>1339</v>
      </c>
      <c r="F1983" s="484"/>
      <c r="G1983" s="484"/>
      <c r="H1983" s="484"/>
      <c r="I1983" s="484"/>
      <c r="J1983" s="484"/>
      <c r="K1983" s="484"/>
      <c r="L1983" s="484"/>
      <c r="M1983" s="485"/>
      <c r="N1983" s="20"/>
      <c r="O1983" s="17"/>
      <c r="P1983" s="17"/>
      <c r="Q1983" s="17"/>
      <c r="R1983" s="17"/>
    </row>
    <row r="1984" spans="1:18" ht="15" customHeight="1">
      <c r="A1984" s="17"/>
      <c r="B1984" s="213"/>
      <c r="C1984" s="192"/>
      <c r="D1984" s="199" t="s">
        <v>3066</v>
      </c>
      <c r="E1984" s="482" t="s">
        <v>1189</v>
      </c>
      <c r="F1984" s="483"/>
      <c r="G1984" s="231" t="s">
        <v>489</v>
      </c>
      <c r="H1984" s="199" t="s">
        <v>1993</v>
      </c>
      <c r="I1984" s="192" t="s">
        <v>3086</v>
      </c>
      <c r="J1984" s="201">
        <f t="shared" ref="J1984:J1992" si="986">H1984*I1984</f>
        <v>12.188000000000001</v>
      </c>
      <c r="K1984" s="195">
        <v>0.24979999999999999</v>
      </c>
      <c r="L1984" s="201">
        <f t="shared" ref="L1984:L1992" si="987">J1984*K1984</f>
        <v>3.0445624000000002</v>
      </c>
      <c r="M1984" s="196">
        <f t="shared" ref="M1984:M1992" si="988">ROUND(J1984+L1984,2)</f>
        <v>15.23</v>
      </c>
      <c r="N1984" s="20"/>
      <c r="O1984" s="17"/>
      <c r="P1984" s="17"/>
      <c r="Q1984" s="17"/>
      <c r="R1984" s="17"/>
    </row>
    <row r="1985" spans="1:18" ht="15" customHeight="1">
      <c r="A1985" s="17"/>
      <c r="B1985" s="213"/>
      <c r="C1985" s="192"/>
      <c r="D1985" s="199" t="s">
        <v>3067</v>
      </c>
      <c r="E1985" s="482" t="s">
        <v>3068</v>
      </c>
      <c r="F1985" s="483"/>
      <c r="G1985" s="231" t="s">
        <v>518</v>
      </c>
      <c r="H1985" s="199" t="s">
        <v>1527</v>
      </c>
      <c r="I1985" s="192" t="s">
        <v>3087</v>
      </c>
      <c r="J1985" s="201">
        <f t="shared" si="986"/>
        <v>3.44</v>
      </c>
      <c r="K1985" s="195">
        <v>0.24979999999999999</v>
      </c>
      <c r="L1985" s="201">
        <f t="shared" si="987"/>
        <v>0.85931199999999996</v>
      </c>
      <c r="M1985" s="196">
        <f t="shared" si="988"/>
        <v>4.3</v>
      </c>
      <c r="N1985" s="20"/>
      <c r="O1985" s="17"/>
      <c r="P1985" s="17"/>
      <c r="Q1985" s="17"/>
      <c r="R1985" s="17"/>
    </row>
    <row r="1986" spans="1:18" ht="15" customHeight="1">
      <c r="A1986" s="17"/>
      <c r="B1986" s="213"/>
      <c r="C1986" s="192"/>
      <c r="D1986" s="199" t="s">
        <v>3069</v>
      </c>
      <c r="E1986" s="482" t="s">
        <v>3070</v>
      </c>
      <c r="F1986" s="483"/>
      <c r="G1986" s="231" t="s">
        <v>489</v>
      </c>
      <c r="H1986" s="199" t="s">
        <v>1993</v>
      </c>
      <c r="I1986" s="192" t="s">
        <v>3088</v>
      </c>
      <c r="J1986" s="201">
        <f t="shared" si="986"/>
        <v>24.398000000000003</v>
      </c>
      <c r="K1986" s="195">
        <v>0.24979999999999999</v>
      </c>
      <c r="L1986" s="201">
        <f t="shared" si="987"/>
        <v>6.094620400000001</v>
      </c>
      <c r="M1986" s="196">
        <f t="shared" si="988"/>
        <v>30.49</v>
      </c>
      <c r="N1986" s="20"/>
      <c r="O1986" s="17"/>
      <c r="P1986" s="17"/>
      <c r="Q1986" s="17"/>
      <c r="R1986" s="17"/>
    </row>
    <row r="1987" spans="1:18" ht="15" customHeight="1">
      <c r="A1987" s="17"/>
      <c r="B1987" s="213"/>
      <c r="C1987" s="192"/>
      <c r="D1987" s="199" t="s">
        <v>3124</v>
      </c>
      <c r="E1987" s="482" t="s">
        <v>1342</v>
      </c>
      <c r="F1987" s="483"/>
      <c r="G1987" s="231" t="s">
        <v>489</v>
      </c>
      <c r="H1987" s="199" t="s">
        <v>1534</v>
      </c>
      <c r="I1987" s="192">
        <v>4.8899999999999997</v>
      </c>
      <c r="J1987" s="201">
        <f t="shared" si="986"/>
        <v>9.7799999999999994</v>
      </c>
      <c r="K1987" s="195">
        <v>0.24979999999999999</v>
      </c>
      <c r="L1987" s="201">
        <f t="shared" si="987"/>
        <v>2.443044</v>
      </c>
      <c r="M1987" s="196">
        <f t="shared" si="988"/>
        <v>12.22</v>
      </c>
      <c r="N1987" s="20"/>
      <c r="O1987" s="17"/>
      <c r="P1987" s="17"/>
      <c r="Q1987" s="17"/>
      <c r="R1987" s="17"/>
    </row>
    <row r="1988" spans="1:18" ht="15" customHeight="1">
      <c r="A1988" s="17"/>
      <c r="B1988" s="213"/>
      <c r="C1988" s="192"/>
      <c r="D1988" s="199" t="s">
        <v>3125</v>
      </c>
      <c r="E1988" s="482" t="s">
        <v>1345</v>
      </c>
      <c r="F1988" s="483"/>
      <c r="G1988" s="231" t="s">
        <v>489</v>
      </c>
      <c r="H1988" s="199" t="s">
        <v>1993</v>
      </c>
      <c r="I1988" s="192">
        <v>7.29</v>
      </c>
      <c r="J1988" s="201">
        <f t="shared" si="986"/>
        <v>16.038</v>
      </c>
      <c r="K1988" s="195">
        <v>0.24979999999999999</v>
      </c>
      <c r="L1988" s="201">
        <f t="shared" si="987"/>
        <v>4.0062923999999995</v>
      </c>
      <c r="M1988" s="196">
        <f t="shared" si="988"/>
        <v>20.04</v>
      </c>
      <c r="N1988" s="20"/>
      <c r="O1988" s="17"/>
      <c r="P1988" s="17"/>
      <c r="Q1988" s="17"/>
      <c r="R1988" s="17"/>
    </row>
    <row r="1989" spans="1:18" ht="15" customHeight="1">
      <c r="A1989" s="17"/>
      <c r="B1989" s="213"/>
      <c r="C1989" s="192"/>
      <c r="D1989" s="199" t="s">
        <v>3077</v>
      </c>
      <c r="E1989" s="482" t="s">
        <v>854</v>
      </c>
      <c r="F1989" s="483"/>
      <c r="G1989" s="231" t="s">
        <v>489</v>
      </c>
      <c r="H1989" s="199" t="s">
        <v>3126</v>
      </c>
      <c r="I1989" s="192">
        <v>3.9</v>
      </c>
      <c r="J1989" s="201">
        <f t="shared" si="986"/>
        <v>49.14</v>
      </c>
      <c r="K1989" s="195">
        <v>0.24979999999999999</v>
      </c>
      <c r="L1989" s="201">
        <f t="shared" si="987"/>
        <v>12.275172</v>
      </c>
      <c r="M1989" s="196">
        <f t="shared" si="988"/>
        <v>61.42</v>
      </c>
      <c r="N1989" s="20"/>
      <c r="O1989" s="17"/>
      <c r="P1989" s="17"/>
      <c r="Q1989" s="17"/>
      <c r="R1989" s="17"/>
    </row>
    <row r="1990" spans="1:18" ht="15" customHeight="1">
      <c r="A1990" s="17"/>
      <c r="B1990" s="213"/>
      <c r="C1990" s="192"/>
      <c r="D1990" s="199" t="s">
        <v>3079</v>
      </c>
      <c r="E1990" s="482" t="s">
        <v>3127</v>
      </c>
      <c r="F1990" s="483"/>
      <c r="G1990" s="231" t="s">
        <v>518</v>
      </c>
      <c r="H1990" s="199" t="s">
        <v>3128</v>
      </c>
      <c r="I1990" s="192">
        <v>14.07</v>
      </c>
      <c r="J1990" s="201">
        <f t="shared" si="986"/>
        <v>5.2762500000000001</v>
      </c>
      <c r="K1990" s="195">
        <v>0.24979999999999999</v>
      </c>
      <c r="L1990" s="201">
        <f t="shared" si="987"/>
        <v>1.31800725</v>
      </c>
      <c r="M1990" s="196">
        <f t="shared" si="988"/>
        <v>6.59</v>
      </c>
      <c r="N1990" s="20"/>
      <c r="O1990" s="17"/>
      <c r="P1990" s="17"/>
      <c r="Q1990" s="17"/>
      <c r="R1990" s="17"/>
    </row>
    <row r="1991" spans="1:18" ht="15" customHeight="1">
      <c r="A1991" s="17"/>
      <c r="B1991" s="213"/>
      <c r="C1991" s="192"/>
      <c r="D1991" s="199" t="s">
        <v>3081</v>
      </c>
      <c r="E1991" s="482" t="s">
        <v>852</v>
      </c>
      <c r="F1991" s="483"/>
      <c r="G1991" s="231" t="s">
        <v>518</v>
      </c>
      <c r="H1991" s="199" t="s">
        <v>1527</v>
      </c>
      <c r="I1991" s="192">
        <v>15.29</v>
      </c>
      <c r="J1991" s="201">
        <f t="shared" si="986"/>
        <v>15.29</v>
      </c>
      <c r="K1991" s="195">
        <v>0.24979999999999999</v>
      </c>
      <c r="L1991" s="201">
        <f t="shared" si="987"/>
        <v>3.8194419999999996</v>
      </c>
      <c r="M1991" s="196">
        <f t="shared" si="988"/>
        <v>19.11</v>
      </c>
      <c r="N1991" s="20"/>
      <c r="O1991" s="17"/>
      <c r="P1991" s="17"/>
      <c r="Q1991" s="17"/>
      <c r="R1991" s="17"/>
    </row>
    <row r="1992" spans="1:18" ht="15" customHeight="1">
      <c r="A1992" s="17"/>
      <c r="B1992" s="213"/>
      <c r="C1992" s="192"/>
      <c r="D1992" s="199" t="s">
        <v>3147</v>
      </c>
      <c r="E1992" s="482" t="s">
        <v>1314</v>
      </c>
      <c r="F1992" s="483"/>
      <c r="G1992" s="231" t="s">
        <v>518</v>
      </c>
      <c r="H1992" s="199" t="s">
        <v>1527</v>
      </c>
      <c r="I1992" s="192">
        <v>49.36</v>
      </c>
      <c r="J1992" s="201">
        <f t="shared" si="986"/>
        <v>49.36</v>
      </c>
      <c r="K1992" s="195">
        <v>0.24979999999999999</v>
      </c>
      <c r="L1992" s="201">
        <f t="shared" si="987"/>
        <v>12.330128</v>
      </c>
      <c r="M1992" s="196">
        <f t="shared" si="988"/>
        <v>61.69</v>
      </c>
      <c r="N1992" s="20"/>
      <c r="O1992" s="17"/>
      <c r="P1992" s="17"/>
      <c r="Q1992" s="17"/>
      <c r="R1992" s="17"/>
    </row>
    <row r="1993" spans="1:18" ht="15.75">
      <c r="A1993" s="17"/>
      <c r="B1993" s="213"/>
      <c r="C1993" s="486"/>
      <c r="D1993" s="486"/>
      <c r="E1993" s="486"/>
      <c r="F1993" s="486"/>
      <c r="G1993" s="486"/>
      <c r="H1993" s="486"/>
      <c r="I1993" s="486"/>
      <c r="J1993" s="486"/>
      <c r="K1993" s="486"/>
      <c r="L1993" s="209" t="s">
        <v>594</v>
      </c>
      <c r="M1993" s="210">
        <f>SUM(M1984:M1992)</f>
        <v>231.08999999999997</v>
      </c>
      <c r="N1993" s="20"/>
      <c r="O1993" s="17"/>
      <c r="P1993" s="17"/>
      <c r="Q1993" s="17"/>
      <c r="R1993" s="17"/>
    </row>
    <row r="1994" spans="1:18" ht="15.75" customHeight="1">
      <c r="A1994" s="17"/>
      <c r="B1994" s="213"/>
      <c r="C1994" s="206" t="s">
        <v>4033</v>
      </c>
      <c r="D1994" s="206">
        <v>91831</v>
      </c>
      <c r="E1994" s="484" t="s">
        <v>1340</v>
      </c>
      <c r="F1994" s="484"/>
      <c r="G1994" s="484"/>
      <c r="H1994" s="484"/>
      <c r="I1994" s="484"/>
      <c r="J1994" s="484"/>
      <c r="K1994" s="484"/>
      <c r="L1994" s="484"/>
      <c r="M1994" s="485"/>
      <c r="N1994" s="20"/>
      <c r="O1994" s="17"/>
      <c r="P1994" s="17"/>
      <c r="Q1994" s="17"/>
      <c r="R1994" s="17"/>
    </row>
    <row r="1995" spans="1:18" ht="15" customHeight="1">
      <c r="A1995" s="17"/>
      <c r="B1995" s="213"/>
      <c r="C1995" s="174"/>
      <c r="D1995" s="199" t="s">
        <v>3148</v>
      </c>
      <c r="E1995" s="482" t="s">
        <v>3149</v>
      </c>
      <c r="F1995" s="483"/>
      <c r="G1995" s="231" t="s">
        <v>489</v>
      </c>
      <c r="H1995" s="199" t="s">
        <v>2691</v>
      </c>
      <c r="I1995" s="192" t="s">
        <v>3151</v>
      </c>
      <c r="J1995" s="201">
        <f t="shared" ref="J1995:J1998" si="989">H1995*I1995</f>
        <v>2.3760000000000003</v>
      </c>
      <c r="K1995" s="195">
        <v>0.24979999999999999</v>
      </c>
      <c r="L1995" s="201">
        <f t="shared" ref="L1995:L1998" si="990">J1995*K1995</f>
        <v>0.59352480000000007</v>
      </c>
      <c r="M1995" s="196">
        <f t="shared" ref="M1995:M1998" si="991">ROUND(J1995+L1995,2)</f>
        <v>2.97</v>
      </c>
      <c r="N1995" s="20"/>
      <c r="O1995" s="17"/>
      <c r="P1995" s="17"/>
      <c r="Q1995" s="17"/>
      <c r="R1995" s="17"/>
    </row>
    <row r="1996" spans="1:18" ht="15.75">
      <c r="A1996" s="17"/>
      <c r="B1996" s="213"/>
      <c r="C1996" s="174"/>
      <c r="D1996" s="199" t="s">
        <v>1664</v>
      </c>
      <c r="E1996" s="482" t="s">
        <v>634</v>
      </c>
      <c r="F1996" s="483"/>
      <c r="G1996" s="231" t="s">
        <v>596</v>
      </c>
      <c r="H1996" s="199" t="s">
        <v>1692</v>
      </c>
      <c r="I1996" s="192" t="s">
        <v>2434</v>
      </c>
      <c r="J1996" s="201">
        <f t="shared" ref="J1996" si="992">H1996*I1996</f>
        <v>1.472</v>
      </c>
      <c r="K1996" s="195">
        <v>0.24979999999999999</v>
      </c>
      <c r="L1996" s="201">
        <f t="shared" ref="L1996" si="993">J1996*K1996</f>
        <v>0.36770559999999997</v>
      </c>
      <c r="M1996" s="196">
        <f t="shared" si="991"/>
        <v>1.84</v>
      </c>
      <c r="N1996" s="20"/>
      <c r="O1996" s="17"/>
      <c r="P1996" s="17"/>
      <c r="Q1996" s="17"/>
      <c r="R1996" s="17"/>
    </row>
    <row r="1997" spans="1:18" ht="15" customHeight="1">
      <c r="A1997" s="17"/>
      <c r="B1997" s="213"/>
      <c r="C1997" s="174"/>
      <c r="D1997" s="199" t="s">
        <v>1647</v>
      </c>
      <c r="E1997" s="482" t="s">
        <v>633</v>
      </c>
      <c r="F1997" s="483"/>
      <c r="G1997" s="231" t="s">
        <v>596</v>
      </c>
      <c r="H1997" s="199" t="s">
        <v>1692</v>
      </c>
      <c r="I1997" s="192" t="s">
        <v>2436</v>
      </c>
      <c r="J1997" s="201">
        <f t="shared" si="989"/>
        <v>1.8224</v>
      </c>
      <c r="K1997" s="195">
        <v>0.24979999999999999</v>
      </c>
      <c r="L1997" s="201">
        <f t="shared" si="990"/>
        <v>0.45523552</v>
      </c>
      <c r="M1997" s="196">
        <f t="shared" si="991"/>
        <v>2.2799999999999998</v>
      </c>
      <c r="N1997" s="20"/>
      <c r="O1997" s="17"/>
      <c r="P1997" s="17"/>
      <c r="Q1997" s="17"/>
      <c r="R1997" s="17"/>
    </row>
    <row r="1998" spans="1:18" ht="15" customHeight="1">
      <c r="A1998" s="17"/>
      <c r="B1998" s="213"/>
      <c r="C1998" s="174"/>
      <c r="D1998" s="199" t="s">
        <v>3150</v>
      </c>
      <c r="E1998" s="482" t="s">
        <v>917</v>
      </c>
      <c r="F1998" s="483"/>
      <c r="G1998" s="231" t="s">
        <v>489</v>
      </c>
      <c r="H1998" s="199" t="s">
        <v>1527</v>
      </c>
      <c r="I1998" s="192" t="s">
        <v>3152</v>
      </c>
      <c r="J1998" s="201">
        <f t="shared" si="989"/>
        <v>3.18</v>
      </c>
      <c r="K1998" s="195">
        <v>0.24979999999999999</v>
      </c>
      <c r="L1998" s="201">
        <f t="shared" si="990"/>
        <v>0.79436400000000007</v>
      </c>
      <c r="M1998" s="196">
        <f t="shared" si="991"/>
        <v>3.97</v>
      </c>
      <c r="N1998" s="20"/>
      <c r="O1998" s="17"/>
      <c r="P1998" s="17"/>
      <c r="Q1998" s="17"/>
      <c r="R1998" s="17"/>
    </row>
    <row r="1999" spans="1:18" ht="15.75">
      <c r="A1999" s="17"/>
      <c r="B1999" s="213"/>
      <c r="C1999" s="486"/>
      <c r="D1999" s="486"/>
      <c r="E1999" s="486"/>
      <c r="F1999" s="486"/>
      <c r="G1999" s="486"/>
      <c r="H1999" s="486"/>
      <c r="I1999" s="486"/>
      <c r="J1999" s="486"/>
      <c r="K1999" s="486"/>
      <c r="L1999" s="209" t="s">
        <v>594</v>
      </c>
      <c r="M1999" s="210">
        <f>SUM(M1995:M1998)</f>
        <v>11.06</v>
      </c>
      <c r="N1999" s="20"/>
      <c r="O1999" s="17"/>
      <c r="P1999" s="17"/>
      <c r="Q1999" s="17"/>
      <c r="R1999" s="17"/>
    </row>
    <row r="2000" spans="1:18" ht="15.75" customHeight="1">
      <c r="A2000" s="17"/>
      <c r="B2000" s="213"/>
      <c r="C2000" s="206" t="s">
        <v>4034</v>
      </c>
      <c r="D2000" s="206">
        <v>91834</v>
      </c>
      <c r="E2000" s="484" t="s">
        <v>857</v>
      </c>
      <c r="F2000" s="484"/>
      <c r="G2000" s="484"/>
      <c r="H2000" s="484"/>
      <c r="I2000" s="484"/>
      <c r="J2000" s="484"/>
      <c r="K2000" s="484"/>
      <c r="L2000" s="484"/>
      <c r="M2000" s="485"/>
      <c r="N2000" s="20"/>
      <c r="O2000" s="17"/>
      <c r="P2000" s="17"/>
      <c r="Q2000" s="17"/>
      <c r="R2000" s="17"/>
    </row>
    <row r="2001" spans="1:18" ht="15" customHeight="1">
      <c r="A2001" s="17"/>
      <c r="B2001" s="213"/>
      <c r="C2001" s="174"/>
      <c r="D2001" s="199" t="s">
        <v>3153</v>
      </c>
      <c r="E2001" s="482" t="s">
        <v>916</v>
      </c>
      <c r="F2001" s="483"/>
      <c r="G2001" s="231" t="s">
        <v>489</v>
      </c>
      <c r="H2001" s="199" t="s">
        <v>2691</v>
      </c>
      <c r="I2001" s="192" t="s">
        <v>1732</v>
      </c>
      <c r="J2001" s="201">
        <f t="shared" ref="J2001:J2004" si="994">H2001*I2001</f>
        <v>2.5630000000000002</v>
      </c>
      <c r="K2001" s="195">
        <v>0.24979999999999999</v>
      </c>
      <c r="L2001" s="201">
        <f t="shared" ref="L2001:L2004" si="995">J2001*K2001</f>
        <v>0.64023740000000007</v>
      </c>
      <c r="M2001" s="196">
        <f t="shared" ref="M2001:M2004" si="996">ROUND(J2001+L2001,2)</f>
        <v>3.2</v>
      </c>
      <c r="N2001" s="20"/>
      <c r="O2001" s="17"/>
      <c r="P2001" s="17"/>
      <c r="Q2001" s="17"/>
      <c r="R2001" s="17"/>
    </row>
    <row r="2002" spans="1:18" ht="15" customHeight="1">
      <c r="A2002" s="17"/>
      <c r="B2002" s="213"/>
      <c r="C2002" s="174"/>
      <c r="D2002" s="199" t="s">
        <v>1664</v>
      </c>
      <c r="E2002" s="482" t="s">
        <v>634</v>
      </c>
      <c r="F2002" s="483"/>
      <c r="G2002" s="231" t="s">
        <v>596</v>
      </c>
      <c r="H2002" s="199" t="s">
        <v>3154</v>
      </c>
      <c r="I2002" s="192" t="s">
        <v>2434</v>
      </c>
      <c r="J2002" s="201">
        <f t="shared" si="994"/>
        <v>1.6743999999999999</v>
      </c>
      <c r="K2002" s="195">
        <v>0.24979999999999999</v>
      </c>
      <c r="L2002" s="201">
        <f t="shared" si="995"/>
        <v>0.41826511999999999</v>
      </c>
      <c r="M2002" s="196">
        <f t="shared" si="996"/>
        <v>2.09</v>
      </c>
      <c r="N2002" s="20"/>
      <c r="O2002" s="17"/>
      <c r="P2002" s="17"/>
      <c r="Q2002" s="17"/>
      <c r="R2002" s="17"/>
    </row>
    <row r="2003" spans="1:18" ht="15" customHeight="1">
      <c r="A2003" s="17"/>
      <c r="B2003" s="213"/>
      <c r="C2003" s="174"/>
      <c r="D2003" s="199" t="s">
        <v>1647</v>
      </c>
      <c r="E2003" s="482" t="s">
        <v>633</v>
      </c>
      <c r="F2003" s="483"/>
      <c r="G2003" s="231" t="s">
        <v>596</v>
      </c>
      <c r="H2003" s="199" t="s">
        <v>3154</v>
      </c>
      <c r="I2003" s="192" t="s">
        <v>2436</v>
      </c>
      <c r="J2003" s="201">
        <f t="shared" si="994"/>
        <v>2.0729800000000003</v>
      </c>
      <c r="K2003" s="195">
        <v>0.24979999999999999</v>
      </c>
      <c r="L2003" s="201">
        <f t="shared" si="995"/>
        <v>0.51783040400000002</v>
      </c>
      <c r="M2003" s="196">
        <f t="shared" si="996"/>
        <v>2.59</v>
      </c>
      <c r="N2003" s="20"/>
      <c r="O2003" s="17"/>
      <c r="P2003" s="17"/>
      <c r="Q2003" s="17"/>
      <c r="R2003" s="17"/>
    </row>
    <row r="2004" spans="1:18" ht="15" customHeight="1">
      <c r="A2004" s="17"/>
      <c r="B2004" s="213"/>
      <c r="C2004" s="174"/>
      <c r="D2004" s="199" t="s">
        <v>3150</v>
      </c>
      <c r="E2004" s="482" t="s">
        <v>917</v>
      </c>
      <c r="F2004" s="483"/>
      <c r="G2004" s="231" t="s">
        <v>489</v>
      </c>
      <c r="H2004" s="199" t="s">
        <v>1527</v>
      </c>
      <c r="I2004" s="192" t="s">
        <v>3152</v>
      </c>
      <c r="J2004" s="201">
        <f t="shared" si="994"/>
        <v>3.18</v>
      </c>
      <c r="K2004" s="195">
        <v>0.24979999999999999</v>
      </c>
      <c r="L2004" s="201">
        <f t="shared" si="995"/>
        <v>0.79436400000000007</v>
      </c>
      <c r="M2004" s="196">
        <f t="shared" si="996"/>
        <v>3.97</v>
      </c>
      <c r="N2004" s="20"/>
      <c r="O2004" s="17"/>
      <c r="P2004" s="17"/>
      <c r="Q2004" s="17"/>
      <c r="R2004" s="17"/>
    </row>
    <row r="2005" spans="1:18" ht="15.75">
      <c r="A2005" s="17"/>
      <c r="B2005" s="213"/>
      <c r="C2005" s="486"/>
      <c r="D2005" s="486"/>
      <c r="E2005" s="486"/>
      <c r="F2005" s="486"/>
      <c r="G2005" s="486"/>
      <c r="H2005" s="486"/>
      <c r="I2005" s="486"/>
      <c r="J2005" s="486"/>
      <c r="K2005" s="486"/>
      <c r="L2005" s="209" t="s">
        <v>594</v>
      </c>
      <c r="M2005" s="210">
        <f>SUM(M2001:M2004)</f>
        <v>11.85</v>
      </c>
      <c r="N2005" s="20"/>
      <c r="O2005" s="17"/>
      <c r="P2005" s="17"/>
      <c r="Q2005" s="17"/>
      <c r="R2005" s="17"/>
    </row>
    <row r="2006" spans="1:18" ht="15.75" customHeight="1">
      <c r="A2006" s="17"/>
      <c r="B2006" s="213"/>
      <c r="C2006" s="206" t="s">
        <v>4035</v>
      </c>
      <c r="D2006" s="206">
        <v>91836</v>
      </c>
      <c r="E2006" s="484" t="s">
        <v>1341</v>
      </c>
      <c r="F2006" s="484"/>
      <c r="G2006" s="484"/>
      <c r="H2006" s="484"/>
      <c r="I2006" s="484"/>
      <c r="J2006" s="484"/>
      <c r="K2006" s="484"/>
      <c r="L2006" s="484"/>
      <c r="M2006" s="485"/>
      <c r="N2006" s="20"/>
      <c r="O2006" s="17"/>
      <c r="P2006" s="17"/>
      <c r="Q2006" s="17"/>
      <c r="R2006" s="17"/>
    </row>
    <row r="2007" spans="1:18" ht="15" customHeight="1">
      <c r="A2007" s="17"/>
      <c r="B2007" s="213"/>
      <c r="C2007" s="174"/>
      <c r="D2007" s="199" t="s">
        <v>3155</v>
      </c>
      <c r="E2007" s="482" t="s">
        <v>3156</v>
      </c>
      <c r="F2007" s="483"/>
      <c r="G2007" s="231" t="s">
        <v>489</v>
      </c>
      <c r="H2007" s="199" t="s">
        <v>2691</v>
      </c>
      <c r="I2007" s="192" t="s">
        <v>3157</v>
      </c>
      <c r="J2007" s="201">
        <f t="shared" ref="J2007:J2010" si="997">H2007*I2007</f>
        <v>4.4000000000000004</v>
      </c>
      <c r="K2007" s="195">
        <v>0.24979999999999999</v>
      </c>
      <c r="L2007" s="201">
        <f t="shared" ref="L2007:L2010" si="998">J2007*K2007</f>
        <v>1.0991200000000001</v>
      </c>
      <c r="M2007" s="196">
        <f t="shared" ref="M2007:M2010" si="999">ROUND(J2007+L2007,2)</f>
        <v>5.5</v>
      </c>
      <c r="N2007" s="20"/>
      <c r="O2007" s="17"/>
      <c r="P2007" s="17"/>
      <c r="Q2007" s="17"/>
      <c r="R2007" s="17"/>
    </row>
    <row r="2008" spans="1:18" ht="15" customHeight="1">
      <c r="A2008" s="17"/>
      <c r="B2008" s="213"/>
      <c r="C2008" s="174"/>
      <c r="D2008" s="199" t="s">
        <v>1664</v>
      </c>
      <c r="E2008" s="482" t="s">
        <v>634</v>
      </c>
      <c r="F2008" s="483"/>
      <c r="G2008" s="231" t="s">
        <v>596</v>
      </c>
      <c r="H2008" s="199" t="s">
        <v>3158</v>
      </c>
      <c r="I2008" s="192" t="s">
        <v>2434</v>
      </c>
      <c r="J2008" s="201">
        <f t="shared" si="997"/>
        <v>1.9319999999999997</v>
      </c>
      <c r="K2008" s="195">
        <v>0.24979999999999999</v>
      </c>
      <c r="L2008" s="201">
        <f t="shared" si="998"/>
        <v>0.48261359999999992</v>
      </c>
      <c r="M2008" s="196">
        <f t="shared" si="999"/>
        <v>2.41</v>
      </c>
      <c r="N2008" s="20"/>
      <c r="O2008" s="17"/>
      <c r="P2008" s="17"/>
      <c r="Q2008" s="17"/>
      <c r="R2008" s="17"/>
    </row>
    <row r="2009" spans="1:18" ht="15" customHeight="1">
      <c r="A2009" s="17"/>
      <c r="B2009" s="213"/>
      <c r="C2009" s="174"/>
      <c r="D2009" s="199" t="s">
        <v>1647</v>
      </c>
      <c r="E2009" s="482" t="s">
        <v>633</v>
      </c>
      <c r="F2009" s="483"/>
      <c r="G2009" s="231" t="s">
        <v>596</v>
      </c>
      <c r="H2009" s="199" t="s">
        <v>3158</v>
      </c>
      <c r="I2009" s="192" t="s">
        <v>2436</v>
      </c>
      <c r="J2009" s="201">
        <f t="shared" si="997"/>
        <v>2.3919000000000001</v>
      </c>
      <c r="K2009" s="195">
        <v>0.24979999999999999</v>
      </c>
      <c r="L2009" s="201">
        <f t="shared" si="998"/>
        <v>0.59749662000000003</v>
      </c>
      <c r="M2009" s="196">
        <f t="shared" si="999"/>
        <v>2.99</v>
      </c>
      <c r="N2009" s="20"/>
      <c r="O2009" s="17"/>
      <c r="P2009" s="17"/>
      <c r="Q2009" s="17"/>
      <c r="R2009" s="17"/>
    </row>
    <row r="2010" spans="1:18" ht="15" customHeight="1">
      <c r="A2010" s="17"/>
      <c r="B2010" s="213"/>
      <c r="C2010" s="174"/>
      <c r="D2010" s="199" t="s">
        <v>3150</v>
      </c>
      <c r="E2010" s="482" t="s">
        <v>917</v>
      </c>
      <c r="F2010" s="483"/>
      <c r="G2010" s="231" t="s">
        <v>489</v>
      </c>
      <c r="H2010" s="199" t="s">
        <v>1527</v>
      </c>
      <c r="I2010" s="192" t="s">
        <v>3152</v>
      </c>
      <c r="J2010" s="201">
        <f t="shared" si="997"/>
        <v>3.18</v>
      </c>
      <c r="K2010" s="195">
        <v>0.24979999999999999</v>
      </c>
      <c r="L2010" s="201">
        <f t="shared" si="998"/>
        <v>0.79436400000000007</v>
      </c>
      <c r="M2010" s="196">
        <f t="shared" si="999"/>
        <v>3.97</v>
      </c>
      <c r="N2010" s="20"/>
      <c r="O2010" s="17"/>
      <c r="P2010" s="17"/>
      <c r="Q2010" s="17"/>
      <c r="R2010" s="17"/>
    </row>
    <row r="2011" spans="1:18" ht="15.75">
      <c r="A2011" s="17"/>
      <c r="B2011" s="213"/>
      <c r="C2011" s="486"/>
      <c r="D2011" s="486"/>
      <c r="E2011" s="486"/>
      <c r="F2011" s="486"/>
      <c r="G2011" s="486"/>
      <c r="H2011" s="486"/>
      <c r="I2011" s="486"/>
      <c r="J2011" s="486"/>
      <c r="K2011" s="486"/>
      <c r="L2011" s="209" t="s">
        <v>594</v>
      </c>
      <c r="M2011" s="210">
        <f>SUM(M2007:M2010)</f>
        <v>14.870000000000001</v>
      </c>
      <c r="N2011" s="20"/>
      <c r="O2011" s="17"/>
      <c r="P2011" s="17"/>
      <c r="Q2011" s="17"/>
      <c r="R2011" s="17"/>
    </row>
    <row r="2012" spans="1:18" ht="15.75" customHeight="1">
      <c r="A2012" s="17"/>
      <c r="B2012" s="213"/>
      <c r="C2012" s="206" t="s">
        <v>4036</v>
      </c>
      <c r="D2012" s="206">
        <v>91842</v>
      </c>
      <c r="E2012" s="484" t="s">
        <v>1342</v>
      </c>
      <c r="F2012" s="484"/>
      <c r="G2012" s="484"/>
      <c r="H2012" s="484"/>
      <c r="I2012" s="484"/>
      <c r="J2012" s="484"/>
      <c r="K2012" s="484"/>
      <c r="L2012" s="484"/>
      <c r="M2012" s="485"/>
      <c r="N2012" s="20"/>
      <c r="O2012" s="17"/>
      <c r="P2012" s="17"/>
      <c r="Q2012" s="17"/>
      <c r="R2012" s="17"/>
    </row>
    <row r="2013" spans="1:18" ht="15" customHeight="1">
      <c r="A2013" s="17"/>
      <c r="B2013" s="213"/>
      <c r="C2013" s="174"/>
      <c r="D2013" s="199" t="s">
        <v>3148</v>
      </c>
      <c r="E2013" s="482" t="s">
        <v>3149</v>
      </c>
      <c r="F2013" s="483"/>
      <c r="G2013" s="231" t="s">
        <v>489</v>
      </c>
      <c r="H2013" s="199" t="s">
        <v>2691</v>
      </c>
      <c r="I2013" s="192" t="s">
        <v>3151</v>
      </c>
      <c r="J2013" s="201">
        <f t="shared" ref="J2013:J2016" si="1000">H2013*I2013</f>
        <v>2.3760000000000003</v>
      </c>
      <c r="K2013" s="195">
        <v>0.24979999999999999</v>
      </c>
      <c r="L2013" s="201">
        <f t="shared" ref="L2013:L2016" si="1001">J2013*K2013</f>
        <v>0.59352480000000007</v>
      </c>
      <c r="M2013" s="196">
        <f t="shared" ref="M2013:M2016" si="1002">ROUND(J2013+L2013,2)</f>
        <v>2.97</v>
      </c>
      <c r="N2013" s="20"/>
      <c r="O2013" s="17"/>
      <c r="P2013" s="17"/>
      <c r="Q2013" s="17"/>
      <c r="R2013" s="17"/>
    </row>
    <row r="2014" spans="1:18" ht="15" customHeight="1">
      <c r="A2014" s="17"/>
      <c r="B2014" s="213"/>
      <c r="C2014" s="174"/>
      <c r="D2014" s="199" t="s">
        <v>2058</v>
      </c>
      <c r="E2014" s="482" t="s">
        <v>805</v>
      </c>
      <c r="F2014" s="483"/>
      <c r="G2014" s="231" t="s">
        <v>505</v>
      </c>
      <c r="H2014" s="199" t="s">
        <v>3159</v>
      </c>
      <c r="I2014" s="192" t="s">
        <v>1998</v>
      </c>
      <c r="J2014" s="201">
        <f t="shared" si="1000"/>
        <v>2.8960000000000003E-2</v>
      </c>
      <c r="K2014" s="195">
        <v>0.24979999999999999</v>
      </c>
      <c r="L2014" s="201">
        <f t="shared" si="1001"/>
        <v>7.2342080000000007E-3</v>
      </c>
      <c r="M2014" s="196">
        <f t="shared" si="1002"/>
        <v>0.04</v>
      </c>
      <c r="N2014" s="20"/>
      <c r="O2014" s="17"/>
      <c r="P2014" s="17"/>
      <c r="Q2014" s="17"/>
      <c r="R2014" s="17"/>
    </row>
    <row r="2015" spans="1:18" ht="15" customHeight="1">
      <c r="A2015" s="17"/>
      <c r="B2015" s="213"/>
      <c r="C2015" s="174"/>
      <c r="D2015" s="199" t="s">
        <v>1664</v>
      </c>
      <c r="E2015" s="482" t="s">
        <v>634</v>
      </c>
      <c r="F2015" s="483"/>
      <c r="G2015" s="231" t="s">
        <v>596</v>
      </c>
      <c r="H2015" s="199" t="s">
        <v>2801</v>
      </c>
      <c r="I2015" s="192" t="s">
        <v>2434</v>
      </c>
      <c r="J2015" s="201">
        <f t="shared" si="1000"/>
        <v>1.1223999999999998</v>
      </c>
      <c r="K2015" s="195">
        <v>0.24979999999999999</v>
      </c>
      <c r="L2015" s="201">
        <f t="shared" si="1001"/>
        <v>0.28037551999999993</v>
      </c>
      <c r="M2015" s="196">
        <f t="shared" si="1002"/>
        <v>1.4</v>
      </c>
      <c r="N2015" s="20"/>
      <c r="O2015" s="17"/>
      <c r="P2015" s="17"/>
      <c r="Q2015" s="17"/>
      <c r="R2015" s="17"/>
    </row>
    <row r="2016" spans="1:18" ht="15" customHeight="1">
      <c r="A2016" s="17"/>
      <c r="B2016" s="213"/>
      <c r="C2016" s="174"/>
      <c r="D2016" s="199" t="s">
        <v>1647</v>
      </c>
      <c r="E2016" s="482" t="s">
        <v>633</v>
      </c>
      <c r="F2016" s="483"/>
      <c r="G2016" s="231" t="s">
        <v>596</v>
      </c>
      <c r="H2016" s="199" t="s">
        <v>2801</v>
      </c>
      <c r="I2016" s="192" t="s">
        <v>2436</v>
      </c>
      <c r="J2016" s="201">
        <f t="shared" si="1000"/>
        <v>1.38958</v>
      </c>
      <c r="K2016" s="195">
        <v>0.24979999999999999</v>
      </c>
      <c r="L2016" s="201">
        <f t="shared" si="1001"/>
        <v>0.34711708400000002</v>
      </c>
      <c r="M2016" s="196">
        <f t="shared" si="1002"/>
        <v>1.74</v>
      </c>
      <c r="N2016" s="20"/>
      <c r="O2016" s="17"/>
      <c r="P2016" s="17"/>
      <c r="Q2016" s="17"/>
      <c r="R2016" s="17"/>
    </row>
    <row r="2017" spans="1:18" ht="15.75">
      <c r="A2017" s="17"/>
      <c r="B2017" s="213"/>
      <c r="C2017" s="486"/>
      <c r="D2017" s="486"/>
      <c r="E2017" s="486"/>
      <c r="F2017" s="486"/>
      <c r="G2017" s="486"/>
      <c r="H2017" s="486"/>
      <c r="I2017" s="486"/>
      <c r="J2017" s="486"/>
      <c r="K2017" s="486"/>
      <c r="L2017" s="209" t="s">
        <v>594</v>
      </c>
      <c r="M2017" s="210">
        <f>SUM(M2013:M2016)</f>
        <v>6.15</v>
      </c>
      <c r="N2017" s="20"/>
      <c r="O2017" s="17"/>
      <c r="P2017" s="17"/>
      <c r="Q2017" s="17"/>
      <c r="R2017" s="17"/>
    </row>
    <row r="2018" spans="1:18" ht="15.75" customHeight="1">
      <c r="A2018" s="17"/>
      <c r="B2018" s="213"/>
      <c r="C2018" s="206" t="s">
        <v>4037</v>
      </c>
      <c r="D2018" s="206">
        <v>91844</v>
      </c>
      <c r="E2018" s="484" t="s">
        <v>1343</v>
      </c>
      <c r="F2018" s="484"/>
      <c r="G2018" s="484"/>
      <c r="H2018" s="484"/>
      <c r="I2018" s="484"/>
      <c r="J2018" s="484"/>
      <c r="K2018" s="484"/>
      <c r="L2018" s="484"/>
      <c r="M2018" s="485"/>
      <c r="N2018" s="20"/>
      <c r="O2018" s="17"/>
      <c r="P2018" s="17"/>
      <c r="Q2018" s="17"/>
      <c r="R2018" s="17"/>
    </row>
    <row r="2019" spans="1:18" ht="15" customHeight="1">
      <c r="A2019" s="17"/>
      <c r="B2019" s="213"/>
      <c r="C2019" s="174"/>
      <c r="D2019" s="199" t="s">
        <v>3153</v>
      </c>
      <c r="E2019" s="482" t="s">
        <v>916</v>
      </c>
      <c r="F2019" s="483"/>
      <c r="G2019" s="231" t="s">
        <v>489</v>
      </c>
      <c r="H2019" s="199" t="s">
        <v>2691</v>
      </c>
      <c r="I2019" s="192" t="s">
        <v>1732</v>
      </c>
      <c r="J2019" s="201">
        <f t="shared" ref="J2019:J2022" si="1003">H2019*I2019</f>
        <v>2.5630000000000002</v>
      </c>
      <c r="K2019" s="195">
        <v>0.24979999999999999</v>
      </c>
      <c r="L2019" s="201">
        <f t="shared" ref="L2019:L2022" si="1004">J2019*K2019</f>
        <v>0.64023740000000007</v>
      </c>
      <c r="M2019" s="196">
        <f t="shared" ref="M2019:M2022" si="1005">ROUND(J2019+L2019,2)</f>
        <v>3.2</v>
      </c>
      <c r="N2019" s="20"/>
      <c r="O2019" s="17"/>
      <c r="P2019" s="17"/>
      <c r="Q2019" s="17"/>
      <c r="R2019" s="17"/>
    </row>
    <row r="2020" spans="1:18" ht="15" customHeight="1">
      <c r="A2020" s="17"/>
      <c r="B2020" s="213"/>
      <c r="C2020" s="174"/>
      <c r="D2020" s="199" t="s">
        <v>2058</v>
      </c>
      <c r="E2020" s="482" t="s">
        <v>805</v>
      </c>
      <c r="F2020" s="483"/>
      <c r="G2020" s="231" t="s">
        <v>505</v>
      </c>
      <c r="H2020" s="199" t="s">
        <v>3160</v>
      </c>
      <c r="I2020" s="192" t="s">
        <v>1998</v>
      </c>
      <c r="J2020" s="201">
        <f t="shared" si="1003"/>
        <v>3.2580000000000005E-2</v>
      </c>
      <c r="K2020" s="195">
        <v>0.24979999999999999</v>
      </c>
      <c r="L2020" s="201">
        <f t="shared" si="1004"/>
        <v>8.1384840000000014E-3</v>
      </c>
      <c r="M2020" s="196">
        <f t="shared" si="1005"/>
        <v>0.04</v>
      </c>
      <c r="N2020" s="20"/>
      <c r="O2020" s="17"/>
      <c r="P2020" s="17"/>
      <c r="Q2020" s="17"/>
      <c r="R2020" s="17"/>
    </row>
    <row r="2021" spans="1:18" ht="15" customHeight="1">
      <c r="A2021" s="17"/>
      <c r="B2021" s="213"/>
      <c r="C2021" s="174"/>
      <c r="D2021" s="199" t="s">
        <v>1664</v>
      </c>
      <c r="E2021" s="482" t="s">
        <v>634</v>
      </c>
      <c r="F2021" s="483"/>
      <c r="G2021" s="231" t="s">
        <v>596</v>
      </c>
      <c r="H2021" s="199" t="s">
        <v>3161</v>
      </c>
      <c r="I2021" s="192" t="s">
        <v>2434</v>
      </c>
      <c r="J2021" s="201">
        <f t="shared" si="1003"/>
        <v>1.3063999999999998</v>
      </c>
      <c r="K2021" s="195">
        <v>0.24979999999999999</v>
      </c>
      <c r="L2021" s="201">
        <f t="shared" si="1004"/>
        <v>0.32633871999999992</v>
      </c>
      <c r="M2021" s="196">
        <f t="shared" si="1005"/>
        <v>1.63</v>
      </c>
      <c r="N2021" s="20"/>
      <c r="O2021" s="17"/>
      <c r="P2021" s="17"/>
      <c r="Q2021" s="17"/>
      <c r="R2021" s="17"/>
    </row>
    <row r="2022" spans="1:18" ht="15" customHeight="1">
      <c r="A2022" s="17"/>
      <c r="B2022" s="213"/>
      <c r="C2022" s="174"/>
      <c r="D2022" s="199" t="s">
        <v>1647</v>
      </c>
      <c r="E2022" s="482" t="s">
        <v>633</v>
      </c>
      <c r="F2022" s="483"/>
      <c r="G2022" s="231" t="s">
        <v>596</v>
      </c>
      <c r="H2022" s="199" t="s">
        <v>3161</v>
      </c>
      <c r="I2022" s="192" t="s">
        <v>2436</v>
      </c>
      <c r="J2022" s="201">
        <f t="shared" si="1003"/>
        <v>1.61738</v>
      </c>
      <c r="K2022" s="195">
        <v>0.24979999999999999</v>
      </c>
      <c r="L2022" s="201">
        <f t="shared" si="1004"/>
        <v>0.40402152400000002</v>
      </c>
      <c r="M2022" s="196">
        <f t="shared" si="1005"/>
        <v>2.02</v>
      </c>
      <c r="N2022" s="20"/>
      <c r="O2022" s="17"/>
      <c r="P2022" s="17"/>
      <c r="Q2022" s="17"/>
      <c r="R2022" s="17"/>
    </row>
    <row r="2023" spans="1:18" ht="15.75">
      <c r="A2023" s="17"/>
      <c r="B2023" s="213"/>
      <c r="C2023" s="486"/>
      <c r="D2023" s="486"/>
      <c r="E2023" s="486"/>
      <c r="F2023" s="486"/>
      <c r="G2023" s="486"/>
      <c r="H2023" s="486"/>
      <c r="I2023" s="486"/>
      <c r="J2023" s="486"/>
      <c r="K2023" s="486"/>
      <c r="L2023" s="209" t="s">
        <v>594</v>
      </c>
      <c r="M2023" s="210">
        <f>SUM(M2019:M2022)</f>
        <v>6.8900000000000006</v>
      </c>
      <c r="N2023" s="20"/>
      <c r="O2023" s="17"/>
      <c r="P2023" s="17"/>
      <c r="Q2023" s="17"/>
      <c r="R2023" s="17"/>
    </row>
    <row r="2024" spans="1:18" ht="15.75" customHeight="1">
      <c r="A2024" s="17"/>
      <c r="B2024" s="213"/>
      <c r="C2024" s="206" t="s">
        <v>4038</v>
      </c>
      <c r="D2024" s="206">
        <v>91846</v>
      </c>
      <c r="E2024" s="484" t="s">
        <v>1344</v>
      </c>
      <c r="F2024" s="484"/>
      <c r="G2024" s="484"/>
      <c r="H2024" s="484"/>
      <c r="I2024" s="484"/>
      <c r="J2024" s="484"/>
      <c r="K2024" s="484"/>
      <c r="L2024" s="484"/>
      <c r="M2024" s="485"/>
      <c r="N2024" s="20"/>
      <c r="O2024" s="17"/>
      <c r="P2024" s="17"/>
      <c r="Q2024" s="17"/>
      <c r="R2024" s="17"/>
    </row>
    <row r="2025" spans="1:18" ht="15" customHeight="1">
      <c r="A2025" s="17"/>
      <c r="B2025" s="213"/>
      <c r="C2025" s="174"/>
      <c r="D2025" s="199" t="s">
        <v>3155</v>
      </c>
      <c r="E2025" s="482" t="s">
        <v>3156</v>
      </c>
      <c r="F2025" s="483"/>
      <c r="G2025" s="231" t="s">
        <v>489</v>
      </c>
      <c r="H2025" s="199" t="s">
        <v>2691</v>
      </c>
      <c r="I2025" s="192" t="s">
        <v>3157</v>
      </c>
      <c r="J2025" s="201">
        <f t="shared" ref="J2025:J2028" si="1006">H2025*I2025</f>
        <v>4.4000000000000004</v>
      </c>
      <c r="K2025" s="195">
        <v>0.24979999999999999</v>
      </c>
      <c r="L2025" s="201">
        <f t="shared" ref="L2025:L2028" si="1007">J2025*K2025</f>
        <v>1.0991200000000001</v>
      </c>
      <c r="M2025" s="196">
        <f t="shared" ref="M2025:M2028" si="1008">ROUND(J2025+L2025,2)</f>
        <v>5.5</v>
      </c>
      <c r="N2025" s="20"/>
      <c r="O2025" s="17"/>
      <c r="P2025" s="17"/>
      <c r="Q2025" s="17"/>
      <c r="R2025" s="17"/>
    </row>
    <row r="2026" spans="1:18" ht="15" customHeight="1">
      <c r="A2026" s="17"/>
      <c r="B2026" s="213"/>
      <c r="C2026" s="174"/>
      <c r="D2026" s="199" t="s">
        <v>2058</v>
      </c>
      <c r="E2026" s="482" t="s">
        <v>805</v>
      </c>
      <c r="F2026" s="483"/>
      <c r="G2026" s="231" t="s">
        <v>505</v>
      </c>
      <c r="H2026" s="199" t="s">
        <v>3162</v>
      </c>
      <c r="I2026" s="192" t="s">
        <v>1998</v>
      </c>
      <c r="J2026" s="201">
        <f t="shared" si="1006"/>
        <v>3.6200000000000003E-2</v>
      </c>
      <c r="K2026" s="195">
        <v>0.24979999999999999</v>
      </c>
      <c r="L2026" s="201">
        <f t="shared" si="1007"/>
        <v>9.0427600000000004E-3</v>
      </c>
      <c r="M2026" s="196">
        <f t="shared" si="1008"/>
        <v>0.05</v>
      </c>
      <c r="N2026" s="20"/>
      <c r="O2026" s="17"/>
      <c r="P2026" s="17"/>
      <c r="Q2026" s="17"/>
      <c r="R2026" s="17"/>
    </row>
    <row r="2027" spans="1:18" ht="15" customHeight="1">
      <c r="A2027" s="17"/>
      <c r="B2027" s="213"/>
      <c r="C2027" s="174"/>
      <c r="D2027" s="199" t="s">
        <v>1664</v>
      </c>
      <c r="E2027" s="482" t="s">
        <v>634</v>
      </c>
      <c r="F2027" s="483"/>
      <c r="G2027" s="231" t="s">
        <v>596</v>
      </c>
      <c r="H2027" s="199" t="s">
        <v>3163</v>
      </c>
      <c r="I2027" s="192" t="s">
        <v>2434</v>
      </c>
      <c r="J2027" s="201">
        <f t="shared" si="1006"/>
        <v>1.5823999999999998</v>
      </c>
      <c r="K2027" s="195">
        <v>0.24979999999999999</v>
      </c>
      <c r="L2027" s="201">
        <f t="shared" si="1007"/>
        <v>0.39528351999999994</v>
      </c>
      <c r="M2027" s="196">
        <f t="shared" si="1008"/>
        <v>1.98</v>
      </c>
      <c r="N2027" s="20"/>
      <c r="O2027" s="17"/>
      <c r="P2027" s="17"/>
      <c r="Q2027" s="17"/>
      <c r="R2027" s="17"/>
    </row>
    <row r="2028" spans="1:18" ht="15" customHeight="1">
      <c r="A2028" s="17"/>
      <c r="B2028" s="213"/>
      <c r="C2028" s="174"/>
      <c r="D2028" s="199" t="s">
        <v>1647</v>
      </c>
      <c r="E2028" s="482" t="s">
        <v>633</v>
      </c>
      <c r="F2028" s="483"/>
      <c r="G2028" s="231" t="s">
        <v>596</v>
      </c>
      <c r="H2028" s="199" t="s">
        <v>3163</v>
      </c>
      <c r="I2028" s="192" t="s">
        <v>2436</v>
      </c>
      <c r="J2028" s="201">
        <f t="shared" si="1006"/>
        <v>1.9590799999999999</v>
      </c>
      <c r="K2028" s="195">
        <v>0.24979999999999999</v>
      </c>
      <c r="L2028" s="201">
        <f t="shared" si="1007"/>
        <v>0.48937818399999999</v>
      </c>
      <c r="M2028" s="196">
        <f t="shared" si="1008"/>
        <v>2.4500000000000002</v>
      </c>
      <c r="N2028" s="20"/>
      <c r="O2028" s="17"/>
      <c r="P2028" s="17"/>
      <c r="Q2028" s="17"/>
      <c r="R2028" s="17"/>
    </row>
    <row r="2029" spans="1:18" ht="15.75">
      <c r="A2029" s="17"/>
      <c r="B2029" s="213"/>
      <c r="C2029" s="486"/>
      <c r="D2029" s="486"/>
      <c r="E2029" s="486"/>
      <c r="F2029" s="486"/>
      <c r="G2029" s="486"/>
      <c r="H2029" s="486"/>
      <c r="I2029" s="486"/>
      <c r="J2029" s="486"/>
      <c r="K2029" s="486"/>
      <c r="L2029" s="209" t="s">
        <v>594</v>
      </c>
      <c r="M2029" s="210">
        <f>SUM(M2025:M2028)</f>
        <v>9.98</v>
      </c>
      <c r="N2029" s="20"/>
      <c r="O2029" s="17"/>
      <c r="P2029" s="17"/>
      <c r="Q2029" s="17"/>
      <c r="R2029" s="17"/>
    </row>
    <row r="2030" spans="1:18" ht="15.75" customHeight="1">
      <c r="A2030" s="17"/>
      <c r="B2030" s="213"/>
      <c r="C2030" s="206" t="s">
        <v>4039</v>
      </c>
      <c r="D2030" s="206">
        <v>91852</v>
      </c>
      <c r="E2030" s="484" t="s">
        <v>1345</v>
      </c>
      <c r="F2030" s="484"/>
      <c r="G2030" s="484"/>
      <c r="H2030" s="484"/>
      <c r="I2030" s="484"/>
      <c r="J2030" s="484"/>
      <c r="K2030" s="484"/>
      <c r="L2030" s="484"/>
      <c r="M2030" s="485"/>
      <c r="N2030" s="20"/>
      <c r="O2030" s="17"/>
      <c r="P2030" s="17"/>
      <c r="Q2030" s="17"/>
      <c r="R2030" s="17"/>
    </row>
    <row r="2031" spans="1:18" ht="15" customHeight="1">
      <c r="A2031" s="17"/>
      <c r="B2031" s="213"/>
      <c r="C2031" s="174"/>
      <c r="D2031" s="199" t="s">
        <v>3148</v>
      </c>
      <c r="E2031" s="482" t="s">
        <v>3149</v>
      </c>
      <c r="F2031" s="483"/>
      <c r="G2031" s="231" t="s">
        <v>489</v>
      </c>
      <c r="H2031" s="199" t="s">
        <v>3164</v>
      </c>
      <c r="I2031" s="192" t="s">
        <v>3151</v>
      </c>
      <c r="J2031" s="201">
        <f t="shared" ref="J2031:J2033" si="1009">H2031*I2031</f>
        <v>2.19672</v>
      </c>
      <c r="K2031" s="195">
        <v>0.24979999999999999</v>
      </c>
      <c r="L2031" s="201">
        <f t="shared" ref="L2031:L2033" si="1010">J2031*K2031</f>
        <v>0.54874065599999999</v>
      </c>
      <c r="M2031" s="196">
        <f t="shared" ref="M2031:M2033" si="1011">ROUND(J2031+L2031,2)</f>
        <v>2.75</v>
      </c>
      <c r="N2031" s="20"/>
      <c r="O2031" s="17"/>
      <c r="P2031" s="17"/>
      <c r="Q2031" s="17"/>
      <c r="R2031" s="17"/>
    </row>
    <row r="2032" spans="1:18" ht="15" customHeight="1">
      <c r="A2032" s="17"/>
      <c r="B2032" s="213"/>
      <c r="C2032" s="174"/>
      <c r="D2032" s="199" t="s">
        <v>1664</v>
      </c>
      <c r="E2032" s="482" t="s">
        <v>634</v>
      </c>
      <c r="F2032" s="483"/>
      <c r="G2032" s="231" t="s">
        <v>596</v>
      </c>
      <c r="H2032" s="199" t="s">
        <v>3165</v>
      </c>
      <c r="I2032" s="192" t="s">
        <v>2434</v>
      </c>
      <c r="J2032" s="201">
        <f t="shared" si="1009"/>
        <v>2.2815999999999996</v>
      </c>
      <c r="K2032" s="195">
        <v>0.24979999999999999</v>
      </c>
      <c r="L2032" s="201">
        <f t="shared" si="1010"/>
        <v>0.56994367999999984</v>
      </c>
      <c r="M2032" s="196">
        <f t="shared" si="1011"/>
        <v>2.85</v>
      </c>
      <c r="N2032" s="20"/>
      <c r="O2032" s="17"/>
      <c r="P2032" s="17"/>
      <c r="Q2032" s="17"/>
      <c r="R2032" s="17"/>
    </row>
    <row r="2033" spans="1:18" ht="15" customHeight="1">
      <c r="A2033" s="17"/>
      <c r="B2033" s="213"/>
      <c r="C2033" s="174"/>
      <c r="D2033" s="199" t="s">
        <v>1647</v>
      </c>
      <c r="E2033" s="482" t="s">
        <v>633</v>
      </c>
      <c r="F2033" s="483"/>
      <c r="G2033" s="231" t="s">
        <v>596</v>
      </c>
      <c r="H2033" s="199" t="s">
        <v>3165</v>
      </c>
      <c r="I2033" s="192" t="s">
        <v>2436</v>
      </c>
      <c r="J2033" s="201">
        <f t="shared" si="1009"/>
        <v>2.8247200000000001</v>
      </c>
      <c r="K2033" s="195">
        <v>0.24979999999999999</v>
      </c>
      <c r="L2033" s="201">
        <f t="shared" si="1010"/>
        <v>0.70561505599999996</v>
      </c>
      <c r="M2033" s="196">
        <f t="shared" si="1011"/>
        <v>3.53</v>
      </c>
      <c r="N2033" s="20"/>
      <c r="O2033" s="17"/>
      <c r="P2033" s="17"/>
      <c r="Q2033" s="17"/>
      <c r="R2033" s="17"/>
    </row>
    <row r="2034" spans="1:18" ht="15.75">
      <c r="A2034" s="17"/>
      <c r="B2034" s="213"/>
      <c r="C2034" s="486"/>
      <c r="D2034" s="486"/>
      <c r="E2034" s="486"/>
      <c r="F2034" s="486"/>
      <c r="G2034" s="486"/>
      <c r="H2034" s="486"/>
      <c r="I2034" s="486"/>
      <c r="J2034" s="486"/>
      <c r="K2034" s="486"/>
      <c r="L2034" s="209" t="s">
        <v>594</v>
      </c>
      <c r="M2034" s="210">
        <f>SUM(M2031:M2033)</f>
        <v>9.129999999999999</v>
      </c>
      <c r="N2034" s="20"/>
      <c r="O2034" s="17"/>
      <c r="P2034" s="17"/>
      <c r="Q2034" s="17"/>
      <c r="R2034" s="17"/>
    </row>
    <row r="2035" spans="1:18" ht="15.75" customHeight="1">
      <c r="A2035" s="17"/>
      <c r="B2035" s="213"/>
      <c r="C2035" s="206" t="s">
        <v>4040</v>
      </c>
      <c r="D2035" s="206">
        <v>91854</v>
      </c>
      <c r="E2035" s="484" t="s">
        <v>1346</v>
      </c>
      <c r="F2035" s="484"/>
      <c r="G2035" s="484"/>
      <c r="H2035" s="484"/>
      <c r="I2035" s="484"/>
      <c r="J2035" s="484"/>
      <c r="K2035" s="484"/>
      <c r="L2035" s="484"/>
      <c r="M2035" s="485"/>
      <c r="N2035" s="20"/>
      <c r="O2035" s="17"/>
      <c r="P2035" s="17"/>
      <c r="Q2035" s="17"/>
      <c r="R2035" s="17"/>
    </row>
    <row r="2036" spans="1:18" ht="15" customHeight="1">
      <c r="A2036" s="17"/>
      <c r="B2036" s="213"/>
      <c r="C2036" s="174"/>
      <c r="D2036" s="199" t="s">
        <v>3153</v>
      </c>
      <c r="E2036" s="482" t="s">
        <v>916</v>
      </c>
      <c r="F2036" s="483"/>
      <c r="G2036" s="231" t="s">
        <v>489</v>
      </c>
      <c r="H2036" s="199" t="s">
        <v>3164</v>
      </c>
      <c r="I2036" s="192" t="s">
        <v>1732</v>
      </c>
      <c r="J2036" s="201">
        <f t="shared" ref="J2036:J2038" si="1012">H2036*I2036</f>
        <v>2.3696099999999998</v>
      </c>
      <c r="K2036" s="195">
        <v>0.24979999999999999</v>
      </c>
      <c r="L2036" s="201">
        <f t="shared" ref="L2036:L2038" si="1013">J2036*K2036</f>
        <v>0.59192857799999998</v>
      </c>
      <c r="M2036" s="196">
        <f t="shared" ref="M2036:M2038" si="1014">ROUND(J2036+L2036,2)</f>
        <v>2.96</v>
      </c>
      <c r="N2036" s="20"/>
      <c r="O2036" s="17"/>
      <c r="P2036" s="17"/>
      <c r="Q2036" s="17"/>
      <c r="R2036" s="17"/>
    </row>
    <row r="2037" spans="1:18" ht="15" customHeight="1">
      <c r="A2037" s="17"/>
      <c r="B2037" s="213"/>
      <c r="C2037" s="174"/>
      <c r="D2037" s="199" t="s">
        <v>1664</v>
      </c>
      <c r="E2037" s="482" t="s">
        <v>634</v>
      </c>
      <c r="F2037" s="483"/>
      <c r="G2037" s="231" t="s">
        <v>596</v>
      </c>
      <c r="H2037" s="199" t="s">
        <v>3166</v>
      </c>
      <c r="I2037" s="192" t="s">
        <v>2434</v>
      </c>
      <c r="J2037" s="201">
        <f t="shared" si="1012"/>
        <v>2.4655999999999998</v>
      </c>
      <c r="K2037" s="195">
        <v>0.24979999999999999</v>
      </c>
      <c r="L2037" s="201">
        <f t="shared" si="1013"/>
        <v>0.61590687999999993</v>
      </c>
      <c r="M2037" s="196">
        <f t="shared" si="1014"/>
        <v>3.08</v>
      </c>
      <c r="N2037" s="20"/>
      <c r="O2037" s="17"/>
      <c r="P2037" s="17"/>
      <c r="Q2037" s="17"/>
      <c r="R2037" s="17"/>
    </row>
    <row r="2038" spans="1:18" ht="15" customHeight="1">
      <c r="A2038" s="17"/>
      <c r="B2038" s="213"/>
      <c r="C2038" s="174"/>
      <c r="D2038" s="199" t="s">
        <v>1647</v>
      </c>
      <c r="E2038" s="482" t="s">
        <v>633</v>
      </c>
      <c r="F2038" s="483"/>
      <c r="G2038" s="231" t="s">
        <v>596</v>
      </c>
      <c r="H2038" s="199" t="s">
        <v>3166</v>
      </c>
      <c r="I2038" s="192" t="s">
        <v>2436</v>
      </c>
      <c r="J2038" s="201">
        <f t="shared" si="1012"/>
        <v>3.0525200000000003</v>
      </c>
      <c r="K2038" s="195">
        <v>0.24979999999999999</v>
      </c>
      <c r="L2038" s="201">
        <f t="shared" si="1013"/>
        <v>0.76251949600000002</v>
      </c>
      <c r="M2038" s="196">
        <f t="shared" si="1014"/>
        <v>3.82</v>
      </c>
      <c r="N2038" s="20"/>
      <c r="O2038" s="17"/>
      <c r="P2038" s="17"/>
      <c r="Q2038" s="17"/>
      <c r="R2038" s="17"/>
    </row>
    <row r="2039" spans="1:18" ht="15.75">
      <c r="A2039" s="17"/>
      <c r="B2039" s="213"/>
      <c r="C2039" s="486"/>
      <c r="D2039" s="486"/>
      <c r="E2039" s="486"/>
      <c r="F2039" s="486"/>
      <c r="G2039" s="486"/>
      <c r="H2039" s="486"/>
      <c r="I2039" s="486"/>
      <c r="J2039" s="486"/>
      <c r="K2039" s="486"/>
      <c r="L2039" s="209" t="s">
        <v>594</v>
      </c>
      <c r="M2039" s="210">
        <f>SUM(M2036:M2038)</f>
        <v>9.86</v>
      </c>
      <c r="N2039" s="20"/>
      <c r="O2039" s="17"/>
      <c r="P2039" s="17"/>
      <c r="Q2039" s="17"/>
      <c r="R2039" s="17"/>
    </row>
    <row r="2040" spans="1:18" ht="15.75" customHeight="1">
      <c r="A2040" s="17"/>
      <c r="B2040" s="213"/>
      <c r="C2040" s="206" t="s">
        <v>4041</v>
      </c>
      <c r="D2040" s="206">
        <v>91856</v>
      </c>
      <c r="E2040" s="484" t="s">
        <v>1347</v>
      </c>
      <c r="F2040" s="484"/>
      <c r="G2040" s="484"/>
      <c r="H2040" s="484"/>
      <c r="I2040" s="484"/>
      <c r="J2040" s="484"/>
      <c r="K2040" s="484"/>
      <c r="L2040" s="484"/>
      <c r="M2040" s="485"/>
      <c r="N2040" s="20"/>
      <c r="O2040" s="17"/>
      <c r="P2040" s="17"/>
      <c r="Q2040" s="17"/>
      <c r="R2040" s="17"/>
    </row>
    <row r="2041" spans="1:18" ht="15" customHeight="1">
      <c r="A2041" s="17"/>
      <c r="B2041" s="213"/>
      <c r="C2041" s="174"/>
      <c r="D2041" s="199" t="s">
        <v>3155</v>
      </c>
      <c r="E2041" s="482" t="s">
        <v>3156</v>
      </c>
      <c r="F2041" s="483"/>
      <c r="G2041" s="231" t="s">
        <v>489</v>
      </c>
      <c r="H2041" s="199" t="s">
        <v>3164</v>
      </c>
      <c r="I2041" s="192" t="s">
        <v>3157</v>
      </c>
      <c r="J2041" s="201">
        <f t="shared" ref="J2041:J2043" si="1015">H2041*I2041</f>
        <v>4.0679999999999996</v>
      </c>
      <c r="K2041" s="195">
        <v>0.24979999999999999</v>
      </c>
      <c r="L2041" s="201">
        <f t="shared" ref="L2041:L2043" si="1016">J2041*K2041</f>
        <v>1.0161863999999998</v>
      </c>
      <c r="M2041" s="196">
        <f t="shared" ref="M2041:M2043" si="1017">ROUND(J2041+L2041,2)</f>
        <v>5.08</v>
      </c>
      <c r="N2041" s="20"/>
      <c r="O2041" s="17"/>
      <c r="P2041" s="17"/>
      <c r="Q2041" s="17"/>
      <c r="R2041" s="17"/>
    </row>
    <row r="2042" spans="1:18" ht="15" customHeight="1">
      <c r="A2042" s="17"/>
      <c r="B2042" s="213"/>
      <c r="C2042" s="174"/>
      <c r="D2042" s="199" t="s">
        <v>1664</v>
      </c>
      <c r="E2042" s="482" t="s">
        <v>634</v>
      </c>
      <c r="F2042" s="483"/>
      <c r="G2042" s="231" t="s">
        <v>596</v>
      </c>
      <c r="H2042" s="199" t="s">
        <v>2326</v>
      </c>
      <c r="I2042" s="192" t="s">
        <v>2434</v>
      </c>
      <c r="J2042" s="201">
        <f t="shared" si="1015"/>
        <v>2.7415999999999996</v>
      </c>
      <c r="K2042" s="195">
        <v>0.24979999999999999</v>
      </c>
      <c r="L2042" s="201">
        <f t="shared" si="1016"/>
        <v>0.68485167999999985</v>
      </c>
      <c r="M2042" s="196">
        <f t="shared" si="1017"/>
        <v>3.43</v>
      </c>
      <c r="N2042" s="20"/>
      <c r="O2042" s="17"/>
      <c r="P2042" s="17"/>
      <c r="Q2042" s="17"/>
      <c r="R2042" s="17"/>
    </row>
    <row r="2043" spans="1:18" ht="15" customHeight="1">
      <c r="A2043" s="17"/>
      <c r="B2043" s="213"/>
      <c r="C2043" s="174"/>
      <c r="D2043" s="199" t="s">
        <v>1647</v>
      </c>
      <c r="E2043" s="482" t="s">
        <v>633</v>
      </c>
      <c r="F2043" s="483"/>
      <c r="G2043" s="231" t="s">
        <v>596</v>
      </c>
      <c r="H2043" s="199" t="s">
        <v>2326</v>
      </c>
      <c r="I2043" s="192" t="s">
        <v>2436</v>
      </c>
      <c r="J2043" s="201">
        <f t="shared" si="1015"/>
        <v>3.3942200000000002</v>
      </c>
      <c r="K2043" s="195">
        <v>0.24979999999999999</v>
      </c>
      <c r="L2043" s="201">
        <f t="shared" si="1016"/>
        <v>0.84787615599999999</v>
      </c>
      <c r="M2043" s="196">
        <f t="shared" si="1017"/>
        <v>4.24</v>
      </c>
      <c r="N2043" s="20"/>
      <c r="O2043" s="17"/>
      <c r="P2043" s="17"/>
      <c r="Q2043" s="17"/>
      <c r="R2043" s="17"/>
    </row>
    <row r="2044" spans="1:18" ht="15.75">
      <c r="A2044" s="17"/>
      <c r="B2044" s="213"/>
      <c r="C2044" s="486"/>
      <c r="D2044" s="486"/>
      <c r="E2044" s="486"/>
      <c r="F2044" s="486"/>
      <c r="G2044" s="486"/>
      <c r="H2044" s="486"/>
      <c r="I2044" s="486"/>
      <c r="J2044" s="486"/>
      <c r="K2044" s="486"/>
      <c r="L2044" s="209" t="s">
        <v>594</v>
      </c>
      <c r="M2044" s="210">
        <f>SUM(M2041:M2043)</f>
        <v>12.75</v>
      </c>
      <c r="N2044" s="20"/>
      <c r="O2044" s="17"/>
      <c r="P2044" s="17"/>
      <c r="Q2044" s="17"/>
      <c r="R2044" s="17"/>
    </row>
    <row r="2045" spans="1:18" ht="15.75" customHeight="1">
      <c r="A2045" s="17"/>
      <c r="B2045" s="213"/>
      <c r="C2045" s="206" t="s">
        <v>4042</v>
      </c>
      <c r="D2045" s="206">
        <v>91870</v>
      </c>
      <c r="E2045" s="484" t="s">
        <v>1348</v>
      </c>
      <c r="F2045" s="484"/>
      <c r="G2045" s="484"/>
      <c r="H2045" s="484"/>
      <c r="I2045" s="484"/>
      <c r="J2045" s="484"/>
      <c r="K2045" s="484"/>
      <c r="L2045" s="484"/>
      <c r="M2045" s="485"/>
      <c r="N2045" s="20"/>
      <c r="O2045" s="17"/>
      <c r="P2045" s="17"/>
      <c r="Q2045" s="17"/>
      <c r="R2045" s="17"/>
    </row>
    <row r="2046" spans="1:18" ht="15" customHeight="1">
      <c r="A2046" s="17"/>
      <c r="B2046" s="213"/>
      <c r="C2046" s="174"/>
      <c r="D2046" s="199" t="s">
        <v>3168</v>
      </c>
      <c r="E2046" s="482" t="s">
        <v>3169</v>
      </c>
      <c r="F2046" s="483"/>
      <c r="G2046" s="231" t="s">
        <v>489</v>
      </c>
      <c r="H2046" s="199" t="s">
        <v>3164</v>
      </c>
      <c r="I2046" s="192" t="s">
        <v>2923</v>
      </c>
      <c r="J2046" s="201">
        <f t="shared" ref="J2046:J2048" si="1018">H2046*I2046</f>
        <v>3.6306899999999995</v>
      </c>
      <c r="K2046" s="195">
        <v>0.24979999999999999</v>
      </c>
      <c r="L2046" s="201">
        <f t="shared" ref="L2046:L2048" si="1019">J2046*K2046</f>
        <v>0.90694636199999989</v>
      </c>
      <c r="M2046" s="196">
        <f t="shared" ref="M2046:M2048" si="1020">ROUND(J2046+L2046,2)</f>
        <v>4.54</v>
      </c>
      <c r="N2046" s="20"/>
      <c r="O2046" s="17"/>
      <c r="P2046" s="17"/>
      <c r="Q2046" s="17"/>
      <c r="R2046" s="17"/>
    </row>
    <row r="2047" spans="1:18" ht="15" customHeight="1">
      <c r="A2047" s="17"/>
      <c r="B2047" s="213"/>
      <c r="C2047" s="174"/>
      <c r="D2047" s="199" t="s">
        <v>1664</v>
      </c>
      <c r="E2047" s="482" t="s">
        <v>634</v>
      </c>
      <c r="F2047" s="483"/>
      <c r="G2047" s="231" t="s">
        <v>596</v>
      </c>
      <c r="H2047" s="199" t="s">
        <v>3167</v>
      </c>
      <c r="I2047" s="192" t="s">
        <v>2434</v>
      </c>
      <c r="J2047" s="201">
        <f t="shared" si="1018"/>
        <v>2.9992000000000001</v>
      </c>
      <c r="K2047" s="195">
        <v>0.24979999999999999</v>
      </c>
      <c r="L2047" s="201">
        <f t="shared" si="1019"/>
        <v>0.74920016</v>
      </c>
      <c r="M2047" s="196">
        <f t="shared" si="1020"/>
        <v>3.75</v>
      </c>
      <c r="N2047" s="20"/>
      <c r="O2047" s="17"/>
      <c r="P2047" s="17"/>
      <c r="Q2047" s="17"/>
      <c r="R2047" s="17"/>
    </row>
    <row r="2048" spans="1:18" ht="15" customHeight="1">
      <c r="A2048" s="17"/>
      <c r="B2048" s="213"/>
      <c r="C2048" s="174"/>
      <c r="D2048" s="199" t="s">
        <v>1647</v>
      </c>
      <c r="E2048" s="482" t="s">
        <v>633</v>
      </c>
      <c r="F2048" s="483"/>
      <c r="G2048" s="231" t="s">
        <v>596</v>
      </c>
      <c r="H2048" s="199" t="s">
        <v>3167</v>
      </c>
      <c r="I2048" s="192" t="s">
        <v>2436</v>
      </c>
      <c r="J2048" s="201">
        <f t="shared" si="1018"/>
        <v>3.7131400000000001</v>
      </c>
      <c r="K2048" s="195">
        <v>0.24979999999999999</v>
      </c>
      <c r="L2048" s="201">
        <f t="shared" si="1019"/>
        <v>0.927542372</v>
      </c>
      <c r="M2048" s="196">
        <f t="shared" si="1020"/>
        <v>4.6399999999999997</v>
      </c>
      <c r="N2048" s="20"/>
      <c r="O2048" s="17"/>
      <c r="P2048" s="17"/>
      <c r="Q2048" s="17"/>
      <c r="R2048" s="17"/>
    </row>
    <row r="2049" spans="1:18" ht="15.75">
      <c r="A2049" s="17"/>
      <c r="B2049" s="213"/>
      <c r="C2049" s="486"/>
      <c r="D2049" s="486"/>
      <c r="E2049" s="486"/>
      <c r="F2049" s="486"/>
      <c r="G2049" s="486"/>
      <c r="H2049" s="486"/>
      <c r="I2049" s="486"/>
      <c r="J2049" s="486"/>
      <c r="K2049" s="486"/>
      <c r="L2049" s="209" t="s">
        <v>594</v>
      </c>
      <c r="M2049" s="210">
        <f>SUM(M2046:M2048)</f>
        <v>12.93</v>
      </c>
      <c r="N2049" s="20"/>
      <c r="O2049" s="17"/>
      <c r="P2049" s="17"/>
      <c r="Q2049" s="17"/>
      <c r="R2049" s="17"/>
    </row>
    <row r="2050" spans="1:18" ht="15.75" customHeight="1">
      <c r="A2050" s="17"/>
      <c r="B2050" s="213"/>
      <c r="C2050" s="206" t="s">
        <v>4043</v>
      </c>
      <c r="D2050" s="206">
        <v>91871</v>
      </c>
      <c r="E2050" s="484" t="s">
        <v>1349</v>
      </c>
      <c r="F2050" s="484"/>
      <c r="G2050" s="484"/>
      <c r="H2050" s="484"/>
      <c r="I2050" s="484"/>
      <c r="J2050" s="484"/>
      <c r="K2050" s="484"/>
      <c r="L2050" s="484"/>
      <c r="M2050" s="485"/>
      <c r="N2050" s="20"/>
      <c r="O2050" s="17"/>
      <c r="P2050" s="17"/>
      <c r="Q2050" s="17"/>
      <c r="R2050" s="17"/>
    </row>
    <row r="2051" spans="1:18" ht="15" customHeight="1">
      <c r="A2051" s="17"/>
      <c r="B2051" s="213"/>
      <c r="C2051" s="174"/>
      <c r="D2051" s="199" t="s">
        <v>3170</v>
      </c>
      <c r="E2051" s="482" t="s">
        <v>3171</v>
      </c>
      <c r="F2051" s="483"/>
      <c r="G2051" s="231" t="s">
        <v>489</v>
      </c>
      <c r="H2051" s="199" t="s">
        <v>3164</v>
      </c>
      <c r="I2051" s="192" t="s">
        <v>3172</v>
      </c>
      <c r="J2051" s="201">
        <f t="shared" ref="J2051:J2053" si="1021">H2051*I2051</f>
        <v>4.5154800000000002</v>
      </c>
      <c r="K2051" s="195">
        <v>0.24979999999999999</v>
      </c>
      <c r="L2051" s="201">
        <f t="shared" ref="L2051:L2053" si="1022">J2051*K2051</f>
        <v>1.127966904</v>
      </c>
      <c r="M2051" s="196">
        <f t="shared" ref="M2051:M2053" si="1023">ROUND(J2051+L2051,2)</f>
        <v>5.64</v>
      </c>
      <c r="N2051" s="20"/>
      <c r="O2051" s="17"/>
      <c r="P2051" s="17"/>
      <c r="Q2051" s="17"/>
      <c r="R2051" s="17"/>
    </row>
    <row r="2052" spans="1:18" ht="15" customHeight="1">
      <c r="A2052" s="17"/>
      <c r="B2052" s="213"/>
      <c r="C2052" s="174"/>
      <c r="D2052" s="199" t="s">
        <v>1664</v>
      </c>
      <c r="E2052" s="482" t="s">
        <v>634</v>
      </c>
      <c r="F2052" s="483"/>
      <c r="G2052" s="231" t="s">
        <v>596</v>
      </c>
      <c r="H2052" s="199" t="s">
        <v>3173</v>
      </c>
      <c r="I2052" s="192" t="s">
        <v>2434</v>
      </c>
      <c r="J2052" s="201">
        <f t="shared" si="1021"/>
        <v>3.2567999999999997</v>
      </c>
      <c r="K2052" s="195">
        <v>0.24979999999999999</v>
      </c>
      <c r="L2052" s="201">
        <f t="shared" si="1022"/>
        <v>0.81354863999999993</v>
      </c>
      <c r="M2052" s="196">
        <f t="shared" si="1023"/>
        <v>4.07</v>
      </c>
      <c r="N2052" s="20"/>
      <c r="O2052" s="17"/>
      <c r="P2052" s="17"/>
      <c r="Q2052" s="17"/>
      <c r="R2052" s="17"/>
    </row>
    <row r="2053" spans="1:18" ht="15" customHeight="1">
      <c r="A2053" s="17"/>
      <c r="B2053" s="213"/>
      <c r="C2053" s="174"/>
      <c r="D2053" s="199" t="s">
        <v>1647</v>
      </c>
      <c r="E2053" s="482" t="s">
        <v>633</v>
      </c>
      <c r="F2053" s="483"/>
      <c r="G2053" s="231" t="s">
        <v>596</v>
      </c>
      <c r="H2053" s="199" t="s">
        <v>3173</v>
      </c>
      <c r="I2053" s="192" t="s">
        <v>2436</v>
      </c>
      <c r="J2053" s="201">
        <f t="shared" si="1021"/>
        <v>4.0320600000000004</v>
      </c>
      <c r="K2053" s="195">
        <v>0.24979999999999999</v>
      </c>
      <c r="L2053" s="201">
        <f t="shared" si="1022"/>
        <v>1.0072085880000001</v>
      </c>
      <c r="M2053" s="196">
        <f t="shared" si="1023"/>
        <v>5.04</v>
      </c>
      <c r="N2053" s="20"/>
      <c r="O2053" s="17"/>
      <c r="P2053" s="17"/>
      <c r="Q2053" s="17"/>
      <c r="R2053" s="17"/>
    </row>
    <row r="2054" spans="1:18" ht="15.75">
      <c r="A2054" s="17"/>
      <c r="B2054" s="213"/>
      <c r="C2054" s="486"/>
      <c r="D2054" s="486"/>
      <c r="E2054" s="486"/>
      <c r="F2054" s="486"/>
      <c r="G2054" s="486"/>
      <c r="H2054" s="486"/>
      <c r="I2054" s="486"/>
      <c r="J2054" s="486"/>
      <c r="K2054" s="486"/>
      <c r="L2054" s="209" t="s">
        <v>594</v>
      </c>
      <c r="M2054" s="210">
        <f>SUM(M2051:M2053)</f>
        <v>14.75</v>
      </c>
      <c r="N2054" s="20"/>
      <c r="O2054" s="17"/>
      <c r="P2054" s="17"/>
      <c r="Q2054" s="17"/>
      <c r="R2054" s="17"/>
    </row>
    <row r="2055" spans="1:18" ht="15.75" customHeight="1">
      <c r="A2055" s="17"/>
      <c r="B2055" s="213"/>
      <c r="C2055" s="206" t="s">
        <v>4044</v>
      </c>
      <c r="D2055" s="206">
        <v>91872</v>
      </c>
      <c r="E2055" s="484" t="s">
        <v>1350</v>
      </c>
      <c r="F2055" s="484"/>
      <c r="G2055" s="484"/>
      <c r="H2055" s="484"/>
      <c r="I2055" s="484"/>
      <c r="J2055" s="484"/>
      <c r="K2055" s="484"/>
      <c r="L2055" s="484"/>
      <c r="M2055" s="485"/>
      <c r="N2055" s="20"/>
      <c r="O2055" s="17"/>
      <c r="P2055" s="17"/>
      <c r="Q2055" s="17"/>
      <c r="R2055" s="17"/>
    </row>
    <row r="2056" spans="1:18" ht="15" customHeight="1">
      <c r="A2056" s="17"/>
      <c r="B2056" s="213"/>
      <c r="C2056" s="174"/>
      <c r="D2056" s="199" t="s">
        <v>3170</v>
      </c>
      <c r="E2056" s="482" t="s">
        <v>3171</v>
      </c>
      <c r="F2056" s="483"/>
      <c r="G2056" s="231" t="s">
        <v>489</v>
      </c>
      <c r="H2056" s="199" t="s">
        <v>3164</v>
      </c>
      <c r="I2056" s="192" t="s">
        <v>3174</v>
      </c>
      <c r="J2056" s="201">
        <f t="shared" ref="J2056:J2058" si="1024">H2056*I2056</f>
        <v>7.0579799999999997</v>
      </c>
      <c r="K2056" s="195">
        <v>0.24979999999999999</v>
      </c>
      <c r="L2056" s="201">
        <f t="shared" ref="L2056:L2058" si="1025">J2056*K2056</f>
        <v>1.7630834039999999</v>
      </c>
      <c r="M2056" s="196">
        <f t="shared" ref="M2056:M2058" si="1026">ROUND(J2056+L2056,2)</f>
        <v>8.82</v>
      </c>
      <c r="N2056" s="20"/>
      <c r="O2056" s="17"/>
      <c r="P2056" s="17"/>
      <c r="Q2056" s="17"/>
      <c r="R2056" s="17"/>
    </row>
    <row r="2057" spans="1:18" ht="15" customHeight="1">
      <c r="A2057" s="17"/>
      <c r="B2057" s="213"/>
      <c r="C2057" s="174"/>
      <c r="D2057" s="199" t="s">
        <v>1664</v>
      </c>
      <c r="E2057" s="482" t="s">
        <v>634</v>
      </c>
      <c r="F2057" s="483"/>
      <c r="G2057" s="231" t="s">
        <v>596</v>
      </c>
      <c r="H2057" s="199" t="s">
        <v>3175</v>
      </c>
      <c r="I2057" s="192" t="s">
        <v>2434</v>
      </c>
      <c r="J2057" s="201">
        <f t="shared" si="1024"/>
        <v>3.6248</v>
      </c>
      <c r="K2057" s="195">
        <v>0.24979999999999999</v>
      </c>
      <c r="L2057" s="201">
        <f t="shared" si="1025"/>
        <v>0.90547504000000001</v>
      </c>
      <c r="M2057" s="196">
        <f t="shared" si="1026"/>
        <v>4.53</v>
      </c>
      <c r="N2057" s="20"/>
      <c r="O2057" s="17"/>
      <c r="P2057" s="17"/>
      <c r="Q2057" s="17"/>
      <c r="R2057" s="17"/>
    </row>
    <row r="2058" spans="1:18" ht="15" customHeight="1">
      <c r="A2058" s="17"/>
      <c r="B2058" s="213"/>
      <c r="C2058" s="174"/>
      <c r="D2058" s="199" t="s">
        <v>1647</v>
      </c>
      <c r="E2058" s="482" t="s">
        <v>633</v>
      </c>
      <c r="F2058" s="483"/>
      <c r="G2058" s="231" t="s">
        <v>596</v>
      </c>
      <c r="H2058" s="199" t="s">
        <v>3175</v>
      </c>
      <c r="I2058" s="192" t="s">
        <v>2436</v>
      </c>
      <c r="J2058" s="201">
        <f t="shared" si="1024"/>
        <v>4.48766</v>
      </c>
      <c r="K2058" s="195">
        <v>0.24979999999999999</v>
      </c>
      <c r="L2058" s="201">
        <f t="shared" si="1025"/>
        <v>1.121017468</v>
      </c>
      <c r="M2058" s="196">
        <f t="shared" si="1026"/>
        <v>5.61</v>
      </c>
      <c r="N2058" s="20"/>
      <c r="O2058" s="17"/>
      <c r="P2058" s="17"/>
      <c r="Q2058" s="17"/>
      <c r="R2058" s="17"/>
    </row>
    <row r="2059" spans="1:18" ht="15.75">
      <c r="A2059" s="17"/>
      <c r="B2059" s="213"/>
      <c r="C2059" s="486"/>
      <c r="D2059" s="486"/>
      <c r="E2059" s="486"/>
      <c r="F2059" s="486"/>
      <c r="G2059" s="486"/>
      <c r="H2059" s="486"/>
      <c r="I2059" s="486"/>
      <c r="J2059" s="486"/>
      <c r="K2059" s="486"/>
      <c r="L2059" s="209" t="s">
        <v>594</v>
      </c>
      <c r="M2059" s="210">
        <f>SUM(M2056:M2058)</f>
        <v>18.96</v>
      </c>
      <c r="N2059" s="20"/>
      <c r="O2059" s="17"/>
      <c r="P2059" s="17"/>
      <c r="Q2059" s="17"/>
      <c r="R2059" s="17"/>
    </row>
    <row r="2060" spans="1:18" ht="15.75">
      <c r="A2060" s="17"/>
      <c r="B2060" s="213"/>
      <c r="C2060" s="206" t="s">
        <v>4045</v>
      </c>
      <c r="D2060" s="206" t="s">
        <v>3176</v>
      </c>
      <c r="E2060" s="484" t="s">
        <v>1351</v>
      </c>
      <c r="F2060" s="484" t="s">
        <v>518</v>
      </c>
      <c r="G2060" s="484" t="s">
        <v>1577</v>
      </c>
      <c r="H2060" s="484"/>
      <c r="I2060" s="484"/>
      <c r="J2060" s="484"/>
      <c r="K2060" s="484"/>
      <c r="L2060" s="484"/>
      <c r="M2060" s="485"/>
      <c r="N2060" s="20"/>
      <c r="O2060" s="17"/>
      <c r="P2060" s="17"/>
      <c r="Q2060" s="17"/>
      <c r="R2060" s="17"/>
    </row>
    <row r="2061" spans="1:18" ht="15.75">
      <c r="A2061" s="17"/>
      <c r="B2061" s="213"/>
      <c r="C2061" s="174"/>
      <c r="D2061" s="199" t="s">
        <v>3177</v>
      </c>
      <c r="E2061" s="482" t="s">
        <v>3178</v>
      </c>
      <c r="F2061" s="483"/>
      <c r="G2061" s="231" t="s">
        <v>518</v>
      </c>
      <c r="H2061" s="199" t="s">
        <v>1527</v>
      </c>
      <c r="I2061" s="192">
        <v>5.33</v>
      </c>
      <c r="J2061" s="201">
        <f t="shared" ref="J2061:J2063" si="1027">H2061*I2061</f>
        <v>5.33</v>
      </c>
      <c r="K2061" s="195">
        <v>0.24979999999999999</v>
      </c>
      <c r="L2061" s="201">
        <f t="shared" ref="L2061:L2063" si="1028">J2061*K2061</f>
        <v>1.331434</v>
      </c>
      <c r="M2061" s="196">
        <f t="shared" ref="M2061:M2063" si="1029">ROUND(J2061+L2061,2)</f>
        <v>6.66</v>
      </c>
      <c r="N2061" s="20"/>
      <c r="O2061" s="17"/>
      <c r="P2061" s="17"/>
      <c r="Q2061" s="17"/>
      <c r="R2061" s="17"/>
    </row>
    <row r="2062" spans="1:18" ht="15.75">
      <c r="A2062" s="17"/>
      <c r="B2062" s="213"/>
      <c r="C2062" s="174"/>
      <c r="D2062" s="199" t="s">
        <v>1664</v>
      </c>
      <c r="E2062" s="482" t="s">
        <v>634</v>
      </c>
      <c r="F2062" s="483"/>
      <c r="G2062" s="231" t="s">
        <v>596</v>
      </c>
      <c r="H2062" s="199" t="s">
        <v>1633</v>
      </c>
      <c r="I2062" s="192">
        <v>18.399999999999999</v>
      </c>
      <c r="J2062" s="201">
        <f t="shared" si="1027"/>
        <v>5.52</v>
      </c>
      <c r="K2062" s="195">
        <v>0.24979999999999999</v>
      </c>
      <c r="L2062" s="201">
        <f t="shared" si="1028"/>
        <v>1.3788959999999999</v>
      </c>
      <c r="M2062" s="196">
        <f t="shared" si="1029"/>
        <v>6.9</v>
      </c>
      <c r="N2062" s="20"/>
      <c r="O2062" s="17"/>
      <c r="P2062" s="17"/>
      <c r="Q2062" s="17"/>
      <c r="R2062" s="17"/>
    </row>
    <row r="2063" spans="1:18" ht="15.75">
      <c r="A2063" s="17"/>
      <c r="B2063" s="213"/>
      <c r="C2063" s="174"/>
      <c r="D2063" s="199" t="s">
        <v>1647</v>
      </c>
      <c r="E2063" s="482" t="s">
        <v>633</v>
      </c>
      <c r="F2063" s="483"/>
      <c r="G2063" s="231" t="s">
        <v>596</v>
      </c>
      <c r="H2063" s="199" t="s">
        <v>1633</v>
      </c>
      <c r="I2063" s="192">
        <v>22.78</v>
      </c>
      <c r="J2063" s="201">
        <f t="shared" si="1027"/>
        <v>6.8340000000000005</v>
      </c>
      <c r="K2063" s="195">
        <v>0.24979999999999999</v>
      </c>
      <c r="L2063" s="201">
        <f t="shared" si="1028"/>
        <v>1.7071332000000001</v>
      </c>
      <c r="M2063" s="196">
        <f t="shared" si="1029"/>
        <v>8.5399999999999991</v>
      </c>
      <c r="N2063" s="20"/>
      <c r="O2063" s="17"/>
      <c r="P2063" s="17"/>
      <c r="Q2063" s="17"/>
      <c r="R2063" s="17"/>
    </row>
    <row r="2064" spans="1:18" ht="15.75">
      <c r="A2064" s="17"/>
      <c r="B2064" s="213"/>
      <c r="C2064" s="486"/>
      <c r="D2064" s="486"/>
      <c r="E2064" s="486"/>
      <c r="F2064" s="486"/>
      <c r="G2064" s="486"/>
      <c r="H2064" s="486"/>
      <c r="I2064" s="486"/>
      <c r="J2064" s="486"/>
      <c r="K2064" s="486"/>
      <c r="L2064" s="209" t="s">
        <v>594</v>
      </c>
      <c r="M2064" s="210">
        <f>SUM(M2061:M2063)</f>
        <v>22.1</v>
      </c>
      <c r="N2064" s="20"/>
      <c r="O2064" s="17"/>
      <c r="P2064" s="17"/>
      <c r="Q2064" s="17"/>
      <c r="R2064" s="17"/>
    </row>
    <row r="2065" spans="1:18" ht="15.75">
      <c r="A2065" s="17"/>
      <c r="B2065" s="213"/>
      <c r="C2065" s="206" t="s">
        <v>4046</v>
      </c>
      <c r="D2065" s="206" t="s">
        <v>3179</v>
      </c>
      <c r="E2065" s="484" t="s">
        <v>1352</v>
      </c>
      <c r="F2065" s="484" t="s">
        <v>518</v>
      </c>
      <c r="G2065" s="484" t="s">
        <v>1577</v>
      </c>
      <c r="H2065" s="484"/>
      <c r="I2065" s="484"/>
      <c r="J2065" s="484"/>
      <c r="K2065" s="484"/>
      <c r="L2065" s="484"/>
      <c r="M2065" s="485"/>
      <c r="N2065" s="20"/>
      <c r="O2065" s="17"/>
      <c r="P2065" s="17"/>
      <c r="Q2065" s="17"/>
      <c r="R2065" s="17"/>
    </row>
    <row r="2066" spans="1:18" ht="15.75">
      <c r="A2066" s="17"/>
      <c r="B2066" s="213"/>
      <c r="C2066" s="174"/>
      <c r="D2066" s="199" t="s">
        <v>3180</v>
      </c>
      <c r="E2066" s="482" t="s">
        <v>3181</v>
      </c>
      <c r="F2066" s="483"/>
      <c r="G2066" s="231" t="s">
        <v>518</v>
      </c>
      <c r="H2066" s="199" t="s">
        <v>1527</v>
      </c>
      <c r="I2066" s="192">
        <v>5.33</v>
      </c>
      <c r="J2066" s="201">
        <f t="shared" ref="J2066:J2068" si="1030">H2066*I2066</f>
        <v>5.33</v>
      </c>
      <c r="K2066" s="195">
        <v>0.24979999999999999</v>
      </c>
      <c r="L2066" s="201">
        <f t="shared" ref="L2066:L2068" si="1031">J2066*K2066</f>
        <v>1.331434</v>
      </c>
      <c r="M2066" s="196">
        <f t="shared" ref="M2066:M2068" si="1032">ROUND(J2066+L2066,2)</f>
        <v>6.66</v>
      </c>
      <c r="N2066" s="20"/>
      <c r="O2066" s="17"/>
      <c r="P2066" s="17"/>
      <c r="Q2066" s="17"/>
      <c r="R2066" s="17"/>
    </row>
    <row r="2067" spans="1:18" ht="15.75">
      <c r="A2067" s="17"/>
      <c r="B2067" s="213"/>
      <c r="C2067" s="174"/>
      <c r="D2067" s="199" t="s">
        <v>1664</v>
      </c>
      <c r="E2067" s="482" t="s">
        <v>634</v>
      </c>
      <c r="F2067" s="483"/>
      <c r="G2067" s="231" t="s">
        <v>596</v>
      </c>
      <c r="H2067" s="199" t="s">
        <v>1633</v>
      </c>
      <c r="I2067" s="192">
        <v>18.399999999999999</v>
      </c>
      <c r="J2067" s="201">
        <f t="shared" si="1030"/>
        <v>5.52</v>
      </c>
      <c r="K2067" s="195">
        <v>0.24979999999999999</v>
      </c>
      <c r="L2067" s="201">
        <f t="shared" si="1031"/>
        <v>1.3788959999999999</v>
      </c>
      <c r="M2067" s="196">
        <f t="shared" si="1032"/>
        <v>6.9</v>
      </c>
      <c r="N2067" s="20"/>
      <c r="O2067" s="17"/>
      <c r="P2067" s="17"/>
      <c r="Q2067" s="17"/>
      <c r="R2067" s="17"/>
    </row>
    <row r="2068" spans="1:18" ht="15.75">
      <c r="A2068" s="17"/>
      <c r="B2068" s="213"/>
      <c r="C2068" s="174"/>
      <c r="D2068" s="199" t="s">
        <v>1647</v>
      </c>
      <c r="E2068" s="482" t="s">
        <v>633</v>
      </c>
      <c r="F2068" s="483"/>
      <c r="G2068" s="231" t="s">
        <v>596</v>
      </c>
      <c r="H2068" s="199" t="s">
        <v>1633</v>
      </c>
      <c r="I2068" s="192">
        <v>22.78</v>
      </c>
      <c r="J2068" s="201">
        <f t="shared" si="1030"/>
        <v>6.8340000000000005</v>
      </c>
      <c r="K2068" s="195">
        <v>0.24979999999999999</v>
      </c>
      <c r="L2068" s="201">
        <f t="shared" si="1031"/>
        <v>1.7071332000000001</v>
      </c>
      <c r="M2068" s="196">
        <f t="shared" si="1032"/>
        <v>8.5399999999999991</v>
      </c>
      <c r="N2068" s="20"/>
      <c r="O2068" s="17"/>
      <c r="P2068" s="17"/>
      <c r="Q2068" s="17"/>
      <c r="R2068" s="17"/>
    </row>
    <row r="2069" spans="1:18" ht="15.75">
      <c r="A2069" s="17"/>
      <c r="B2069" s="213"/>
      <c r="C2069" s="486"/>
      <c r="D2069" s="486"/>
      <c r="E2069" s="486"/>
      <c r="F2069" s="486"/>
      <c r="G2069" s="486"/>
      <c r="H2069" s="486"/>
      <c r="I2069" s="486"/>
      <c r="J2069" s="486"/>
      <c r="K2069" s="486"/>
      <c r="L2069" s="209" t="s">
        <v>594</v>
      </c>
      <c r="M2069" s="210">
        <f>SUM(M2066:M2068)</f>
        <v>22.1</v>
      </c>
      <c r="N2069" s="20"/>
      <c r="O2069" s="17"/>
      <c r="P2069" s="17"/>
      <c r="Q2069" s="17"/>
      <c r="R2069" s="17"/>
    </row>
    <row r="2070" spans="1:18" ht="15.75">
      <c r="A2070" s="17"/>
      <c r="B2070" s="213"/>
      <c r="C2070" s="206" t="s">
        <v>4047</v>
      </c>
      <c r="D2070" s="206" t="s">
        <v>3182</v>
      </c>
      <c r="E2070" s="484" t="s">
        <v>1353</v>
      </c>
      <c r="F2070" s="484" t="s">
        <v>518</v>
      </c>
      <c r="G2070" s="484" t="s">
        <v>1577</v>
      </c>
      <c r="H2070" s="484"/>
      <c r="I2070" s="484"/>
      <c r="J2070" s="484"/>
      <c r="K2070" s="484"/>
      <c r="L2070" s="484"/>
      <c r="M2070" s="485"/>
      <c r="N2070" s="20"/>
      <c r="O2070" s="17"/>
      <c r="P2070" s="17"/>
      <c r="Q2070" s="17"/>
      <c r="R2070" s="17"/>
    </row>
    <row r="2071" spans="1:18" ht="15.75">
      <c r="A2071" s="17"/>
      <c r="B2071" s="213"/>
      <c r="C2071" s="174"/>
      <c r="D2071" s="199" t="s">
        <v>3183</v>
      </c>
      <c r="E2071" s="482" t="s">
        <v>3184</v>
      </c>
      <c r="F2071" s="483"/>
      <c r="G2071" s="231" t="s">
        <v>518</v>
      </c>
      <c r="H2071" s="199" t="s">
        <v>1527</v>
      </c>
      <c r="I2071" s="192">
        <v>6.74</v>
      </c>
      <c r="J2071" s="201">
        <f t="shared" ref="J2071" si="1033">H2071*I2071</f>
        <v>6.74</v>
      </c>
      <c r="K2071" s="195">
        <v>0.24979999999999999</v>
      </c>
      <c r="L2071" s="201">
        <f t="shared" ref="L2071" si="1034">J2071*K2071</f>
        <v>1.6836519999999999</v>
      </c>
      <c r="M2071" s="196">
        <f t="shared" ref="M2071:M2073" si="1035">ROUND(J2071+L2071,2)</f>
        <v>8.42</v>
      </c>
      <c r="N2071" s="20"/>
      <c r="O2071" s="17"/>
      <c r="P2071" s="17"/>
      <c r="Q2071" s="17"/>
      <c r="R2071" s="17"/>
    </row>
    <row r="2072" spans="1:18" ht="15.75">
      <c r="A2072" s="17"/>
      <c r="B2072" s="213"/>
      <c r="C2072" s="174"/>
      <c r="D2072" s="199" t="s">
        <v>1664</v>
      </c>
      <c r="E2072" s="482" t="s">
        <v>634</v>
      </c>
      <c r="F2072" s="483"/>
      <c r="G2072" s="231" t="s">
        <v>596</v>
      </c>
      <c r="H2072" s="199" t="s">
        <v>1633</v>
      </c>
      <c r="I2072" s="192">
        <v>18.399999999999999</v>
      </c>
      <c r="J2072" s="201">
        <f t="shared" ref="J2072:J2073" si="1036">H2072*I2072</f>
        <v>5.52</v>
      </c>
      <c r="K2072" s="195">
        <v>0.24979999999999999</v>
      </c>
      <c r="L2072" s="201">
        <f t="shared" ref="L2072:L2073" si="1037">J2072*K2072</f>
        <v>1.3788959999999999</v>
      </c>
      <c r="M2072" s="196">
        <f t="shared" si="1035"/>
        <v>6.9</v>
      </c>
      <c r="N2072" s="20"/>
      <c r="O2072" s="17"/>
      <c r="P2072" s="17"/>
      <c r="Q2072" s="17"/>
      <c r="R2072" s="17"/>
    </row>
    <row r="2073" spans="1:18" ht="15.75">
      <c r="A2073" s="17"/>
      <c r="B2073" s="213"/>
      <c r="C2073" s="174"/>
      <c r="D2073" s="199" t="s">
        <v>1647</v>
      </c>
      <c r="E2073" s="482" t="s">
        <v>633</v>
      </c>
      <c r="F2073" s="483"/>
      <c r="G2073" s="231" t="s">
        <v>596</v>
      </c>
      <c r="H2073" s="199" t="s">
        <v>1633</v>
      </c>
      <c r="I2073" s="192">
        <v>22.78</v>
      </c>
      <c r="J2073" s="201">
        <f t="shared" si="1036"/>
        <v>6.8340000000000005</v>
      </c>
      <c r="K2073" s="195">
        <v>0.24979999999999999</v>
      </c>
      <c r="L2073" s="201">
        <f t="shared" si="1037"/>
        <v>1.7071332000000001</v>
      </c>
      <c r="M2073" s="196">
        <f t="shared" si="1035"/>
        <v>8.5399999999999991</v>
      </c>
      <c r="N2073" s="20"/>
      <c r="O2073" s="17"/>
      <c r="P2073" s="17"/>
      <c r="Q2073" s="17"/>
      <c r="R2073" s="17"/>
    </row>
    <row r="2074" spans="1:18" ht="15.75">
      <c r="A2074" s="17"/>
      <c r="B2074" s="213"/>
      <c r="C2074" s="486"/>
      <c r="D2074" s="486"/>
      <c r="E2074" s="486"/>
      <c r="F2074" s="486"/>
      <c r="G2074" s="486"/>
      <c r="H2074" s="486"/>
      <c r="I2074" s="486"/>
      <c r="J2074" s="486"/>
      <c r="K2074" s="486"/>
      <c r="L2074" s="209" t="s">
        <v>594</v>
      </c>
      <c r="M2074" s="210">
        <f>SUM(M2071:M2073)</f>
        <v>23.86</v>
      </c>
      <c r="N2074" s="20"/>
      <c r="O2074" s="17"/>
      <c r="P2074" s="17"/>
      <c r="Q2074" s="17"/>
      <c r="R2074" s="17"/>
    </row>
    <row r="2075" spans="1:18" ht="15.75">
      <c r="A2075" s="17"/>
      <c r="B2075" s="213"/>
      <c r="C2075" s="206" t="s">
        <v>4048</v>
      </c>
      <c r="D2075" s="206" t="s">
        <v>3185</v>
      </c>
      <c r="E2075" s="484" t="s">
        <v>1354</v>
      </c>
      <c r="F2075" s="484" t="s">
        <v>518</v>
      </c>
      <c r="G2075" s="484" t="s">
        <v>1577</v>
      </c>
      <c r="H2075" s="484"/>
      <c r="I2075" s="484"/>
      <c r="J2075" s="484"/>
      <c r="K2075" s="484"/>
      <c r="L2075" s="484"/>
      <c r="M2075" s="485"/>
      <c r="N2075" s="20"/>
      <c r="O2075" s="17"/>
      <c r="P2075" s="17"/>
      <c r="Q2075" s="17"/>
      <c r="R2075" s="17"/>
    </row>
    <row r="2076" spans="1:18" ht="15.75">
      <c r="A2076" s="17"/>
      <c r="B2076" s="213"/>
      <c r="C2076" s="174"/>
      <c r="D2076" s="199" t="s">
        <v>3183</v>
      </c>
      <c r="E2076" s="482" t="s">
        <v>3184</v>
      </c>
      <c r="F2076" s="483"/>
      <c r="G2076" s="231" t="s">
        <v>518</v>
      </c>
      <c r="H2076" s="199" t="s">
        <v>1527</v>
      </c>
      <c r="I2076" s="192">
        <v>6.74</v>
      </c>
      <c r="J2076" s="201">
        <f t="shared" ref="J2076:J2078" si="1038">H2076*I2076</f>
        <v>6.74</v>
      </c>
      <c r="K2076" s="195">
        <v>0.24979999999999999</v>
      </c>
      <c r="L2076" s="201">
        <f t="shared" ref="L2076:L2078" si="1039">J2076*K2076</f>
        <v>1.6836519999999999</v>
      </c>
      <c r="M2076" s="196">
        <f t="shared" ref="M2076:M2078" si="1040">ROUND(J2076+L2076,2)</f>
        <v>8.42</v>
      </c>
      <c r="N2076" s="20"/>
      <c r="O2076" s="17"/>
      <c r="P2076" s="17"/>
      <c r="Q2076" s="17"/>
      <c r="R2076" s="17"/>
    </row>
    <row r="2077" spans="1:18" ht="15.75">
      <c r="A2077" s="17"/>
      <c r="B2077" s="213"/>
      <c r="C2077" s="174"/>
      <c r="D2077" s="199" t="s">
        <v>1664</v>
      </c>
      <c r="E2077" s="482" t="s">
        <v>634</v>
      </c>
      <c r="F2077" s="483"/>
      <c r="G2077" s="231" t="s">
        <v>596</v>
      </c>
      <c r="H2077" s="199" t="s">
        <v>1633</v>
      </c>
      <c r="I2077" s="192">
        <v>18.399999999999999</v>
      </c>
      <c r="J2077" s="201">
        <f t="shared" si="1038"/>
        <v>5.52</v>
      </c>
      <c r="K2077" s="195">
        <v>0.24979999999999999</v>
      </c>
      <c r="L2077" s="201">
        <f t="shared" si="1039"/>
        <v>1.3788959999999999</v>
      </c>
      <c r="M2077" s="196">
        <f t="shared" si="1040"/>
        <v>6.9</v>
      </c>
      <c r="N2077" s="20"/>
      <c r="O2077" s="17"/>
      <c r="P2077" s="17"/>
      <c r="Q2077" s="17"/>
      <c r="R2077" s="17"/>
    </row>
    <row r="2078" spans="1:18" ht="15.75">
      <c r="A2078" s="17"/>
      <c r="B2078" s="213"/>
      <c r="C2078" s="174"/>
      <c r="D2078" s="199" t="s">
        <v>1647</v>
      </c>
      <c r="E2078" s="482" t="s">
        <v>633</v>
      </c>
      <c r="F2078" s="483"/>
      <c r="G2078" s="231" t="s">
        <v>596</v>
      </c>
      <c r="H2078" s="199" t="s">
        <v>1633</v>
      </c>
      <c r="I2078" s="192">
        <v>22.78</v>
      </c>
      <c r="J2078" s="201">
        <f t="shared" si="1038"/>
        <v>6.8340000000000005</v>
      </c>
      <c r="K2078" s="195">
        <v>0.24979999999999999</v>
      </c>
      <c r="L2078" s="201">
        <f t="shared" si="1039"/>
        <v>1.7071332000000001</v>
      </c>
      <c r="M2078" s="196">
        <f t="shared" si="1040"/>
        <v>8.5399999999999991</v>
      </c>
      <c r="N2078" s="20"/>
      <c r="O2078" s="17"/>
      <c r="P2078" s="17"/>
      <c r="Q2078" s="17"/>
      <c r="R2078" s="17"/>
    </row>
    <row r="2079" spans="1:18" ht="15.75">
      <c r="A2079" s="17"/>
      <c r="B2079" s="213"/>
      <c r="C2079" s="486"/>
      <c r="D2079" s="486"/>
      <c r="E2079" s="486"/>
      <c r="F2079" s="486"/>
      <c r="G2079" s="486"/>
      <c r="H2079" s="486"/>
      <c r="I2079" s="486"/>
      <c r="J2079" s="486"/>
      <c r="K2079" s="486"/>
      <c r="L2079" s="209" t="s">
        <v>594</v>
      </c>
      <c r="M2079" s="210">
        <f>SUM(M2076:M2078)</f>
        <v>23.86</v>
      </c>
      <c r="N2079" s="20"/>
      <c r="O2079" s="17"/>
      <c r="P2079" s="17"/>
      <c r="Q2079" s="17"/>
      <c r="R2079" s="17"/>
    </row>
    <row r="2080" spans="1:18" ht="15.75">
      <c r="A2080" s="17"/>
      <c r="B2080" s="213"/>
      <c r="C2080" s="206" t="s">
        <v>4049</v>
      </c>
      <c r="D2080" s="206" t="s">
        <v>3186</v>
      </c>
      <c r="E2080" s="484" t="s">
        <v>1355</v>
      </c>
      <c r="F2080" s="484" t="s">
        <v>518</v>
      </c>
      <c r="G2080" s="484" t="s">
        <v>1577</v>
      </c>
      <c r="H2080" s="484"/>
      <c r="I2080" s="484"/>
      <c r="J2080" s="484"/>
      <c r="K2080" s="484"/>
      <c r="L2080" s="484"/>
      <c r="M2080" s="485"/>
      <c r="N2080" s="20"/>
      <c r="O2080" s="17"/>
      <c r="P2080" s="17"/>
      <c r="Q2080" s="17"/>
      <c r="R2080" s="17"/>
    </row>
    <row r="2081" spans="1:18" ht="15.75">
      <c r="A2081" s="17"/>
      <c r="B2081" s="213"/>
      <c r="C2081" s="174"/>
      <c r="D2081" s="199" t="s">
        <v>3187</v>
      </c>
      <c r="E2081" s="482" t="s">
        <v>3188</v>
      </c>
      <c r="F2081" s="483"/>
      <c r="G2081" s="231" t="s">
        <v>518</v>
      </c>
      <c r="H2081" s="199" t="s">
        <v>1527</v>
      </c>
      <c r="I2081" s="192">
        <v>9.25</v>
      </c>
      <c r="J2081" s="201">
        <f t="shared" ref="J2081:J2083" si="1041">H2081*I2081</f>
        <v>9.25</v>
      </c>
      <c r="K2081" s="195">
        <v>0.24979999999999999</v>
      </c>
      <c r="L2081" s="201">
        <f t="shared" ref="L2081:L2083" si="1042">J2081*K2081</f>
        <v>2.3106499999999999</v>
      </c>
      <c r="M2081" s="196">
        <f t="shared" ref="M2081:M2083" si="1043">ROUND(J2081+L2081,2)</f>
        <v>11.56</v>
      </c>
      <c r="N2081" s="20"/>
      <c r="O2081" s="17"/>
      <c r="P2081" s="17"/>
      <c r="Q2081" s="17"/>
      <c r="R2081" s="17"/>
    </row>
    <row r="2082" spans="1:18" ht="15.75">
      <c r="A2082" s="17"/>
      <c r="B2082" s="213"/>
      <c r="C2082" s="174"/>
      <c r="D2082" s="199" t="s">
        <v>1664</v>
      </c>
      <c r="E2082" s="482" t="s">
        <v>634</v>
      </c>
      <c r="F2082" s="483"/>
      <c r="G2082" s="231" t="s">
        <v>596</v>
      </c>
      <c r="H2082" s="199" t="s">
        <v>1636</v>
      </c>
      <c r="I2082" s="192">
        <v>18.399999999999999</v>
      </c>
      <c r="J2082" s="201">
        <f t="shared" si="1041"/>
        <v>7.3599999999999994</v>
      </c>
      <c r="K2082" s="195">
        <v>0.24979999999999999</v>
      </c>
      <c r="L2082" s="201">
        <f t="shared" si="1042"/>
        <v>1.8385279999999997</v>
      </c>
      <c r="M2082" s="196">
        <f t="shared" si="1043"/>
        <v>9.1999999999999993</v>
      </c>
      <c r="N2082" s="20"/>
      <c r="O2082" s="17"/>
      <c r="P2082" s="17"/>
      <c r="Q2082" s="17"/>
      <c r="R2082" s="17"/>
    </row>
    <row r="2083" spans="1:18" ht="15.75">
      <c r="A2083" s="17"/>
      <c r="B2083" s="213"/>
      <c r="C2083" s="174"/>
      <c r="D2083" s="199" t="s">
        <v>1647</v>
      </c>
      <c r="E2083" s="482" t="s">
        <v>633</v>
      </c>
      <c r="F2083" s="483"/>
      <c r="G2083" s="231" t="s">
        <v>596</v>
      </c>
      <c r="H2083" s="199" t="s">
        <v>1636</v>
      </c>
      <c r="I2083" s="192">
        <v>22.78</v>
      </c>
      <c r="J2083" s="201">
        <f t="shared" si="1041"/>
        <v>9.1120000000000001</v>
      </c>
      <c r="K2083" s="195">
        <v>0.24979999999999999</v>
      </c>
      <c r="L2083" s="201">
        <f t="shared" si="1042"/>
        <v>2.2761776</v>
      </c>
      <c r="M2083" s="196">
        <f t="shared" si="1043"/>
        <v>11.39</v>
      </c>
      <c r="N2083" s="20"/>
      <c r="O2083" s="17"/>
      <c r="P2083" s="17"/>
      <c r="Q2083" s="17"/>
      <c r="R2083" s="17"/>
    </row>
    <row r="2084" spans="1:18" ht="15.75">
      <c r="A2084" s="17"/>
      <c r="B2084" s="213"/>
      <c r="C2084" s="486"/>
      <c r="D2084" s="486"/>
      <c r="E2084" s="486"/>
      <c r="F2084" s="486"/>
      <c r="G2084" s="486"/>
      <c r="H2084" s="486"/>
      <c r="I2084" s="486"/>
      <c r="J2084" s="486"/>
      <c r="K2084" s="486"/>
      <c r="L2084" s="209" t="s">
        <v>594</v>
      </c>
      <c r="M2084" s="210">
        <f>SUM(M2081:M2083)</f>
        <v>32.15</v>
      </c>
      <c r="N2084" s="20"/>
      <c r="O2084" s="17"/>
      <c r="P2084" s="17"/>
      <c r="Q2084" s="17"/>
      <c r="R2084" s="17"/>
    </row>
    <row r="2085" spans="1:18" ht="15.75">
      <c r="A2085" s="17"/>
      <c r="B2085" s="213"/>
      <c r="C2085" s="206" t="s">
        <v>4050</v>
      </c>
      <c r="D2085" s="206" t="s">
        <v>3189</v>
      </c>
      <c r="E2085" s="484" t="s">
        <v>1356</v>
      </c>
      <c r="F2085" s="484" t="s">
        <v>518</v>
      </c>
      <c r="G2085" s="484" t="s">
        <v>1577</v>
      </c>
      <c r="H2085" s="484"/>
      <c r="I2085" s="484"/>
      <c r="J2085" s="484"/>
      <c r="K2085" s="484"/>
      <c r="L2085" s="484"/>
      <c r="M2085" s="485"/>
      <c r="N2085" s="20"/>
      <c r="O2085" s="17"/>
      <c r="P2085" s="17"/>
      <c r="Q2085" s="17"/>
      <c r="R2085" s="17"/>
    </row>
    <row r="2086" spans="1:18" ht="15.75">
      <c r="A2086" s="17"/>
      <c r="B2086" s="213"/>
      <c r="C2086" s="174"/>
      <c r="D2086" s="199" t="s">
        <v>3190</v>
      </c>
      <c r="E2086" s="482" t="s">
        <v>3191</v>
      </c>
      <c r="F2086" s="483"/>
      <c r="G2086" s="231" t="s">
        <v>518</v>
      </c>
      <c r="H2086" s="199" t="s">
        <v>1527</v>
      </c>
      <c r="I2086" s="192">
        <v>9.5399999999999991</v>
      </c>
      <c r="J2086" s="201">
        <f t="shared" ref="J2086:J2088" si="1044">H2086*I2086</f>
        <v>9.5399999999999991</v>
      </c>
      <c r="K2086" s="195">
        <v>0.24979999999999999</v>
      </c>
      <c r="L2086" s="201">
        <f t="shared" ref="L2086:L2088" si="1045">J2086*K2086</f>
        <v>2.3830919999999995</v>
      </c>
      <c r="M2086" s="196">
        <f t="shared" ref="M2086:M2088" si="1046">ROUND(J2086+L2086,2)</f>
        <v>11.92</v>
      </c>
      <c r="N2086" s="20"/>
      <c r="O2086" s="17"/>
      <c r="P2086" s="17"/>
      <c r="Q2086" s="17"/>
      <c r="R2086" s="17"/>
    </row>
    <row r="2087" spans="1:18" ht="15.75">
      <c r="A2087" s="17"/>
      <c r="B2087" s="213"/>
      <c r="C2087" s="174"/>
      <c r="D2087" s="199" t="s">
        <v>1664</v>
      </c>
      <c r="E2087" s="482" t="s">
        <v>634</v>
      </c>
      <c r="F2087" s="483"/>
      <c r="G2087" s="231" t="s">
        <v>596</v>
      </c>
      <c r="H2087" s="199" t="s">
        <v>1636</v>
      </c>
      <c r="I2087" s="192">
        <v>18.399999999999999</v>
      </c>
      <c r="J2087" s="201">
        <f t="shared" si="1044"/>
        <v>7.3599999999999994</v>
      </c>
      <c r="K2087" s="195">
        <v>0.24979999999999999</v>
      </c>
      <c r="L2087" s="201">
        <f t="shared" si="1045"/>
        <v>1.8385279999999997</v>
      </c>
      <c r="M2087" s="196">
        <f t="shared" si="1046"/>
        <v>9.1999999999999993</v>
      </c>
      <c r="N2087" s="20"/>
      <c r="O2087" s="17"/>
      <c r="P2087" s="17"/>
      <c r="Q2087" s="17"/>
      <c r="R2087" s="17"/>
    </row>
    <row r="2088" spans="1:18" ht="15.75">
      <c r="A2088" s="17"/>
      <c r="B2088" s="213"/>
      <c r="C2088" s="174"/>
      <c r="D2088" s="199" t="s">
        <v>1647</v>
      </c>
      <c r="E2088" s="482" t="s">
        <v>633</v>
      </c>
      <c r="F2088" s="483"/>
      <c r="G2088" s="231" t="s">
        <v>596</v>
      </c>
      <c r="H2088" s="199" t="s">
        <v>1636</v>
      </c>
      <c r="I2088" s="192">
        <v>22.78</v>
      </c>
      <c r="J2088" s="201">
        <f t="shared" si="1044"/>
        <v>9.1120000000000001</v>
      </c>
      <c r="K2088" s="195">
        <v>0.24979999999999999</v>
      </c>
      <c r="L2088" s="201">
        <f t="shared" si="1045"/>
        <v>2.2761776</v>
      </c>
      <c r="M2088" s="196">
        <f t="shared" si="1046"/>
        <v>11.39</v>
      </c>
      <c r="N2088" s="20"/>
      <c r="O2088" s="17"/>
      <c r="P2088" s="17"/>
      <c r="Q2088" s="17"/>
      <c r="R2088" s="17"/>
    </row>
    <row r="2089" spans="1:18" ht="15.75">
      <c r="A2089" s="17"/>
      <c r="B2089" s="213"/>
      <c r="C2089" s="486"/>
      <c r="D2089" s="486"/>
      <c r="E2089" s="486"/>
      <c r="F2089" s="486"/>
      <c r="G2089" s="486"/>
      <c r="H2089" s="486"/>
      <c r="I2089" s="486"/>
      <c r="J2089" s="486"/>
      <c r="K2089" s="486"/>
      <c r="L2089" s="209" t="s">
        <v>594</v>
      </c>
      <c r="M2089" s="210">
        <f>SUM(M2086:M2088)</f>
        <v>32.51</v>
      </c>
      <c r="N2089" s="20"/>
      <c r="O2089" s="17"/>
      <c r="P2089" s="17"/>
      <c r="Q2089" s="17"/>
      <c r="R2089" s="17"/>
    </row>
    <row r="2090" spans="1:18" ht="15.75" customHeight="1">
      <c r="A2090" s="17"/>
      <c r="B2090" s="213"/>
      <c r="C2090" s="206" t="s">
        <v>4051</v>
      </c>
      <c r="D2090" s="206">
        <v>89709</v>
      </c>
      <c r="E2090" s="484" t="s">
        <v>1357</v>
      </c>
      <c r="F2090" s="484"/>
      <c r="G2090" s="484"/>
      <c r="H2090" s="484"/>
      <c r="I2090" s="484"/>
      <c r="J2090" s="484"/>
      <c r="K2090" s="484"/>
      <c r="L2090" s="484"/>
      <c r="M2090" s="485"/>
      <c r="N2090" s="20"/>
      <c r="O2090" s="17"/>
      <c r="P2090" s="17"/>
      <c r="Q2090" s="17"/>
      <c r="R2090" s="17"/>
    </row>
    <row r="2091" spans="1:18" ht="15" customHeight="1">
      <c r="A2091" s="17"/>
      <c r="B2091" s="213"/>
      <c r="C2091" s="174"/>
      <c r="D2091" s="199" t="s">
        <v>1699</v>
      </c>
      <c r="E2091" s="482" t="s">
        <v>1700</v>
      </c>
      <c r="F2091" s="483"/>
      <c r="G2091" s="231" t="s">
        <v>518</v>
      </c>
      <c r="H2091" s="199" t="s">
        <v>3194</v>
      </c>
      <c r="I2091" s="192" t="s">
        <v>1708</v>
      </c>
      <c r="J2091" s="201">
        <f t="shared" ref="J2091:J2096" si="1047">H2091*I2091</f>
        <v>0.26391399999999998</v>
      </c>
      <c r="K2091" s="195">
        <v>0.24979999999999999</v>
      </c>
      <c r="L2091" s="201">
        <f t="shared" ref="L2091:L2096" si="1048">J2091*K2091</f>
        <v>6.5925717199999997E-2</v>
      </c>
      <c r="M2091" s="196">
        <f t="shared" ref="M2091:M2096" si="1049">ROUND(J2091+L2091,2)</f>
        <v>0.33</v>
      </c>
      <c r="N2091" s="20"/>
      <c r="O2091" s="17"/>
      <c r="P2091" s="17"/>
      <c r="Q2091" s="17"/>
      <c r="R2091" s="17"/>
    </row>
    <row r="2092" spans="1:18" ht="15.75">
      <c r="A2092" s="17"/>
      <c r="B2092" s="213"/>
      <c r="C2092" s="174"/>
      <c r="D2092" s="199" t="s">
        <v>3192</v>
      </c>
      <c r="E2092" s="482" t="s">
        <v>3193</v>
      </c>
      <c r="F2092" s="483"/>
      <c r="G2092" s="231" t="s">
        <v>518</v>
      </c>
      <c r="H2092" s="199" t="s">
        <v>1527</v>
      </c>
      <c r="I2092" s="192" t="s">
        <v>3195</v>
      </c>
      <c r="J2092" s="201">
        <f t="shared" ref="J2092:J2094" si="1050">H2092*I2092</f>
        <v>13.12</v>
      </c>
      <c r="K2092" s="195">
        <v>0.24979999999999999</v>
      </c>
      <c r="L2092" s="201">
        <f t="shared" ref="L2092:L2094" si="1051">J2092*K2092</f>
        <v>3.2773759999999998</v>
      </c>
      <c r="M2092" s="196">
        <f t="shared" si="1049"/>
        <v>16.399999999999999</v>
      </c>
      <c r="N2092" s="20"/>
      <c r="O2092" s="17"/>
      <c r="P2092" s="17"/>
      <c r="Q2092" s="17"/>
      <c r="R2092" s="17"/>
    </row>
    <row r="2093" spans="1:18" ht="15.75">
      <c r="A2093" s="17"/>
      <c r="B2093" s="213"/>
      <c r="C2093" s="174"/>
      <c r="D2093" s="199" t="s">
        <v>1703</v>
      </c>
      <c r="E2093" s="482" t="s">
        <v>1704</v>
      </c>
      <c r="F2093" s="483"/>
      <c r="G2093" s="231" t="s">
        <v>518</v>
      </c>
      <c r="H2093" s="199" t="s">
        <v>3196</v>
      </c>
      <c r="I2093" s="192" t="s">
        <v>1711</v>
      </c>
      <c r="J2093" s="201">
        <f t="shared" si="1050"/>
        <v>0.45765</v>
      </c>
      <c r="K2093" s="195">
        <v>0.24979999999999999</v>
      </c>
      <c r="L2093" s="201">
        <f t="shared" si="1051"/>
        <v>0.11432096999999999</v>
      </c>
      <c r="M2093" s="196">
        <f t="shared" si="1049"/>
        <v>0.56999999999999995</v>
      </c>
      <c r="N2093" s="20"/>
      <c r="O2093" s="17"/>
      <c r="P2093" s="17"/>
      <c r="Q2093" s="17"/>
      <c r="R2093" s="17"/>
    </row>
    <row r="2094" spans="1:18" ht="15.75">
      <c r="A2094" s="17"/>
      <c r="B2094" s="213"/>
      <c r="C2094" s="174"/>
      <c r="D2094" s="199" t="s">
        <v>1705</v>
      </c>
      <c r="E2094" s="482" t="s">
        <v>1706</v>
      </c>
      <c r="F2094" s="483"/>
      <c r="G2094" s="231" t="s">
        <v>518</v>
      </c>
      <c r="H2094" s="199" t="s">
        <v>1590</v>
      </c>
      <c r="I2094" s="192" t="s">
        <v>1713</v>
      </c>
      <c r="J2094" s="201">
        <f t="shared" si="1050"/>
        <v>6.4439999999999997E-2</v>
      </c>
      <c r="K2094" s="195">
        <v>0.24979999999999999</v>
      </c>
      <c r="L2094" s="201">
        <f t="shared" si="1051"/>
        <v>1.6097112E-2</v>
      </c>
      <c r="M2094" s="196">
        <f t="shared" si="1049"/>
        <v>0.08</v>
      </c>
      <c r="N2094" s="20"/>
      <c r="O2094" s="17"/>
      <c r="P2094" s="17"/>
      <c r="Q2094" s="17"/>
      <c r="R2094" s="17"/>
    </row>
    <row r="2095" spans="1:18" ht="15" customHeight="1">
      <c r="A2095" s="17"/>
      <c r="B2095" s="213"/>
      <c r="C2095" s="174"/>
      <c r="D2095" s="199" t="s">
        <v>1661</v>
      </c>
      <c r="E2095" s="482" t="s">
        <v>1662</v>
      </c>
      <c r="F2095" s="483"/>
      <c r="G2095" s="231" t="s">
        <v>596</v>
      </c>
      <c r="H2095" s="199" t="s">
        <v>3197</v>
      </c>
      <c r="I2095" s="192" t="s">
        <v>1715</v>
      </c>
      <c r="J2095" s="201">
        <f t="shared" si="1047"/>
        <v>2.8150080000000002</v>
      </c>
      <c r="K2095" s="195">
        <v>0.24979999999999999</v>
      </c>
      <c r="L2095" s="201">
        <f t="shared" si="1048"/>
        <v>0.70318899840000004</v>
      </c>
      <c r="M2095" s="196">
        <f t="shared" si="1049"/>
        <v>3.52</v>
      </c>
      <c r="N2095" s="20"/>
      <c r="O2095" s="17"/>
      <c r="P2095" s="17"/>
      <c r="Q2095" s="17"/>
      <c r="R2095" s="17"/>
    </row>
    <row r="2096" spans="1:18" ht="15" customHeight="1">
      <c r="A2096" s="17"/>
      <c r="B2096" s="213"/>
      <c r="C2096" s="174"/>
      <c r="D2096" s="199" t="s">
        <v>1649</v>
      </c>
      <c r="E2096" s="482" t="s">
        <v>1650</v>
      </c>
      <c r="F2096" s="483"/>
      <c r="G2096" s="231" t="s">
        <v>596</v>
      </c>
      <c r="H2096" s="199" t="s">
        <v>3197</v>
      </c>
      <c r="I2096" s="192" t="s">
        <v>1716</v>
      </c>
      <c r="J2096" s="201">
        <f t="shared" si="1047"/>
        <v>3.505544</v>
      </c>
      <c r="K2096" s="195">
        <v>0.24979999999999999</v>
      </c>
      <c r="L2096" s="201">
        <f t="shared" si="1048"/>
        <v>0.87568489119999993</v>
      </c>
      <c r="M2096" s="196">
        <f t="shared" si="1049"/>
        <v>4.38</v>
      </c>
      <c r="N2096" s="20"/>
      <c r="O2096" s="17"/>
      <c r="P2096" s="17"/>
      <c r="Q2096" s="17"/>
      <c r="R2096" s="17"/>
    </row>
    <row r="2097" spans="1:18" ht="15.75">
      <c r="A2097" s="17"/>
      <c r="B2097" s="213"/>
      <c r="C2097" s="486"/>
      <c r="D2097" s="486"/>
      <c r="E2097" s="486"/>
      <c r="F2097" s="486"/>
      <c r="G2097" s="486"/>
      <c r="H2097" s="486"/>
      <c r="I2097" s="486"/>
      <c r="J2097" s="486"/>
      <c r="K2097" s="486"/>
      <c r="L2097" s="209" t="s">
        <v>594</v>
      </c>
      <c r="M2097" s="210">
        <f>SUM(M2091:M2096)</f>
        <v>25.279999999999994</v>
      </c>
      <c r="N2097" s="20"/>
      <c r="O2097" s="17"/>
      <c r="P2097" s="17"/>
      <c r="Q2097" s="17"/>
      <c r="R2097" s="17"/>
    </row>
    <row r="2098" spans="1:18" ht="15.75" customHeight="1">
      <c r="A2098" s="17"/>
      <c r="B2098" s="213"/>
      <c r="C2098" s="206" t="s">
        <v>4052</v>
      </c>
      <c r="D2098" s="206">
        <v>89710</v>
      </c>
      <c r="E2098" s="484" t="s">
        <v>1358</v>
      </c>
      <c r="F2098" s="484"/>
      <c r="G2098" s="484"/>
      <c r="H2098" s="484"/>
      <c r="I2098" s="484"/>
      <c r="J2098" s="484"/>
      <c r="K2098" s="484"/>
      <c r="L2098" s="484"/>
      <c r="M2098" s="485"/>
      <c r="N2098" s="20"/>
      <c r="O2098" s="17"/>
      <c r="P2098" s="17"/>
      <c r="Q2098" s="17"/>
      <c r="R2098" s="17"/>
    </row>
    <row r="2099" spans="1:18" ht="15" customHeight="1">
      <c r="A2099" s="17"/>
      <c r="B2099" s="213"/>
      <c r="C2099" s="174"/>
      <c r="D2099" s="199" t="s">
        <v>1699</v>
      </c>
      <c r="E2099" s="482" t="s">
        <v>1700</v>
      </c>
      <c r="F2099" s="483"/>
      <c r="G2099" s="231" t="s">
        <v>518</v>
      </c>
      <c r="H2099" s="199" t="s">
        <v>3194</v>
      </c>
      <c r="I2099" s="192" t="s">
        <v>1708</v>
      </c>
      <c r="J2099" s="201">
        <f t="shared" ref="J2099:J2104" si="1052">H2099*I2099</f>
        <v>0.26391399999999998</v>
      </c>
      <c r="K2099" s="195">
        <v>0.24979999999999999</v>
      </c>
      <c r="L2099" s="201">
        <f t="shared" ref="L2099:L2104" si="1053">J2099*K2099</f>
        <v>6.5925717199999997E-2</v>
      </c>
      <c r="M2099" s="196">
        <f t="shared" ref="M2099:M2104" si="1054">ROUND(J2099+L2099,2)</f>
        <v>0.33</v>
      </c>
      <c r="N2099" s="20"/>
      <c r="O2099" s="17"/>
      <c r="P2099" s="17"/>
      <c r="Q2099" s="17"/>
      <c r="R2099" s="17"/>
    </row>
    <row r="2100" spans="1:18" ht="15" customHeight="1">
      <c r="A2100" s="17"/>
      <c r="B2100" s="213"/>
      <c r="C2100" s="174"/>
      <c r="D2100" s="199" t="s">
        <v>3198</v>
      </c>
      <c r="E2100" s="482" t="s">
        <v>3199</v>
      </c>
      <c r="F2100" s="483"/>
      <c r="G2100" s="231" t="s">
        <v>518</v>
      </c>
      <c r="H2100" s="199" t="s">
        <v>1527</v>
      </c>
      <c r="I2100" s="192" t="s">
        <v>3200</v>
      </c>
      <c r="J2100" s="201">
        <f t="shared" si="1052"/>
        <v>10.3</v>
      </c>
      <c r="K2100" s="195">
        <v>0.24979999999999999</v>
      </c>
      <c r="L2100" s="201">
        <f t="shared" si="1053"/>
        <v>2.57294</v>
      </c>
      <c r="M2100" s="196">
        <f t="shared" si="1054"/>
        <v>12.87</v>
      </c>
      <c r="N2100" s="20"/>
      <c r="O2100" s="17"/>
      <c r="P2100" s="17"/>
      <c r="Q2100" s="17"/>
      <c r="R2100" s="17"/>
    </row>
    <row r="2101" spans="1:18" ht="15" customHeight="1">
      <c r="A2101" s="17"/>
      <c r="B2101" s="213"/>
      <c r="C2101" s="174"/>
      <c r="D2101" s="199" t="s">
        <v>1703</v>
      </c>
      <c r="E2101" s="482" t="s">
        <v>1704</v>
      </c>
      <c r="F2101" s="483"/>
      <c r="G2101" s="231" t="s">
        <v>518</v>
      </c>
      <c r="H2101" s="199" t="s">
        <v>3196</v>
      </c>
      <c r="I2101" s="192" t="s">
        <v>1711</v>
      </c>
      <c r="J2101" s="201">
        <f t="shared" si="1052"/>
        <v>0.45765</v>
      </c>
      <c r="K2101" s="195">
        <v>0.24979999999999999</v>
      </c>
      <c r="L2101" s="201">
        <f t="shared" si="1053"/>
        <v>0.11432096999999999</v>
      </c>
      <c r="M2101" s="196">
        <f t="shared" si="1054"/>
        <v>0.56999999999999995</v>
      </c>
      <c r="N2101" s="20"/>
      <c r="O2101" s="17"/>
      <c r="P2101" s="17"/>
      <c r="Q2101" s="17"/>
      <c r="R2101" s="17"/>
    </row>
    <row r="2102" spans="1:18" ht="15" customHeight="1">
      <c r="A2102" s="17"/>
      <c r="B2102" s="213"/>
      <c r="C2102" s="174"/>
      <c r="D2102" s="199" t="s">
        <v>1705</v>
      </c>
      <c r="E2102" s="482" t="s">
        <v>1706</v>
      </c>
      <c r="F2102" s="483"/>
      <c r="G2102" s="231" t="s">
        <v>518</v>
      </c>
      <c r="H2102" s="199" t="s">
        <v>1590</v>
      </c>
      <c r="I2102" s="192" t="s">
        <v>1713</v>
      </c>
      <c r="J2102" s="201">
        <f t="shared" si="1052"/>
        <v>6.4439999999999997E-2</v>
      </c>
      <c r="K2102" s="195">
        <v>0.24979999999999999</v>
      </c>
      <c r="L2102" s="201">
        <f t="shared" si="1053"/>
        <v>1.6097112E-2</v>
      </c>
      <c r="M2102" s="196">
        <f t="shared" si="1054"/>
        <v>0.08</v>
      </c>
      <c r="N2102" s="20"/>
      <c r="O2102" s="17"/>
      <c r="P2102" s="17"/>
      <c r="Q2102" s="17"/>
      <c r="R2102" s="17"/>
    </row>
    <row r="2103" spans="1:18" ht="15" customHeight="1">
      <c r="A2103" s="17"/>
      <c r="B2103" s="213"/>
      <c r="C2103" s="174"/>
      <c r="D2103" s="199" t="s">
        <v>1661</v>
      </c>
      <c r="E2103" s="482" t="s">
        <v>1662</v>
      </c>
      <c r="F2103" s="483"/>
      <c r="G2103" s="231" t="s">
        <v>596</v>
      </c>
      <c r="H2103" s="199" t="s">
        <v>3197</v>
      </c>
      <c r="I2103" s="192" t="s">
        <v>1715</v>
      </c>
      <c r="J2103" s="201">
        <f t="shared" si="1052"/>
        <v>2.8150080000000002</v>
      </c>
      <c r="K2103" s="195">
        <v>0.24979999999999999</v>
      </c>
      <c r="L2103" s="201">
        <f t="shared" si="1053"/>
        <v>0.70318899840000004</v>
      </c>
      <c r="M2103" s="196">
        <f t="shared" si="1054"/>
        <v>3.52</v>
      </c>
      <c r="N2103" s="20"/>
      <c r="O2103" s="17"/>
      <c r="P2103" s="17"/>
      <c r="Q2103" s="17"/>
      <c r="R2103" s="17"/>
    </row>
    <row r="2104" spans="1:18" ht="15" customHeight="1">
      <c r="A2104" s="17"/>
      <c r="B2104" s="213"/>
      <c r="C2104" s="174"/>
      <c r="D2104" s="199" t="s">
        <v>1649</v>
      </c>
      <c r="E2104" s="482" t="s">
        <v>1650</v>
      </c>
      <c r="F2104" s="483"/>
      <c r="G2104" s="231" t="s">
        <v>596</v>
      </c>
      <c r="H2104" s="199" t="s">
        <v>3197</v>
      </c>
      <c r="I2104" s="192" t="s">
        <v>1716</v>
      </c>
      <c r="J2104" s="201">
        <f t="shared" si="1052"/>
        <v>3.505544</v>
      </c>
      <c r="K2104" s="195">
        <v>0.24979999999999999</v>
      </c>
      <c r="L2104" s="201">
        <f t="shared" si="1053"/>
        <v>0.87568489119999993</v>
      </c>
      <c r="M2104" s="196">
        <f t="shared" si="1054"/>
        <v>4.38</v>
      </c>
      <c r="N2104" s="20"/>
      <c r="O2104" s="17"/>
      <c r="P2104" s="17"/>
      <c r="Q2104" s="17"/>
      <c r="R2104" s="17"/>
    </row>
    <row r="2105" spans="1:18" ht="15.75">
      <c r="A2105" s="17"/>
      <c r="B2105" s="213"/>
      <c r="C2105" s="486"/>
      <c r="D2105" s="486"/>
      <c r="E2105" s="486"/>
      <c r="F2105" s="486"/>
      <c r="G2105" s="486"/>
      <c r="H2105" s="486"/>
      <c r="I2105" s="486"/>
      <c r="J2105" s="486"/>
      <c r="K2105" s="486"/>
      <c r="L2105" s="209" t="s">
        <v>594</v>
      </c>
      <c r="M2105" s="210">
        <f>SUM(M2099:M2104)</f>
        <v>21.75</v>
      </c>
      <c r="N2105" s="20"/>
      <c r="O2105" s="17"/>
      <c r="P2105" s="17"/>
      <c r="Q2105" s="17"/>
      <c r="R2105" s="17"/>
    </row>
    <row r="2106" spans="1:18" ht="15.75" customHeight="1">
      <c r="A2106" s="17"/>
      <c r="B2106" s="213"/>
      <c r="C2106" s="206" t="s">
        <v>4053</v>
      </c>
      <c r="D2106" s="206" t="s">
        <v>3201</v>
      </c>
      <c r="E2106" s="484" t="s">
        <v>3202</v>
      </c>
      <c r="F2106" s="484"/>
      <c r="G2106" s="484"/>
      <c r="H2106" s="484"/>
      <c r="I2106" s="484"/>
      <c r="J2106" s="484"/>
      <c r="K2106" s="484"/>
      <c r="L2106" s="484"/>
      <c r="M2106" s="485"/>
      <c r="N2106" s="20"/>
      <c r="O2106" s="17"/>
      <c r="P2106" s="17"/>
      <c r="Q2106" s="17"/>
      <c r="R2106" s="17"/>
    </row>
    <row r="2107" spans="1:18" ht="15" customHeight="1">
      <c r="A2107" s="17"/>
      <c r="B2107" s="213"/>
      <c r="C2107" s="174"/>
      <c r="D2107" s="199" t="s">
        <v>3203</v>
      </c>
      <c r="E2107" s="482" t="s">
        <v>3204</v>
      </c>
      <c r="F2107" s="483"/>
      <c r="G2107" s="231" t="s">
        <v>518</v>
      </c>
      <c r="H2107" s="199" t="s">
        <v>1534</v>
      </c>
      <c r="I2107" s="192" t="s">
        <v>3211</v>
      </c>
      <c r="J2107" s="201">
        <f t="shared" ref="J2107:J2112" si="1055">H2107*I2107</f>
        <v>48</v>
      </c>
      <c r="K2107" s="195">
        <v>0.24979999999999999</v>
      </c>
      <c r="L2107" s="201">
        <f t="shared" ref="L2107:L2112" si="1056">J2107*K2107</f>
        <v>11.990399999999999</v>
      </c>
      <c r="M2107" s="196">
        <f t="shared" ref="M2107:M2112" si="1057">ROUND(J2107+L2107,2)</f>
        <v>59.99</v>
      </c>
      <c r="N2107" s="20"/>
      <c r="O2107" s="17"/>
      <c r="P2107" s="17"/>
      <c r="Q2107" s="17"/>
      <c r="R2107" s="17"/>
    </row>
    <row r="2108" spans="1:18" ht="15" customHeight="1">
      <c r="A2108" s="17"/>
      <c r="B2108" s="213"/>
      <c r="C2108" s="174"/>
      <c r="D2108" s="199" t="s">
        <v>3205</v>
      </c>
      <c r="E2108" s="482" t="s">
        <v>3206</v>
      </c>
      <c r="F2108" s="483"/>
      <c r="G2108" s="231" t="s">
        <v>518</v>
      </c>
      <c r="H2108" s="199" t="s">
        <v>1527</v>
      </c>
      <c r="I2108" s="192" t="s">
        <v>3212</v>
      </c>
      <c r="J2108" s="201">
        <f t="shared" si="1055"/>
        <v>12.59</v>
      </c>
      <c r="K2108" s="195">
        <v>0.24979999999999999</v>
      </c>
      <c r="L2108" s="201">
        <f t="shared" si="1056"/>
        <v>3.1449819999999997</v>
      </c>
      <c r="M2108" s="196">
        <f t="shared" si="1057"/>
        <v>15.73</v>
      </c>
      <c r="N2108" s="20"/>
      <c r="O2108" s="17"/>
      <c r="P2108" s="17"/>
      <c r="Q2108" s="17"/>
      <c r="R2108" s="17"/>
    </row>
    <row r="2109" spans="1:18" ht="15" customHeight="1">
      <c r="A2109" s="17"/>
      <c r="B2109" s="213"/>
      <c r="C2109" s="174"/>
      <c r="D2109" s="199" t="s">
        <v>3207</v>
      </c>
      <c r="E2109" s="482" t="s">
        <v>3208</v>
      </c>
      <c r="F2109" s="483"/>
      <c r="G2109" s="231" t="s">
        <v>518</v>
      </c>
      <c r="H2109" s="199" t="s">
        <v>1527</v>
      </c>
      <c r="I2109" s="192" t="s">
        <v>3213</v>
      </c>
      <c r="J2109" s="201">
        <f t="shared" si="1055"/>
        <v>432.89</v>
      </c>
      <c r="K2109" s="195">
        <v>0.24979999999999999</v>
      </c>
      <c r="L2109" s="201">
        <f t="shared" si="1056"/>
        <v>108.13592199999999</v>
      </c>
      <c r="M2109" s="196">
        <f t="shared" si="1057"/>
        <v>541.03</v>
      </c>
      <c r="N2109" s="20"/>
      <c r="O2109" s="17"/>
      <c r="P2109" s="17"/>
      <c r="Q2109" s="17"/>
      <c r="R2109" s="17"/>
    </row>
    <row r="2110" spans="1:18" ht="15" customHeight="1">
      <c r="A2110" s="17"/>
      <c r="B2110" s="213"/>
      <c r="C2110" s="174"/>
      <c r="D2110" s="199" t="s">
        <v>3209</v>
      </c>
      <c r="E2110" s="482" t="s">
        <v>3210</v>
      </c>
      <c r="F2110" s="483"/>
      <c r="G2110" s="231" t="s">
        <v>505</v>
      </c>
      <c r="H2110" s="199" t="s">
        <v>3214</v>
      </c>
      <c r="I2110" s="192" t="s">
        <v>3215</v>
      </c>
      <c r="J2110" s="201">
        <f t="shared" si="1055"/>
        <v>11.549029000000001</v>
      </c>
      <c r="K2110" s="195">
        <v>0.24979999999999999</v>
      </c>
      <c r="L2110" s="201">
        <f t="shared" si="1056"/>
        <v>2.8849474442000003</v>
      </c>
      <c r="M2110" s="196">
        <f t="shared" si="1057"/>
        <v>14.43</v>
      </c>
      <c r="N2110" s="20"/>
      <c r="O2110" s="17"/>
      <c r="P2110" s="17"/>
      <c r="Q2110" s="17"/>
      <c r="R2110" s="17"/>
    </row>
    <row r="2111" spans="1:18" ht="15" customHeight="1">
      <c r="A2111" s="17"/>
      <c r="B2111" s="213"/>
      <c r="C2111" s="174"/>
      <c r="D2111" s="199" t="s">
        <v>1649</v>
      </c>
      <c r="E2111" s="482" t="s">
        <v>1650</v>
      </c>
      <c r="F2111" s="483"/>
      <c r="G2111" s="231" t="s">
        <v>596</v>
      </c>
      <c r="H2111" s="199" t="s">
        <v>3216</v>
      </c>
      <c r="I2111" s="192" t="s">
        <v>1716</v>
      </c>
      <c r="J2111" s="201">
        <f t="shared" si="1055"/>
        <v>10.542095999999999</v>
      </c>
      <c r="K2111" s="195">
        <v>0.24979999999999999</v>
      </c>
      <c r="L2111" s="201">
        <f t="shared" si="1056"/>
        <v>2.6334155807999995</v>
      </c>
      <c r="M2111" s="196">
        <f t="shared" si="1057"/>
        <v>13.18</v>
      </c>
      <c r="N2111" s="20"/>
      <c r="O2111" s="17"/>
      <c r="P2111" s="17"/>
      <c r="Q2111" s="17"/>
      <c r="R2111" s="17"/>
    </row>
    <row r="2112" spans="1:18" ht="15" customHeight="1">
      <c r="A2112" s="17"/>
      <c r="B2112" s="213"/>
      <c r="C2112" s="174"/>
      <c r="D2112" s="199" t="s">
        <v>606</v>
      </c>
      <c r="E2112" s="482" t="s">
        <v>597</v>
      </c>
      <c r="F2112" s="483"/>
      <c r="G2112" s="231" t="s">
        <v>596</v>
      </c>
      <c r="H2112" s="199" t="s">
        <v>3217</v>
      </c>
      <c r="I2112" s="192" t="s">
        <v>1922</v>
      </c>
      <c r="J2112" s="201">
        <f t="shared" si="1055"/>
        <v>6.0428549999999994</v>
      </c>
      <c r="K2112" s="195">
        <v>0.24979999999999999</v>
      </c>
      <c r="L2112" s="201">
        <f t="shared" si="1056"/>
        <v>1.5095051789999998</v>
      </c>
      <c r="M2112" s="196">
        <f t="shared" si="1057"/>
        <v>7.55</v>
      </c>
      <c r="N2112" s="20"/>
      <c r="O2112" s="17"/>
      <c r="P2112" s="17"/>
      <c r="Q2112" s="17"/>
      <c r="R2112" s="17"/>
    </row>
    <row r="2113" spans="1:18" ht="15.75">
      <c r="A2113" s="17"/>
      <c r="B2113" s="213"/>
      <c r="C2113" s="486"/>
      <c r="D2113" s="486"/>
      <c r="E2113" s="486"/>
      <c r="F2113" s="486"/>
      <c r="G2113" s="486"/>
      <c r="H2113" s="486"/>
      <c r="I2113" s="486"/>
      <c r="J2113" s="486"/>
      <c r="K2113" s="486"/>
      <c r="L2113" s="209" t="s">
        <v>594</v>
      </c>
      <c r="M2113" s="210">
        <f>SUM(M2107:M2112)</f>
        <v>651.90999999999985</v>
      </c>
      <c r="N2113" s="20"/>
      <c r="O2113" s="17"/>
      <c r="P2113" s="17"/>
      <c r="Q2113" s="17"/>
      <c r="R2113" s="17"/>
    </row>
    <row r="2114" spans="1:18" ht="15.75" customHeight="1">
      <c r="A2114" s="17"/>
      <c r="B2114" s="213"/>
      <c r="C2114" s="206" t="s">
        <v>4054</v>
      </c>
      <c r="D2114" s="206" t="s">
        <v>3218</v>
      </c>
      <c r="E2114" s="484" t="s">
        <v>3219</v>
      </c>
      <c r="F2114" s="484"/>
      <c r="G2114" s="484"/>
      <c r="H2114" s="484"/>
      <c r="I2114" s="484"/>
      <c r="J2114" s="484"/>
      <c r="K2114" s="484"/>
      <c r="L2114" s="484"/>
      <c r="M2114" s="485"/>
      <c r="N2114" s="20"/>
      <c r="O2114" s="17"/>
      <c r="P2114" s="17"/>
      <c r="Q2114" s="17"/>
      <c r="R2114" s="17"/>
    </row>
    <row r="2115" spans="1:18" ht="15" customHeight="1">
      <c r="A2115" s="17"/>
      <c r="B2115" s="213"/>
      <c r="C2115" s="174"/>
      <c r="D2115" s="199" t="s">
        <v>3220</v>
      </c>
      <c r="E2115" s="482" t="s">
        <v>3221</v>
      </c>
      <c r="F2115" s="483"/>
      <c r="G2115" s="231" t="s">
        <v>518</v>
      </c>
      <c r="H2115" s="199" t="s">
        <v>3230</v>
      </c>
      <c r="I2115" s="192" t="s">
        <v>3231</v>
      </c>
      <c r="J2115" s="201">
        <f t="shared" ref="J2115:J2121" si="1058">H2115*I2115</f>
        <v>0.144175</v>
      </c>
      <c r="K2115" s="195">
        <v>0.24979999999999999</v>
      </c>
      <c r="L2115" s="201">
        <f t="shared" ref="L2115:L2121" si="1059">J2115*K2115</f>
        <v>3.6014915000000002E-2</v>
      </c>
      <c r="M2115" s="196">
        <f t="shared" ref="M2115:M2121" si="1060">ROUND(J2115+L2115,2)</f>
        <v>0.18</v>
      </c>
      <c r="N2115" s="20"/>
      <c r="O2115" s="17"/>
      <c r="P2115" s="17"/>
      <c r="Q2115" s="17"/>
      <c r="R2115" s="17"/>
    </row>
    <row r="2116" spans="1:18" ht="15" customHeight="1">
      <c r="A2116" s="17"/>
      <c r="B2116" s="213"/>
      <c r="C2116" s="174"/>
      <c r="D2116" s="199" t="s">
        <v>3222</v>
      </c>
      <c r="E2116" s="482" t="s">
        <v>3223</v>
      </c>
      <c r="F2116" s="483"/>
      <c r="G2116" s="231" t="s">
        <v>518</v>
      </c>
      <c r="H2116" s="199" t="s">
        <v>1534</v>
      </c>
      <c r="I2116" s="192" t="s">
        <v>3232</v>
      </c>
      <c r="J2116" s="201">
        <f t="shared" si="1058"/>
        <v>35.58</v>
      </c>
      <c r="K2116" s="195">
        <v>0.24979999999999999</v>
      </c>
      <c r="L2116" s="201">
        <f t="shared" si="1059"/>
        <v>8.8878839999999997</v>
      </c>
      <c r="M2116" s="196">
        <f t="shared" si="1060"/>
        <v>44.47</v>
      </c>
      <c r="N2116" s="20"/>
      <c r="O2116" s="17"/>
      <c r="P2116" s="17"/>
      <c r="Q2116" s="17"/>
      <c r="R2116" s="17"/>
    </row>
    <row r="2117" spans="1:18" ht="15" customHeight="1">
      <c r="A2117" s="17"/>
      <c r="B2117" s="213"/>
      <c r="C2117" s="174"/>
      <c r="D2117" s="199" t="s">
        <v>3224</v>
      </c>
      <c r="E2117" s="482" t="s">
        <v>3225</v>
      </c>
      <c r="F2117" s="483"/>
      <c r="G2117" s="231" t="s">
        <v>518</v>
      </c>
      <c r="H2117" s="199" t="s">
        <v>1527</v>
      </c>
      <c r="I2117" s="192" t="s">
        <v>3233</v>
      </c>
      <c r="J2117" s="201">
        <f t="shared" si="1058"/>
        <v>8.1999999999999993</v>
      </c>
      <c r="K2117" s="195">
        <v>0.24979999999999999</v>
      </c>
      <c r="L2117" s="201">
        <f t="shared" si="1059"/>
        <v>2.0483599999999997</v>
      </c>
      <c r="M2117" s="196">
        <f t="shared" si="1060"/>
        <v>10.25</v>
      </c>
      <c r="N2117" s="20"/>
      <c r="O2117" s="17"/>
      <c r="P2117" s="17"/>
      <c r="Q2117" s="17"/>
      <c r="R2117" s="17"/>
    </row>
    <row r="2118" spans="1:18" ht="15" customHeight="1">
      <c r="A2118" s="17"/>
      <c r="B2118" s="213"/>
      <c r="C2118" s="174"/>
      <c r="D2118" s="199" t="s">
        <v>3226</v>
      </c>
      <c r="E2118" s="482" t="s">
        <v>3227</v>
      </c>
      <c r="F2118" s="483"/>
      <c r="G2118" s="231" t="s">
        <v>518</v>
      </c>
      <c r="H2118" s="199" t="s">
        <v>1527</v>
      </c>
      <c r="I2118" s="192" t="s">
        <v>3234</v>
      </c>
      <c r="J2118" s="201">
        <f t="shared" si="1058"/>
        <v>340.15</v>
      </c>
      <c r="K2118" s="195">
        <v>0.24979999999999999</v>
      </c>
      <c r="L2118" s="201">
        <f t="shared" si="1059"/>
        <v>84.969469999999987</v>
      </c>
      <c r="M2118" s="196">
        <f t="shared" si="1060"/>
        <v>425.12</v>
      </c>
      <c r="N2118" s="20"/>
      <c r="O2118" s="17"/>
      <c r="P2118" s="17"/>
      <c r="Q2118" s="17"/>
      <c r="R2118" s="17"/>
    </row>
    <row r="2119" spans="1:18" ht="15" customHeight="1">
      <c r="A2119" s="17"/>
      <c r="B2119" s="213"/>
      <c r="C2119" s="174"/>
      <c r="D2119" s="199" t="s">
        <v>3228</v>
      </c>
      <c r="E2119" s="482" t="s">
        <v>3229</v>
      </c>
      <c r="F2119" s="483"/>
      <c r="G2119" s="231" t="s">
        <v>518</v>
      </c>
      <c r="H2119" s="199" t="s">
        <v>1527</v>
      </c>
      <c r="I2119" s="192" t="s">
        <v>3235</v>
      </c>
      <c r="J2119" s="201">
        <f t="shared" ref="J2119" si="1061">H2119*I2119</f>
        <v>285.79000000000002</v>
      </c>
      <c r="K2119" s="195">
        <v>0.24979999999999999</v>
      </c>
      <c r="L2119" s="201">
        <f t="shared" ref="L2119" si="1062">J2119*K2119</f>
        <v>71.390342000000004</v>
      </c>
      <c r="M2119" s="196">
        <f t="shared" si="1060"/>
        <v>357.18</v>
      </c>
      <c r="N2119" s="20"/>
      <c r="O2119" s="17"/>
      <c r="P2119" s="17"/>
      <c r="Q2119" s="17"/>
      <c r="R2119" s="17"/>
    </row>
    <row r="2120" spans="1:18" ht="15" customHeight="1">
      <c r="A2120" s="17"/>
      <c r="B2120" s="213"/>
      <c r="C2120" s="174"/>
      <c r="D2120" s="199" t="s">
        <v>1649</v>
      </c>
      <c r="E2120" s="482" t="s">
        <v>1650</v>
      </c>
      <c r="F2120" s="483"/>
      <c r="G2120" s="231" t="s">
        <v>596</v>
      </c>
      <c r="H2120" s="199" t="s">
        <v>3236</v>
      </c>
      <c r="I2120" s="192" t="s">
        <v>1716</v>
      </c>
      <c r="J2120" s="201">
        <f t="shared" si="1058"/>
        <v>21.410979999999995</v>
      </c>
      <c r="K2120" s="195">
        <v>0.24979999999999999</v>
      </c>
      <c r="L2120" s="201">
        <f t="shared" si="1059"/>
        <v>5.3484628039999986</v>
      </c>
      <c r="M2120" s="196">
        <f t="shared" si="1060"/>
        <v>26.76</v>
      </c>
      <c r="N2120" s="20"/>
      <c r="O2120" s="17"/>
      <c r="P2120" s="17"/>
      <c r="Q2120" s="17"/>
      <c r="R2120" s="17"/>
    </row>
    <row r="2121" spans="1:18" ht="15" customHeight="1">
      <c r="A2121" s="17"/>
      <c r="B2121" s="213"/>
      <c r="C2121" s="174"/>
      <c r="D2121" s="199" t="s">
        <v>606</v>
      </c>
      <c r="E2121" s="482" t="s">
        <v>597</v>
      </c>
      <c r="F2121" s="483"/>
      <c r="G2121" s="231" t="s">
        <v>596</v>
      </c>
      <c r="H2121" s="199" t="s">
        <v>3237</v>
      </c>
      <c r="I2121" s="192" t="s">
        <v>1922</v>
      </c>
      <c r="J2121" s="201">
        <f t="shared" si="1058"/>
        <v>5.4964909999999998</v>
      </c>
      <c r="K2121" s="195">
        <v>0.24979999999999999</v>
      </c>
      <c r="L2121" s="201">
        <f t="shared" si="1059"/>
        <v>1.3730234518</v>
      </c>
      <c r="M2121" s="196">
        <f t="shared" si="1060"/>
        <v>6.87</v>
      </c>
      <c r="N2121" s="20"/>
      <c r="O2121" s="17"/>
      <c r="P2121" s="17"/>
      <c r="Q2121" s="17"/>
      <c r="R2121" s="17"/>
    </row>
    <row r="2122" spans="1:18" ht="15.75">
      <c r="A2122" s="17"/>
      <c r="B2122" s="213"/>
      <c r="C2122" s="486"/>
      <c r="D2122" s="486"/>
      <c r="E2122" s="486"/>
      <c r="F2122" s="486"/>
      <c r="G2122" s="486"/>
      <c r="H2122" s="486"/>
      <c r="I2122" s="486"/>
      <c r="J2122" s="486"/>
      <c r="K2122" s="486"/>
      <c r="L2122" s="209" t="s">
        <v>594</v>
      </c>
      <c r="M2122" s="210">
        <f>SUM(M2115:M2121)</f>
        <v>870.83</v>
      </c>
      <c r="N2122" s="20"/>
      <c r="O2122" s="17"/>
      <c r="P2122" s="17"/>
      <c r="Q2122" s="17"/>
      <c r="R2122" s="17"/>
    </row>
    <row r="2123" spans="1:18" ht="15.75" customHeight="1">
      <c r="A2123" s="17"/>
      <c r="B2123" s="213"/>
      <c r="C2123" s="206" t="s">
        <v>4055</v>
      </c>
      <c r="D2123" s="206">
        <v>86876</v>
      </c>
      <c r="E2123" s="484" t="s">
        <v>1361</v>
      </c>
      <c r="F2123" s="484"/>
      <c r="G2123" s="484"/>
      <c r="H2123" s="484"/>
      <c r="I2123" s="484"/>
      <c r="J2123" s="484"/>
      <c r="K2123" s="484"/>
      <c r="L2123" s="484"/>
      <c r="M2123" s="485"/>
      <c r="N2123" s="20"/>
      <c r="O2123" s="17"/>
      <c r="P2123" s="17"/>
      <c r="Q2123" s="17"/>
      <c r="R2123" s="17"/>
    </row>
    <row r="2124" spans="1:18" ht="15" customHeight="1">
      <c r="A2124" s="17"/>
      <c r="B2124" s="213"/>
      <c r="C2124" s="174"/>
      <c r="D2124" s="199" t="s">
        <v>3222</v>
      </c>
      <c r="E2124" s="482" t="s">
        <v>3223</v>
      </c>
      <c r="F2124" s="483"/>
      <c r="G2124" s="231" t="s">
        <v>518</v>
      </c>
      <c r="H2124" s="199" t="s">
        <v>1642</v>
      </c>
      <c r="I2124" s="192" t="s">
        <v>3232</v>
      </c>
      <c r="J2124" s="201">
        <f t="shared" ref="J2124:J2128" si="1063">H2124*I2124</f>
        <v>71.16</v>
      </c>
      <c r="K2124" s="195">
        <v>0.24979999999999999</v>
      </c>
      <c r="L2124" s="201">
        <f t="shared" ref="L2124:L2128" si="1064">J2124*K2124</f>
        <v>17.775767999999999</v>
      </c>
      <c r="M2124" s="196">
        <f t="shared" ref="M2124:M2128" si="1065">ROUND(J2124+L2124,2)</f>
        <v>88.94</v>
      </c>
      <c r="N2124" s="20"/>
      <c r="O2124" s="17"/>
      <c r="P2124" s="17"/>
      <c r="Q2124" s="17"/>
      <c r="R2124" s="17"/>
    </row>
    <row r="2125" spans="1:18" ht="15" customHeight="1">
      <c r="A2125" s="17"/>
      <c r="B2125" s="213"/>
      <c r="C2125" s="174"/>
      <c r="D2125" s="199" t="s">
        <v>3238</v>
      </c>
      <c r="E2125" s="482" t="s">
        <v>3239</v>
      </c>
      <c r="F2125" s="483"/>
      <c r="G2125" s="231" t="s">
        <v>518</v>
      </c>
      <c r="H2125" s="199" t="s">
        <v>1527</v>
      </c>
      <c r="I2125" s="192" t="s">
        <v>3240</v>
      </c>
      <c r="J2125" s="201">
        <f t="shared" si="1063"/>
        <v>179.58</v>
      </c>
      <c r="K2125" s="195">
        <v>0.24979999999999999</v>
      </c>
      <c r="L2125" s="201">
        <f t="shared" si="1064"/>
        <v>44.859084000000003</v>
      </c>
      <c r="M2125" s="196">
        <f t="shared" si="1065"/>
        <v>224.44</v>
      </c>
      <c r="N2125" s="20"/>
      <c r="O2125" s="17"/>
      <c r="P2125" s="17"/>
      <c r="Q2125" s="17"/>
      <c r="R2125" s="17"/>
    </row>
    <row r="2126" spans="1:18" ht="15" customHeight="1">
      <c r="A2126" s="17"/>
      <c r="B2126" s="213"/>
      <c r="C2126" s="174"/>
      <c r="D2126" s="199" t="s">
        <v>3209</v>
      </c>
      <c r="E2126" s="482" t="s">
        <v>3210</v>
      </c>
      <c r="F2126" s="483"/>
      <c r="G2126" s="231" t="s">
        <v>505</v>
      </c>
      <c r="H2126" s="199" t="s">
        <v>3241</v>
      </c>
      <c r="I2126" s="192" t="s">
        <v>3215</v>
      </c>
      <c r="J2126" s="201">
        <f t="shared" si="1063"/>
        <v>6.1350120000000006</v>
      </c>
      <c r="K2126" s="195">
        <v>0.24979999999999999</v>
      </c>
      <c r="L2126" s="201">
        <f t="shared" si="1064"/>
        <v>1.5325259976000001</v>
      </c>
      <c r="M2126" s="196">
        <f t="shared" si="1065"/>
        <v>7.67</v>
      </c>
      <c r="N2126" s="20"/>
      <c r="O2126" s="17"/>
      <c r="P2126" s="17"/>
      <c r="Q2126" s="17"/>
      <c r="R2126" s="17"/>
    </row>
    <row r="2127" spans="1:18" ht="15" customHeight="1">
      <c r="A2127" s="17"/>
      <c r="B2127" s="213"/>
      <c r="C2127" s="174"/>
      <c r="D2127" s="199" t="s">
        <v>1649</v>
      </c>
      <c r="E2127" s="482" t="s">
        <v>1650</v>
      </c>
      <c r="F2127" s="483"/>
      <c r="G2127" s="231" t="s">
        <v>596</v>
      </c>
      <c r="H2127" s="199" t="s">
        <v>3242</v>
      </c>
      <c r="I2127" s="192" t="s">
        <v>1716</v>
      </c>
      <c r="J2127" s="201">
        <f t="shared" si="1063"/>
        <v>15.165934</v>
      </c>
      <c r="K2127" s="195">
        <v>0.24979999999999999</v>
      </c>
      <c r="L2127" s="201">
        <f t="shared" si="1064"/>
        <v>3.7884503131999998</v>
      </c>
      <c r="M2127" s="196">
        <f t="shared" si="1065"/>
        <v>18.95</v>
      </c>
      <c r="N2127" s="20"/>
      <c r="O2127" s="17"/>
      <c r="P2127" s="17"/>
      <c r="Q2127" s="17"/>
      <c r="R2127" s="17"/>
    </row>
    <row r="2128" spans="1:18" ht="15" customHeight="1">
      <c r="A2128" s="17"/>
      <c r="B2128" s="213"/>
      <c r="C2128" s="174"/>
      <c r="D2128" s="199" t="s">
        <v>606</v>
      </c>
      <c r="E2128" s="482" t="s">
        <v>597</v>
      </c>
      <c r="F2128" s="483"/>
      <c r="G2128" s="231" t="s">
        <v>596</v>
      </c>
      <c r="H2128" s="199" t="s">
        <v>3243</v>
      </c>
      <c r="I2128" s="192" t="s">
        <v>1922</v>
      </c>
      <c r="J2128" s="201">
        <f t="shared" si="1063"/>
        <v>5.3702739999999993</v>
      </c>
      <c r="K2128" s="195">
        <v>0.24979999999999999</v>
      </c>
      <c r="L2128" s="201">
        <f t="shared" si="1064"/>
        <v>1.3414944451999997</v>
      </c>
      <c r="M2128" s="196">
        <f t="shared" si="1065"/>
        <v>6.71</v>
      </c>
      <c r="N2128" s="20"/>
      <c r="O2128" s="17"/>
      <c r="P2128" s="17"/>
      <c r="Q2128" s="17"/>
      <c r="R2128" s="17"/>
    </row>
    <row r="2129" spans="1:18" ht="15.75">
      <c r="A2129" s="17"/>
      <c r="B2129" s="213"/>
      <c r="C2129" s="486"/>
      <c r="D2129" s="486"/>
      <c r="E2129" s="486"/>
      <c r="F2129" s="486"/>
      <c r="G2129" s="486"/>
      <c r="H2129" s="486"/>
      <c r="I2129" s="486"/>
      <c r="J2129" s="486"/>
      <c r="K2129" s="486"/>
      <c r="L2129" s="209" t="s">
        <v>594</v>
      </c>
      <c r="M2129" s="210">
        <f>SUM(M2124:M2128)</f>
        <v>346.71</v>
      </c>
      <c r="N2129" s="20"/>
      <c r="O2129" s="17"/>
      <c r="P2129" s="17"/>
      <c r="Q2129" s="17"/>
      <c r="R2129" s="17"/>
    </row>
    <row r="2130" spans="1:18" ht="15.75" customHeight="1">
      <c r="A2130" s="17"/>
      <c r="B2130" s="213"/>
      <c r="C2130" s="206" t="s">
        <v>4056</v>
      </c>
      <c r="D2130" s="206">
        <v>86877</v>
      </c>
      <c r="E2130" s="484" t="s">
        <v>1362</v>
      </c>
      <c r="F2130" s="484"/>
      <c r="G2130" s="484"/>
      <c r="H2130" s="484"/>
      <c r="I2130" s="484"/>
      <c r="J2130" s="484"/>
      <c r="K2130" s="484"/>
      <c r="L2130" s="484"/>
      <c r="M2130" s="485"/>
      <c r="N2130" s="20"/>
      <c r="O2130" s="17"/>
      <c r="P2130" s="17"/>
      <c r="Q2130" s="17"/>
      <c r="R2130" s="17"/>
    </row>
    <row r="2131" spans="1:18" ht="15" customHeight="1">
      <c r="A2131" s="17"/>
      <c r="B2131" s="213"/>
      <c r="C2131" s="174"/>
      <c r="D2131" s="199" t="s">
        <v>3220</v>
      </c>
      <c r="E2131" s="482" t="s">
        <v>3221</v>
      </c>
      <c r="F2131" s="483"/>
      <c r="G2131" s="231" t="s">
        <v>518</v>
      </c>
      <c r="H2131" s="199" t="s">
        <v>3246</v>
      </c>
      <c r="I2131" s="192" t="s">
        <v>3231</v>
      </c>
      <c r="J2131" s="201">
        <f t="shared" ref="J2131:J2134" si="1066">H2131*I2131</f>
        <v>0.18960000000000002</v>
      </c>
      <c r="K2131" s="195">
        <v>0.24979999999999999</v>
      </c>
      <c r="L2131" s="201">
        <f t="shared" ref="L2131:L2134" si="1067">J2131*K2131</f>
        <v>4.7362080000000001E-2</v>
      </c>
      <c r="M2131" s="196">
        <f t="shared" ref="M2131:M2134" si="1068">ROUND(J2131+L2131,2)</f>
        <v>0.24</v>
      </c>
      <c r="N2131" s="20"/>
      <c r="O2131" s="17"/>
      <c r="P2131" s="17"/>
      <c r="Q2131" s="17"/>
      <c r="R2131" s="17"/>
    </row>
    <row r="2132" spans="1:18" ht="15" customHeight="1">
      <c r="A2132" s="17"/>
      <c r="B2132" s="213"/>
      <c r="C2132" s="174"/>
      <c r="D2132" s="199" t="s">
        <v>3244</v>
      </c>
      <c r="E2132" s="482" t="s">
        <v>3245</v>
      </c>
      <c r="F2132" s="483"/>
      <c r="G2132" s="231" t="s">
        <v>518</v>
      </c>
      <c r="H2132" s="199" t="s">
        <v>1527</v>
      </c>
      <c r="I2132" s="192" t="s">
        <v>3247</v>
      </c>
      <c r="J2132" s="201">
        <f t="shared" si="1066"/>
        <v>65.349999999999994</v>
      </c>
      <c r="K2132" s="195">
        <v>0.24979999999999999</v>
      </c>
      <c r="L2132" s="201">
        <f t="shared" si="1067"/>
        <v>16.32443</v>
      </c>
      <c r="M2132" s="196">
        <f t="shared" si="1068"/>
        <v>81.67</v>
      </c>
      <c r="N2132" s="20"/>
      <c r="O2132" s="17"/>
      <c r="P2132" s="17"/>
      <c r="Q2132" s="17"/>
      <c r="R2132" s="17"/>
    </row>
    <row r="2133" spans="1:18" ht="15" customHeight="1">
      <c r="A2133" s="17"/>
      <c r="B2133" s="213"/>
      <c r="C2133" s="174"/>
      <c r="D2133" s="199" t="s">
        <v>1649</v>
      </c>
      <c r="E2133" s="482" t="s">
        <v>1650</v>
      </c>
      <c r="F2133" s="483"/>
      <c r="G2133" s="231" t="s">
        <v>596</v>
      </c>
      <c r="H2133" s="199" t="s">
        <v>3248</v>
      </c>
      <c r="I2133" s="192" t="s">
        <v>1716</v>
      </c>
      <c r="J2133" s="201">
        <f t="shared" si="1066"/>
        <v>3.6922799999999993</v>
      </c>
      <c r="K2133" s="195">
        <v>0.24979999999999999</v>
      </c>
      <c r="L2133" s="201">
        <f t="shared" si="1067"/>
        <v>0.92233154399999984</v>
      </c>
      <c r="M2133" s="196">
        <f t="shared" si="1068"/>
        <v>4.6100000000000003</v>
      </c>
      <c r="N2133" s="20"/>
      <c r="O2133" s="17"/>
      <c r="P2133" s="17"/>
      <c r="Q2133" s="17"/>
      <c r="R2133" s="17"/>
    </row>
    <row r="2134" spans="1:18" ht="15" customHeight="1">
      <c r="A2134" s="17"/>
      <c r="B2134" s="213"/>
      <c r="C2134" s="174"/>
      <c r="D2134" s="199" t="s">
        <v>606</v>
      </c>
      <c r="E2134" s="482" t="s">
        <v>597</v>
      </c>
      <c r="F2134" s="483"/>
      <c r="G2134" s="231" t="s">
        <v>596</v>
      </c>
      <c r="H2134" s="199" t="s">
        <v>3249</v>
      </c>
      <c r="I2134" s="192" t="s">
        <v>1922</v>
      </c>
      <c r="J2134" s="201">
        <f t="shared" si="1066"/>
        <v>0.947492</v>
      </c>
      <c r="K2134" s="195">
        <v>0.24979999999999999</v>
      </c>
      <c r="L2134" s="201">
        <f t="shared" si="1067"/>
        <v>0.23668350159999998</v>
      </c>
      <c r="M2134" s="196">
        <f t="shared" si="1068"/>
        <v>1.18</v>
      </c>
      <c r="N2134" s="20"/>
      <c r="O2134" s="17"/>
      <c r="P2134" s="17"/>
      <c r="Q2134" s="17"/>
      <c r="R2134" s="17"/>
    </row>
    <row r="2135" spans="1:18" ht="15.75">
      <c r="A2135" s="17"/>
      <c r="B2135" s="213"/>
      <c r="C2135" s="486"/>
      <c r="D2135" s="486"/>
      <c r="E2135" s="486"/>
      <c r="F2135" s="486"/>
      <c r="G2135" s="486"/>
      <c r="H2135" s="486"/>
      <c r="I2135" s="486"/>
      <c r="J2135" s="486"/>
      <c r="K2135" s="486"/>
      <c r="L2135" s="209" t="s">
        <v>594</v>
      </c>
      <c r="M2135" s="210">
        <f>SUM(M2131:M2134)</f>
        <v>87.7</v>
      </c>
      <c r="N2135" s="20"/>
      <c r="O2135" s="17"/>
      <c r="P2135" s="17"/>
      <c r="Q2135" s="17"/>
      <c r="R2135" s="17"/>
    </row>
    <row r="2136" spans="1:18" ht="15.75" customHeight="1">
      <c r="A2136" s="17"/>
      <c r="B2136" s="213"/>
      <c r="C2136" s="206" t="s">
        <v>4057</v>
      </c>
      <c r="D2136" s="206">
        <v>86878</v>
      </c>
      <c r="E2136" s="484" t="s">
        <v>1363</v>
      </c>
      <c r="F2136" s="484"/>
      <c r="G2136" s="484"/>
      <c r="H2136" s="484"/>
      <c r="I2136" s="484"/>
      <c r="J2136" s="484"/>
      <c r="K2136" s="484"/>
      <c r="L2136" s="484"/>
      <c r="M2136" s="485"/>
      <c r="N2136" s="20"/>
      <c r="O2136" s="17"/>
      <c r="P2136" s="17"/>
      <c r="Q2136" s="17"/>
      <c r="R2136" s="17"/>
    </row>
    <row r="2137" spans="1:18" ht="15" customHeight="1">
      <c r="A2137" s="17"/>
      <c r="B2137" s="213"/>
      <c r="C2137" s="174"/>
      <c r="D2137" s="199" t="s">
        <v>3220</v>
      </c>
      <c r="E2137" s="482" t="s">
        <v>3221</v>
      </c>
      <c r="F2137" s="483"/>
      <c r="G2137" s="231" t="s">
        <v>518</v>
      </c>
      <c r="H2137" s="199" t="s">
        <v>3246</v>
      </c>
      <c r="I2137" s="192" t="s">
        <v>3231</v>
      </c>
      <c r="J2137" s="201">
        <f t="shared" ref="J2137:J2140" si="1069">H2137*I2137</f>
        <v>0.18960000000000002</v>
      </c>
      <c r="K2137" s="195">
        <v>0.24979999999999999</v>
      </c>
      <c r="L2137" s="201">
        <f t="shared" ref="L2137:L2140" si="1070">J2137*K2137</f>
        <v>4.7362080000000001E-2</v>
      </c>
      <c r="M2137" s="196">
        <f t="shared" ref="M2137:M2140" si="1071">ROUND(J2137+L2137,2)</f>
        <v>0.24</v>
      </c>
      <c r="N2137" s="20"/>
      <c r="O2137" s="17"/>
      <c r="P2137" s="17"/>
      <c r="Q2137" s="17"/>
      <c r="R2137" s="17"/>
    </row>
    <row r="2138" spans="1:18" ht="15" customHeight="1">
      <c r="A2138" s="17"/>
      <c r="B2138" s="213"/>
      <c r="C2138" s="174"/>
      <c r="D2138" s="199" t="s">
        <v>3250</v>
      </c>
      <c r="E2138" s="482" t="s">
        <v>3251</v>
      </c>
      <c r="F2138" s="483"/>
      <c r="G2138" s="231" t="s">
        <v>518</v>
      </c>
      <c r="H2138" s="199" t="s">
        <v>1527</v>
      </c>
      <c r="I2138" s="192" t="s">
        <v>3252</v>
      </c>
      <c r="J2138" s="201">
        <f t="shared" si="1069"/>
        <v>70.94</v>
      </c>
      <c r="K2138" s="195">
        <v>0.24979999999999999</v>
      </c>
      <c r="L2138" s="201">
        <f t="shared" si="1070"/>
        <v>17.720811999999999</v>
      </c>
      <c r="M2138" s="196">
        <f t="shared" si="1071"/>
        <v>88.66</v>
      </c>
      <c r="N2138" s="20"/>
      <c r="O2138" s="17"/>
      <c r="P2138" s="17"/>
      <c r="Q2138" s="17"/>
      <c r="R2138" s="17"/>
    </row>
    <row r="2139" spans="1:18" ht="15" customHeight="1">
      <c r="A2139" s="17"/>
      <c r="B2139" s="213"/>
      <c r="C2139" s="174"/>
      <c r="D2139" s="199" t="s">
        <v>1649</v>
      </c>
      <c r="E2139" s="482" t="s">
        <v>1650</v>
      </c>
      <c r="F2139" s="483"/>
      <c r="G2139" s="231" t="s">
        <v>596</v>
      </c>
      <c r="H2139" s="199" t="s">
        <v>3248</v>
      </c>
      <c r="I2139" s="192" t="s">
        <v>1716</v>
      </c>
      <c r="J2139" s="201">
        <f t="shared" si="1069"/>
        <v>3.6922799999999993</v>
      </c>
      <c r="K2139" s="195">
        <v>0.24979999999999999</v>
      </c>
      <c r="L2139" s="201">
        <f t="shared" si="1070"/>
        <v>0.92233154399999984</v>
      </c>
      <c r="M2139" s="196">
        <f t="shared" si="1071"/>
        <v>4.6100000000000003</v>
      </c>
      <c r="N2139" s="20"/>
      <c r="O2139" s="17"/>
      <c r="P2139" s="17"/>
      <c r="Q2139" s="17"/>
      <c r="R2139" s="17"/>
    </row>
    <row r="2140" spans="1:18" ht="15" customHeight="1">
      <c r="A2140" s="17"/>
      <c r="B2140" s="213"/>
      <c r="C2140" s="174"/>
      <c r="D2140" s="199" t="s">
        <v>606</v>
      </c>
      <c r="E2140" s="482" t="s">
        <v>597</v>
      </c>
      <c r="F2140" s="483"/>
      <c r="G2140" s="231" t="s">
        <v>596</v>
      </c>
      <c r="H2140" s="199" t="s">
        <v>3249</v>
      </c>
      <c r="I2140" s="192" t="s">
        <v>1922</v>
      </c>
      <c r="J2140" s="201">
        <f t="shared" si="1069"/>
        <v>0.947492</v>
      </c>
      <c r="K2140" s="195">
        <v>0.24979999999999999</v>
      </c>
      <c r="L2140" s="201">
        <f t="shared" si="1070"/>
        <v>0.23668350159999998</v>
      </c>
      <c r="M2140" s="196">
        <f t="shared" si="1071"/>
        <v>1.18</v>
      </c>
      <c r="N2140" s="20"/>
      <c r="O2140" s="17"/>
      <c r="P2140" s="17"/>
      <c r="Q2140" s="17"/>
      <c r="R2140" s="17"/>
    </row>
    <row r="2141" spans="1:18" ht="15.75">
      <c r="A2141" s="17"/>
      <c r="B2141" s="213"/>
      <c r="C2141" s="486"/>
      <c r="D2141" s="486"/>
      <c r="E2141" s="486"/>
      <c r="F2141" s="486"/>
      <c r="G2141" s="486"/>
      <c r="H2141" s="486"/>
      <c r="I2141" s="486"/>
      <c r="J2141" s="486"/>
      <c r="K2141" s="486"/>
      <c r="L2141" s="209" t="s">
        <v>594</v>
      </c>
      <c r="M2141" s="210">
        <f>SUM(M2137:M2140)</f>
        <v>94.69</v>
      </c>
      <c r="N2141" s="20"/>
      <c r="O2141" s="17"/>
      <c r="P2141" s="17"/>
      <c r="Q2141" s="17"/>
      <c r="R2141" s="17"/>
    </row>
    <row r="2142" spans="1:18" ht="15.75" customHeight="1">
      <c r="A2142" s="17"/>
      <c r="B2142" s="213"/>
      <c r="C2142" s="206" t="s">
        <v>4058</v>
      </c>
      <c r="D2142" s="206">
        <v>86879</v>
      </c>
      <c r="E2142" s="484" t="s">
        <v>1364</v>
      </c>
      <c r="F2142" s="484"/>
      <c r="G2142" s="484"/>
      <c r="H2142" s="484"/>
      <c r="I2142" s="484"/>
      <c r="J2142" s="484"/>
      <c r="K2142" s="484"/>
      <c r="L2142" s="484"/>
      <c r="M2142" s="485"/>
      <c r="N2142" s="20"/>
      <c r="O2142" s="17"/>
      <c r="P2142" s="17"/>
      <c r="Q2142" s="17"/>
      <c r="R2142" s="17"/>
    </row>
    <row r="2143" spans="1:18" ht="15" customHeight="1">
      <c r="A2143" s="17"/>
      <c r="B2143" s="213"/>
      <c r="C2143" s="174"/>
      <c r="D2143" s="199" t="s">
        <v>3220</v>
      </c>
      <c r="E2143" s="482" t="s">
        <v>3221</v>
      </c>
      <c r="F2143" s="483"/>
      <c r="G2143" s="231" t="s">
        <v>518</v>
      </c>
      <c r="H2143" s="199" t="s">
        <v>3255</v>
      </c>
      <c r="I2143" s="192" t="s">
        <v>3231</v>
      </c>
      <c r="J2143" s="201">
        <f t="shared" ref="J2143:J2146" si="1072">H2143*I2143</f>
        <v>0.13114000000000001</v>
      </c>
      <c r="K2143" s="195">
        <v>0.24979999999999999</v>
      </c>
      <c r="L2143" s="201">
        <f t="shared" ref="L2143:L2146" si="1073">J2143*K2143</f>
        <v>3.2758771999999999E-2</v>
      </c>
      <c r="M2143" s="196">
        <f t="shared" ref="M2143:M2146" si="1074">ROUND(J2143+L2143,2)</f>
        <v>0.16</v>
      </c>
      <c r="N2143" s="20"/>
      <c r="O2143" s="17"/>
      <c r="P2143" s="17"/>
      <c r="Q2143" s="17"/>
      <c r="R2143" s="17"/>
    </row>
    <row r="2144" spans="1:18" ht="15" customHeight="1">
      <c r="A2144" s="17"/>
      <c r="B2144" s="213"/>
      <c r="C2144" s="174"/>
      <c r="D2144" s="199" t="s">
        <v>3253</v>
      </c>
      <c r="E2144" s="482" t="s">
        <v>3254</v>
      </c>
      <c r="F2144" s="483"/>
      <c r="G2144" s="231" t="s">
        <v>518</v>
      </c>
      <c r="H2144" s="199" t="s">
        <v>1527</v>
      </c>
      <c r="I2144" s="192" t="s">
        <v>3256</v>
      </c>
      <c r="J2144" s="201">
        <f t="shared" si="1072"/>
        <v>5.29</v>
      </c>
      <c r="K2144" s="195">
        <v>0.24979999999999999</v>
      </c>
      <c r="L2144" s="201">
        <f t="shared" si="1073"/>
        <v>1.321442</v>
      </c>
      <c r="M2144" s="196">
        <f t="shared" si="1074"/>
        <v>6.61</v>
      </c>
      <c r="N2144" s="20"/>
      <c r="O2144" s="17"/>
      <c r="P2144" s="17"/>
      <c r="Q2144" s="17"/>
      <c r="R2144" s="17"/>
    </row>
    <row r="2145" spans="1:18" ht="15" customHeight="1">
      <c r="A2145" s="17"/>
      <c r="B2145" s="213"/>
      <c r="C2145" s="174"/>
      <c r="D2145" s="199" t="s">
        <v>1649</v>
      </c>
      <c r="E2145" s="482" t="s">
        <v>1650</v>
      </c>
      <c r="F2145" s="483"/>
      <c r="G2145" s="231" t="s">
        <v>596</v>
      </c>
      <c r="H2145" s="199" t="s">
        <v>3257</v>
      </c>
      <c r="I2145" s="192" t="s">
        <v>1716</v>
      </c>
      <c r="J2145" s="201">
        <f t="shared" si="1072"/>
        <v>2.6143039999999997</v>
      </c>
      <c r="K2145" s="195">
        <v>0.24979999999999999</v>
      </c>
      <c r="L2145" s="201">
        <f t="shared" si="1073"/>
        <v>0.65305313919999997</v>
      </c>
      <c r="M2145" s="196">
        <f t="shared" si="1074"/>
        <v>3.27</v>
      </c>
      <c r="N2145" s="20"/>
      <c r="O2145" s="17"/>
      <c r="P2145" s="17"/>
      <c r="Q2145" s="17"/>
      <c r="R2145" s="17"/>
    </row>
    <row r="2146" spans="1:18" ht="15" customHeight="1">
      <c r="A2146" s="17"/>
      <c r="B2146" s="213"/>
      <c r="C2146" s="174"/>
      <c r="D2146" s="199" t="s">
        <v>606</v>
      </c>
      <c r="E2146" s="482" t="s">
        <v>597</v>
      </c>
      <c r="F2146" s="483"/>
      <c r="G2146" s="231" t="s">
        <v>596</v>
      </c>
      <c r="H2146" s="199" t="s">
        <v>3258</v>
      </c>
      <c r="I2146" s="192" t="s">
        <v>1922</v>
      </c>
      <c r="J2146" s="201">
        <f t="shared" si="1072"/>
        <v>0.670852</v>
      </c>
      <c r="K2146" s="195">
        <v>0.24979999999999999</v>
      </c>
      <c r="L2146" s="201">
        <f t="shared" si="1073"/>
        <v>0.16757882960000001</v>
      </c>
      <c r="M2146" s="196">
        <f t="shared" si="1074"/>
        <v>0.84</v>
      </c>
      <c r="N2146" s="20"/>
      <c r="O2146" s="17"/>
      <c r="P2146" s="17"/>
      <c r="Q2146" s="17"/>
      <c r="R2146" s="17"/>
    </row>
    <row r="2147" spans="1:18" ht="15.75">
      <c r="A2147" s="17"/>
      <c r="B2147" s="213"/>
      <c r="C2147" s="486"/>
      <c r="D2147" s="486"/>
      <c r="E2147" s="486"/>
      <c r="F2147" s="486"/>
      <c r="G2147" s="486"/>
      <c r="H2147" s="486"/>
      <c r="I2147" s="486"/>
      <c r="J2147" s="486"/>
      <c r="K2147" s="486"/>
      <c r="L2147" s="209" t="s">
        <v>594</v>
      </c>
      <c r="M2147" s="210">
        <f>SUM(M2143:M2146)</f>
        <v>10.88</v>
      </c>
      <c r="N2147" s="20"/>
      <c r="O2147" s="17"/>
      <c r="P2147" s="17"/>
      <c r="Q2147" s="17"/>
      <c r="R2147" s="17"/>
    </row>
    <row r="2148" spans="1:18" ht="15.75" customHeight="1">
      <c r="A2148" s="17"/>
      <c r="B2148" s="213"/>
      <c r="C2148" s="206" t="s">
        <v>4059</v>
      </c>
      <c r="D2148" s="206">
        <v>86882</v>
      </c>
      <c r="E2148" s="484" t="s">
        <v>1365</v>
      </c>
      <c r="F2148" s="484"/>
      <c r="G2148" s="484"/>
      <c r="H2148" s="484"/>
      <c r="I2148" s="484"/>
      <c r="J2148" s="484"/>
      <c r="K2148" s="484"/>
      <c r="L2148" s="484"/>
      <c r="M2148" s="485"/>
      <c r="N2148" s="20"/>
      <c r="O2148" s="17"/>
      <c r="P2148" s="17"/>
      <c r="Q2148" s="17"/>
      <c r="R2148" s="17"/>
    </row>
    <row r="2149" spans="1:18" ht="15" customHeight="1">
      <c r="A2149" s="17"/>
      <c r="B2149" s="213"/>
      <c r="C2149" s="174"/>
      <c r="D2149" s="199" t="s">
        <v>3220</v>
      </c>
      <c r="E2149" s="482" t="s">
        <v>3221</v>
      </c>
      <c r="F2149" s="483"/>
      <c r="G2149" s="231" t="s">
        <v>518</v>
      </c>
      <c r="H2149" s="199" t="s">
        <v>2160</v>
      </c>
      <c r="I2149" s="192" t="s">
        <v>3231</v>
      </c>
      <c r="J2149" s="201">
        <f t="shared" ref="J2149:J2152" si="1075">H2149*I2149</f>
        <v>0.16590000000000002</v>
      </c>
      <c r="K2149" s="195">
        <v>0.24979999999999999</v>
      </c>
      <c r="L2149" s="201">
        <f t="shared" ref="L2149:L2152" si="1076">J2149*K2149</f>
        <v>4.1441820000000004E-2</v>
      </c>
      <c r="M2149" s="196">
        <f t="shared" ref="M2149:M2152" si="1077">ROUND(J2149+L2149,2)</f>
        <v>0.21</v>
      </c>
      <c r="N2149" s="20"/>
      <c r="O2149" s="17"/>
      <c r="P2149" s="17"/>
      <c r="Q2149" s="17"/>
      <c r="R2149" s="17"/>
    </row>
    <row r="2150" spans="1:18" ht="15" customHeight="1">
      <c r="A2150" s="17"/>
      <c r="B2150" s="213"/>
      <c r="C2150" s="174"/>
      <c r="D2150" s="199" t="s">
        <v>3259</v>
      </c>
      <c r="E2150" s="482" t="s">
        <v>3260</v>
      </c>
      <c r="F2150" s="483"/>
      <c r="G2150" s="231" t="s">
        <v>518</v>
      </c>
      <c r="H2150" s="199" t="s">
        <v>1527</v>
      </c>
      <c r="I2150" s="192" t="s">
        <v>3261</v>
      </c>
      <c r="J2150" s="201">
        <f t="shared" si="1075"/>
        <v>17.3</v>
      </c>
      <c r="K2150" s="195">
        <v>0.24979999999999999</v>
      </c>
      <c r="L2150" s="201">
        <f t="shared" si="1076"/>
        <v>4.3215399999999997</v>
      </c>
      <c r="M2150" s="196">
        <f t="shared" si="1077"/>
        <v>21.62</v>
      </c>
      <c r="N2150" s="20"/>
      <c r="O2150" s="17"/>
      <c r="P2150" s="17"/>
      <c r="Q2150" s="17"/>
      <c r="R2150" s="17"/>
    </row>
    <row r="2151" spans="1:18" ht="15" customHeight="1">
      <c r="A2151" s="17"/>
      <c r="B2151" s="213"/>
      <c r="C2151" s="174"/>
      <c r="D2151" s="199" t="s">
        <v>1649</v>
      </c>
      <c r="E2151" s="482" t="s">
        <v>1650</v>
      </c>
      <c r="F2151" s="483"/>
      <c r="G2151" s="231" t="s">
        <v>596</v>
      </c>
      <c r="H2151" s="199" t="s">
        <v>3262</v>
      </c>
      <c r="I2151" s="192" t="s">
        <v>1716</v>
      </c>
      <c r="J2151" s="201">
        <f t="shared" si="1075"/>
        <v>2.8774319999999998</v>
      </c>
      <c r="K2151" s="195">
        <v>0.24979999999999999</v>
      </c>
      <c r="L2151" s="201">
        <f t="shared" si="1076"/>
        <v>0.71878251359999989</v>
      </c>
      <c r="M2151" s="196">
        <f t="shared" si="1077"/>
        <v>3.6</v>
      </c>
      <c r="N2151" s="20"/>
      <c r="O2151" s="17"/>
      <c r="P2151" s="17"/>
      <c r="Q2151" s="17"/>
      <c r="R2151" s="17"/>
    </row>
    <row r="2152" spans="1:18" ht="15" customHeight="1">
      <c r="A2152" s="17"/>
      <c r="B2152" s="213"/>
      <c r="C2152" s="174"/>
      <c r="D2152" s="199" t="s">
        <v>606</v>
      </c>
      <c r="E2152" s="482" t="s">
        <v>597</v>
      </c>
      <c r="F2152" s="483"/>
      <c r="G2152" s="231" t="s">
        <v>596</v>
      </c>
      <c r="H2152" s="199" t="s">
        <v>3263</v>
      </c>
      <c r="I2152" s="192" t="s">
        <v>1922</v>
      </c>
      <c r="J2152" s="201">
        <f t="shared" si="1075"/>
        <v>0.73828300000000002</v>
      </c>
      <c r="K2152" s="195">
        <v>0.24979999999999999</v>
      </c>
      <c r="L2152" s="201">
        <f t="shared" si="1076"/>
        <v>0.18442309339999999</v>
      </c>
      <c r="M2152" s="196">
        <f t="shared" si="1077"/>
        <v>0.92</v>
      </c>
      <c r="N2152" s="20"/>
      <c r="O2152" s="17"/>
      <c r="P2152" s="17"/>
      <c r="Q2152" s="17"/>
      <c r="R2152" s="17"/>
    </row>
    <row r="2153" spans="1:18" ht="15.75">
      <c r="A2153" s="17"/>
      <c r="B2153" s="213"/>
      <c r="C2153" s="486"/>
      <c r="D2153" s="486"/>
      <c r="E2153" s="486"/>
      <c r="F2153" s="486"/>
      <c r="G2153" s="486"/>
      <c r="H2153" s="486"/>
      <c r="I2153" s="486"/>
      <c r="J2153" s="486"/>
      <c r="K2153" s="486"/>
      <c r="L2153" s="209" t="s">
        <v>594</v>
      </c>
      <c r="M2153" s="210">
        <f>SUM(M2149:M2152)</f>
        <v>26.350000000000005</v>
      </c>
      <c r="N2153" s="20"/>
      <c r="O2153" s="17"/>
      <c r="P2153" s="17"/>
      <c r="Q2153" s="17"/>
      <c r="R2153" s="17"/>
    </row>
    <row r="2154" spans="1:18" ht="15.75" customHeight="1">
      <c r="A2154" s="17"/>
      <c r="B2154" s="213"/>
      <c r="C2154" s="206" t="s">
        <v>4060</v>
      </c>
      <c r="D2154" s="206">
        <v>86883</v>
      </c>
      <c r="E2154" s="484" t="s">
        <v>1366</v>
      </c>
      <c r="F2154" s="484"/>
      <c r="G2154" s="484"/>
      <c r="H2154" s="484"/>
      <c r="I2154" s="484"/>
      <c r="J2154" s="484"/>
      <c r="K2154" s="484"/>
      <c r="L2154" s="484"/>
      <c r="M2154" s="485"/>
      <c r="N2154" s="20"/>
      <c r="O2154" s="17"/>
      <c r="P2154" s="17"/>
      <c r="Q2154" s="17"/>
      <c r="R2154" s="17"/>
    </row>
    <row r="2155" spans="1:18" ht="15" customHeight="1">
      <c r="A2155" s="17"/>
      <c r="B2155" s="213"/>
      <c r="C2155" s="174"/>
      <c r="D2155" s="199" t="s">
        <v>3220</v>
      </c>
      <c r="E2155" s="482" t="s">
        <v>3221</v>
      </c>
      <c r="F2155" s="483"/>
      <c r="G2155" s="231" t="s">
        <v>518</v>
      </c>
      <c r="H2155" s="199" t="s">
        <v>3255</v>
      </c>
      <c r="I2155" s="192" t="s">
        <v>3231</v>
      </c>
      <c r="J2155" s="201">
        <f t="shared" ref="J2155:J2158" si="1078">H2155*I2155</f>
        <v>0.13114000000000001</v>
      </c>
      <c r="K2155" s="195">
        <v>0.24979999999999999</v>
      </c>
      <c r="L2155" s="201">
        <f t="shared" ref="L2155:L2158" si="1079">J2155*K2155</f>
        <v>3.2758771999999999E-2</v>
      </c>
      <c r="M2155" s="196">
        <f t="shared" ref="M2155:M2158" si="1080">ROUND(J2155+L2155,2)</f>
        <v>0.16</v>
      </c>
      <c r="N2155" s="20"/>
      <c r="O2155" s="17"/>
      <c r="P2155" s="17"/>
      <c r="Q2155" s="17"/>
      <c r="R2155" s="17"/>
    </row>
    <row r="2156" spans="1:18" ht="15" customHeight="1">
      <c r="A2156" s="17"/>
      <c r="B2156" s="213"/>
      <c r="C2156" s="174"/>
      <c r="D2156" s="199" t="s">
        <v>3264</v>
      </c>
      <c r="E2156" s="482" t="s">
        <v>3265</v>
      </c>
      <c r="F2156" s="483"/>
      <c r="G2156" s="231" t="s">
        <v>518</v>
      </c>
      <c r="H2156" s="199" t="s">
        <v>1527</v>
      </c>
      <c r="I2156" s="192" t="s">
        <v>3266</v>
      </c>
      <c r="J2156" s="201">
        <f t="shared" si="1078"/>
        <v>9</v>
      </c>
      <c r="K2156" s="195">
        <v>0.24979999999999999</v>
      </c>
      <c r="L2156" s="201">
        <f t="shared" si="1079"/>
        <v>2.2481999999999998</v>
      </c>
      <c r="M2156" s="196">
        <f t="shared" si="1080"/>
        <v>11.25</v>
      </c>
      <c r="N2156" s="20"/>
      <c r="O2156" s="17"/>
      <c r="P2156" s="17"/>
      <c r="Q2156" s="17"/>
      <c r="R2156" s="17"/>
    </row>
    <row r="2157" spans="1:18" ht="15" customHeight="1">
      <c r="A2157" s="17"/>
      <c r="B2157" s="213"/>
      <c r="C2157" s="174"/>
      <c r="D2157" s="199" t="s">
        <v>1649</v>
      </c>
      <c r="E2157" s="482" t="s">
        <v>1650</v>
      </c>
      <c r="F2157" s="483"/>
      <c r="G2157" s="231" t="s">
        <v>596</v>
      </c>
      <c r="H2157" s="199" t="s">
        <v>3267</v>
      </c>
      <c r="I2157" s="192" t="s">
        <v>1716</v>
      </c>
      <c r="J2157" s="201">
        <f t="shared" si="1078"/>
        <v>1.7930900000000001</v>
      </c>
      <c r="K2157" s="195">
        <v>0.24979999999999999</v>
      </c>
      <c r="L2157" s="201">
        <f t="shared" si="1079"/>
        <v>0.44791388199999999</v>
      </c>
      <c r="M2157" s="196">
        <f t="shared" si="1080"/>
        <v>2.2400000000000002</v>
      </c>
      <c r="N2157" s="20"/>
      <c r="O2157" s="17"/>
      <c r="P2157" s="17"/>
      <c r="Q2157" s="17"/>
      <c r="R2157" s="17"/>
    </row>
    <row r="2158" spans="1:18" ht="15" customHeight="1">
      <c r="A2158" s="17"/>
      <c r="B2158" s="213"/>
      <c r="C2158" s="174"/>
      <c r="D2158" s="199" t="s">
        <v>606</v>
      </c>
      <c r="E2158" s="482" t="s">
        <v>597</v>
      </c>
      <c r="F2158" s="483"/>
      <c r="G2158" s="231" t="s">
        <v>596</v>
      </c>
      <c r="H2158" s="199" t="s">
        <v>3268</v>
      </c>
      <c r="I2158" s="192" t="s">
        <v>1922</v>
      </c>
      <c r="J2158" s="201">
        <f t="shared" si="1078"/>
        <v>0.45991399999999993</v>
      </c>
      <c r="K2158" s="195">
        <v>0.24979999999999999</v>
      </c>
      <c r="L2158" s="201">
        <f t="shared" si="1079"/>
        <v>0.11488651719999998</v>
      </c>
      <c r="M2158" s="196">
        <f t="shared" si="1080"/>
        <v>0.56999999999999995</v>
      </c>
      <c r="N2158" s="20"/>
      <c r="O2158" s="17"/>
      <c r="P2158" s="17"/>
      <c r="Q2158" s="17"/>
      <c r="R2158" s="17"/>
    </row>
    <row r="2159" spans="1:18" ht="15.75">
      <c r="A2159" s="17"/>
      <c r="B2159" s="213"/>
      <c r="C2159" s="486"/>
      <c r="D2159" s="486"/>
      <c r="E2159" s="486"/>
      <c r="F2159" s="486"/>
      <c r="G2159" s="486"/>
      <c r="H2159" s="486"/>
      <c r="I2159" s="486"/>
      <c r="J2159" s="486"/>
      <c r="K2159" s="486"/>
      <c r="L2159" s="209" t="s">
        <v>594</v>
      </c>
      <c r="M2159" s="210">
        <f>SUM(M2155:M2158)</f>
        <v>14.22</v>
      </c>
      <c r="N2159" s="20"/>
      <c r="O2159" s="17"/>
      <c r="P2159" s="17"/>
      <c r="Q2159" s="17"/>
      <c r="R2159" s="17"/>
    </row>
    <row r="2160" spans="1:18" ht="15.75" customHeight="1">
      <c r="A2160" s="17"/>
      <c r="B2160" s="213"/>
      <c r="C2160" s="206" t="s">
        <v>4061</v>
      </c>
      <c r="D2160" s="206">
        <v>86885</v>
      </c>
      <c r="E2160" s="484" t="s">
        <v>1367</v>
      </c>
      <c r="F2160" s="484"/>
      <c r="G2160" s="484"/>
      <c r="H2160" s="484"/>
      <c r="I2160" s="484"/>
      <c r="J2160" s="484"/>
      <c r="K2160" s="484"/>
      <c r="L2160" s="484"/>
      <c r="M2160" s="485"/>
      <c r="N2160" s="20"/>
      <c r="O2160" s="17"/>
      <c r="P2160" s="17"/>
      <c r="Q2160" s="17"/>
      <c r="R2160" s="17"/>
    </row>
    <row r="2161" spans="1:18" ht="15" customHeight="1">
      <c r="A2161" s="17"/>
      <c r="B2161" s="213"/>
      <c r="C2161" s="174"/>
      <c r="D2161" s="199" t="s">
        <v>3220</v>
      </c>
      <c r="E2161" s="482" t="s">
        <v>3221</v>
      </c>
      <c r="F2161" s="483"/>
      <c r="G2161" s="231" t="s">
        <v>518</v>
      </c>
      <c r="H2161" s="199" t="s">
        <v>2414</v>
      </c>
      <c r="I2161" s="192" t="s">
        <v>3231</v>
      </c>
      <c r="J2161" s="201">
        <f t="shared" ref="J2161:J2164" si="1081">H2161*I2161</f>
        <v>8.295000000000001E-2</v>
      </c>
      <c r="K2161" s="195">
        <v>0.24979999999999999</v>
      </c>
      <c r="L2161" s="201">
        <f t="shared" ref="L2161:L2164" si="1082">J2161*K2161</f>
        <v>2.0720910000000002E-2</v>
      </c>
      <c r="M2161" s="196">
        <f t="shared" ref="M2161:M2164" si="1083">ROUND(J2161+L2161,2)</f>
        <v>0.1</v>
      </c>
      <c r="N2161" s="20"/>
      <c r="O2161" s="17"/>
      <c r="P2161" s="17"/>
      <c r="Q2161" s="17"/>
      <c r="R2161" s="17"/>
    </row>
    <row r="2162" spans="1:18" ht="15" customHeight="1">
      <c r="A2162" s="17"/>
      <c r="B2162" s="213"/>
      <c r="C2162" s="174"/>
      <c r="D2162" s="199" t="s">
        <v>3269</v>
      </c>
      <c r="E2162" s="482" t="s">
        <v>3270</v>
      </c>
      <c r="F2162" s="483"/>
      <c r="G2162" s="231" t="s">
        <v>518</v>
      </c>
      <c r="H2162" s="199" t="s">
        <v>1527</v>
      </c>
      <c r="I2162" s="192" t="s">
        <v>3271</v>
      </c>
      <c r="J2162" s="201">
        <f t="shared" si="1081"/>
        <v>6.86</v>
      </c>
      <c r="K2162" s="195">
        <v>0.24979999999999999</v>
      </c>
      <c r="L2162" s="201">
        <f t="shared" si="1082"/>
        <v>1.7136280000000002</v>
      </c>
      <c r="M2162" s="196">
        <f t="shared" si="1083"/>
        <v>8.57</v>
      </c>
      <c r="N2162" s="20"/>
      <c r="O2162" s="17"/>
      <c r="P2162" s="17"/>
      <c r="Q2162" s="17"/>
      <c r="R2162" s="17"/>
    </row>
    <row r="2163" spans="1:18" ht="15" customHeight="1">
      <c r="A2163" s="17"/>
      <c r="B2163" s="213"/>
      <c r="C2163" s="174"/>
      <c r="D2163" s="199" t="s">
        <v>1649</v>
      </c>
      <c r="E2163" s="482" t="s">
        <v>1650</v>
      </c>
      <c r="F2163" s="483"/>
      <c r="G2163" s="231" t="s">
        <v>596</v>
      </c>
      <c r="H2163" s="199" t="s">
        <v>3272</v>
      </c>
      <c r="I2163" s="192" t="s">
        <v>1716</v>
      </c>
      <c r="J2163" s="201">
        <f t="shared" si="1081"/>
        <v>3.2360499999999996</v>
      </c>
      <c r="K2163" s="195">
        <v>0.24979999999999999</v>
      </c>
      <c r="L2163" s="201">
        <f t="shared" si="1082"/>
        <v>0.8083652899999999</v>
      </c>
      <c r="M2163" s="196">
        <f t="shared" si="1083"/>
        <v>4.04</v>
      </c>
      <c r="N2163" s="20"/>
      <c r="O2163" s="17"/>
      <c r="P2163" s="17"/>
      <c r="Q2163" s="17"/>
      <c r="R2163" s="17"/>
    </row>
    <row r="2164" spans="1:18" ht="15" customHeight="1">
      <c r="A2164" s="17"/>
      <c r="B2164" s="213"/>
      <c r="C2164" s="174"/>
      <c r="D2164" s="199" t="s">
        <v>606</v>
      </c>
      <c r="E2164" s="482" t="s">
        <v>597</v>
      </c>
      <c r="F2164" s="483"/>
      <c r="G2164" s="231" t="s">
        <v>596</v>
      </c>
      <c r="H2164" s="199" t="s">
        <v>3273</v>
      </c>
      <c r="I2164" s="192" t="s">
        <v>1922</v>
      </c>
      <c r="J2164" s="201">
        <f t="shared" si="1081"/>
        <v>0.83164899999999986</v>
      </c>
      <c r="K2164" s="195">
        <v>0.24979999999999999</v>
      </c>
      <c r="L2164" s="201">
        <f t="shared" si="1082"/>
        <v>0.20774592019999996</v>
      </c>
      <c r="M2164" s="196">
        <f t="shared" si="1083"/>
        <v>1.04</v>
      </c>
      <c r="N2164" s="20"/>
      <c r="O2164" s="17"/>
      <c r="P2164" s="17"/>
      <c r="Q2164" s="17"/>
      <c r="R2164" s="17"/>
    </row>
    <row r="2165" spans="1:18" ht="15.75">
      <c r="A2165" s="17"/>
      <c r="B2165" s="213"/>
      <c r="C2165" s="486"/>
      <c r="D2165" s="486"/>
      <c r="E2165" s="486"/>
      <c r="F2165" s="486"/>
      <c r="G2165" s="486"/>
      <c r="H2165" s="486"/>
      <c r="I2165" s="486"/>
      <c r="J2165" s="486"/>
      <c r="K2165" s="486"/>
      <c r="L2165" s="209" t="s">
        <v>594</v>
      </c>
      <c r="M2165" s="210">
        <f>SUM(M2161:M2164)</f>
        <v>13.75</v>
      </c>
      <c r="N2165" s="20"/>
      <c r="O2165" s="17"/>
      <c r="P2165" s="17"/>
      <c r="Q2165" s="17"/>
      <c r="R2165" s="17"/>
    </row>
    <row r="2166" spans="1:18" ht="15.75" customHeight="1">
      <c r="A2166" s="17"/>
      <c r="B2166" s="213"/>
      <c r="C2166" s="206" t="s">
        <v>4062</v>
      </c>
      <c r="D2166" s="206">
        <v>86886</v>
      </c>
      <c r="E2166" s="484" t="s">
        <v>1368</v>
      </c>
      <c r="F2166" s="484"/>
      <c r="G2166" s="484"/>
      <c r="H2166" s="484"/>
      <c r="I2166" s="484"/>
      <c r="J2166" s="484"/>
      <c r="K2166" s="484"/>
      <c r="L2166" s="484"/>
      <c r="M2166" s="485"/>
      <c r="N2166" s="20"/>
      <c r="O2166" s="17"/>
      <c r="P2166" s="17"/>
      <c r="Q2166" s="17"/>
      <c r="R2166" s="17"/>
    </row>
    <row r="2167" spans="1:18" ht="15" customHeight="1">
      <c r="A2167" s="17"/>
      <c r="B2167" s="213"/>
      <c r="C2167" s="174"/>
      <c r="D2167" s="199" t="s">
        <v>3220</v>
      </c>
      <c r="E2167" s="482" t="s">
        <v>3221</v>
      </c>
      <c r="F2167" s="483"/>
      <c r="G2167" s="231" t="s">
        <v>518</v>
      </c>
      <c r="H2167" s="199" t="s">
        <v>2414</v>
      </c>
      <c r="I2167" s="192" t="s">
        <v>3231</v>
      </c>
      <c r="J2167" s="201">
        <f t="shared" ref="J2167:J2170" si="1084">H2167*I2167</f>
        <v>8.295000000000001E-2</v>
      </c>
      <c r="K2167" s="195">
        <v>0.24979999999999999</v>
      </c>
      <c r="L2167" s="201">
        <f t="shared" ref="L2167:L2170" si="1085">J2167*K2167</f>
        <v>2.0720910000000002E-2</v>
      </c>
      <c r="M2167" s="202">
        <f t="shared" ref="M2167" si="1086">J2167+L2167</f>
        <v>0.10367091000000001</v>
      </c>
      <c r="N2167" s="20"/>
      <c r="O2167" s="17"/>
      <c r="P2167" s="17"/>
      <c r="Q2167" s="17"/>
      <c r="R2167" s="17"/>
    </row>
    <row r="2168" spans="1:18" ht="15" customHeight="1">
      <c r="A2168" s="17"/>
      <c r="B2168" s="213"/>
      <c r="C2168" s="174"/>
      <c r="D2168" s="199" t="s">
        <v>3274</v>
      </c>
      <c r="E2168" s="482" t="s">
        <v>3275</v>
      </c>
      <c r="F2168" s="483"/>
      <c r="G2168" s="231" t="s">
        <v>518</v>
      </c>
      <c r="H2168" s="199" t="s">
        <v>1527</v>
      </c>
      <c r="I2168" s="192" t="s">
        <v>3276</v>
      </c>
      <c r="J2168" s="201">
        <f t="shared" si="1084"/>
        <v>47.64</v>
      </c>
      <c r="K2168" s="195">
        <v>0.24979999999999999</v>
      </c>
      <c r="L2168" s="201">
        <f t="shared" si="1085"/>
        <v>11.900472000000001</v>
      </c>
      <c r="M2168" s="196">
        <f t="shared" ref="M2168:M2170" si="1087">ROUND(J2168+L2168,2)</f>
        <v>59.54</v>
      </c>
      <c r="N2168" s="20"/>
      <c r="O2168" s="17"/>
      <c r="P2168" s="17"/>
      <c r="Q2168" s="17"/>
      <c r="R2168" s="17"/>
    </row>
    <row r="2169" spans="1:18" ht="15" customHeight="1">
      <c r="A2169" s="17"/>
      <c r="B2169" s="213"/>
      <c r="C2169" s="174"/>
      <c r="D2169" s="199" t="s">
        <v>1649</v>
      </c>
      <c r="E2169" s="482" t="s">
        <v>1650</v>
      </c>
      <c r="F2169" s="483"/>
      <c r="G2169" s="231" t="s">
        <v>596</v>
      </c>
      <c r="H2169" s="199" t="s">
        <v>3272</v>
      </c>
      <c r="I2169" s="192" t="s">
        <v>1716</v>
      </c>
      <c r="J2169" s="201">
        <f t="shared" si="1084"/>
        <v>3.2360499999999996</v>
      </c>
      <c r="K2169" s="195">
        <v>0.24979999999999999</v>
      </c>
      <c r="L2169" s="201">
        <f t="shared" si="1085"/>
        <v>0.8083652899999999</v>
      </c>
      <c r="M2169" s="196">
        <f t="shared" si="1087"/>
        <v>4.04</v>
      </c>
      <c r="N2169" s="20"/>
      <c r="O2169" s="17"/>
      <c r="P2169" s="17"/>
      <c r="Q2169" s="17"/>
      <c r="R2169" s="17"/>
    </row>
    <row r="2170" spans="1:18" ht="15" customHeight="1">
      <c r="A2170" s="17"/>
      <c r="B2170" s="213"/>
      <c r="C2170" s="174"/>
      <c r="D2170" s="199" t="s">
        <v>606</v>
      </c>
      <c r="E2170" s="482" t="s">
        <v>597</v>
      </c>
      <c r="F2170" s="483"/>
      <c r="G2170" s="231" t="s">
        <v>596</v>
      </c>
      <c r="H2170" s="199" t="s">
        <v>3273</v>
      </c>
      <c r="I2170" s="192" t="s">
        <v>1922</v>
      </c>
      <c r="J2170" s="201">
        <f t="shared" si="1084"/>
        <v>0.83164899999999986</v>
      </c>
      <c r="K2170" s="195">
        <v>0.24979999999999999</v>
      </c>
      <c r="L2170" s="201">
        <f t="shared" si="1085"/>
        <v>0.20774592019999996</v>
      </c>
      <c r="M2170" s="196">
        <f t="shared" si="1087"/>
        <v>1.04</v>
      </c>
      <c r="N2170" s="20"/>
      <c r="O2170" s="17"/>
      <c r="P2170" s="17"/>
      <c r="Q2170" s="17"/>
      <c r="R2170" s="17"/>
    </row>
    <row r="2171" spans="1:18" ht="15.75">
      <c r="A2171" s="17"/>
      <c r="B2171" s="213"/>
      <c r="C2171" s="486"/>
      <c r="D2171" s="486"/>
      <c r="E2171" s="486"/>
      <c r="F2171" s="486"/>
      <c r="G2171" s="486"/>
      <c r="H2171" s="486"/>
      <c r="I2171" s="486"/>
      <c r="J2171" s="486"/>
      <c r="K2171" s="486"/>
      <c r="L2171" s="209" t="s">
        <v>594</v>
      </c>
      <c r="M2171" s="210">
        <f>SUM(M2167:M2170)</f>
        <v>64.723670909999996</v>
      </c>
      <c r="N2171" s="20"/>
      <c r="O2171" s="17"/>
      <c r="P2171" s="17"/>
      <c r="Q2171" s="17"/>
      <c r="R2171" s="17"/>
    </row>
    <row r="2172" spans="1:18" ht="15.75" customHeight="1">
      <c r="A2172" s="17"/>
      <c r="B2172" s="213"/>
      <c r="C2172" s="206" t="s">
        <v>4063</v>
      </c>
      <c r="D2172" s="206">
        <v>86887</v>
      </c>
      <c r="E2172" s="484" t="s">
        <v>1369</v>
      </c>
      <c r="F2172" s="484"/>
      <c r="G2172" s="484"/>
      <c r="H2172" s="484"/>
      <c r="I2172" s="484"/>
      <c r="J2172" s="484"/>
      <c r="K2172" s="484"/>
      <c r="L2172" s="484"/>
      <c r="M2172" s="485"/>
      <c r="N2172" s="20"/>
      <c r="O2172" s="17"/>
      <c r="P2172" s="17"/>
      <c r="Q2172" s="17"/>
      <c r="R2172" s="17"/>
    </row>
    <row r="2173" spans="1:18" ht="15" customHeight="1">
      <c r="A2173" s="17"/>
      <c r="B2173" s="213"/>
      <c r="C2173" s="174"/>
      <c r="D2173" s="199" t="s">
        <v>3220</v>
      </c>
      <c r="E2173" s="482" t="s">
        <v>3221</v>
      </c>
      <c r="F2173" s="483"/>
      <c r="G2173" s="231" t="s">
        <v>518</v>
      </c>
      <c r="H2173" s="199" t="s">
        <v>2414</v>
      </c>
      <c r="I2173" s="192" t="s">
        <v>3231</v>
      </c>
      <c r="J2173" s="201">
        <f t="shared" ref="J2173:J2176" si="1088">H2173*I2173</f>
        <v>8.295000000000001E-2</v>
      </c>
      <c r="K2173" s="195">
        <v>0.24979999999999999</v>
      </c>
      <c r="L2173" s="201">
        <f t="shared" ref="L2173:L2176" si="1089">J2173*K2173</f>
        <v>2.0720910000000002E-2</v>
      </c>
      <c r="M2173" s="196">
        <f t="shared" ref="M2173:M2176" si="1090">ROUND(J2173+L2173,2)</f>
        <v>0.1</v>
      </c>
      <c r="N2173" s="20"/>
      <c r="O2173" s="17"/>
      <c r="P2173" s="17"/>
      <c r="Q2173" s="17"/>
      <c r="R2173" s="17"/>
    </row>
    <row r="2174" spans="1:18" ht="15" customHeight="1">
      <c r="A2174" s="17"/>
      <c r="B2174" s="213"/>
      <c r="C2174" s="174"/>
      <c r="D2174" s="199" t="s">
        <v>3277</v>
      </c>
      <c r="E2174" s="482" t="s">
        <v>3278</v>
      </c>
      <c r="F2174" s="483"/>
      <c r="G2174" s="231" t="s">
        <v>518</v>
      </c>
      <c r="H2174" s="199" t="s">
        <v>1527</v>
      </c>
      <c r="I2174" s="192" t="s">
        <v>3279</v>
      </c>
      <c r="J2174" s="201">
        <f t="shared" si="1088"/>
        <v>52.14</v>
      </c>
      <c r="K2174" s="195">
        <v>0.24979999999999999</v>
      </c>
      <c r="L2174" s="201">
        <f t="shared" si="1089"/>
        <v>13.024571999999999</v>
      </c>
      <c r="M2174" s="196">
        <f t="shared" si="1090"/>
        <v>65.16</v>
      </c>
      <c r="N2174" s="20"/>
      <c r="O2174" s="17"/>
      <c r="P2174" s="17"/>
      <c r="Q2174" s="17"/>
      <c r="R2174" s="17"/>
    </row>
    <row r="2175" spans="1:18" ht="15" customHeight="1">
      <c r="A2175" s="17"/>
      <c r="B2175" s="213"/>
      <c r="C2175" s="174"/>
      <c r="D2175" s="199" t="s">
        <v>1649</v>
      </c>
      <c r="E2175" s="482" t="s">
        <v>1650</v>
      </c>
      <c r="F2175" s="483"/>
      <c r="G2175" s="231" t="s">
        <v>596</v>
      </c>
      <c r="H2175" s="199" t="s">
        <v>3272</v>
      </c>
      <c r="I2175" s="192" t="s">
        <v>1716</v>
      </c>
      <c r="J2175" s="201">
        <f t="shared" si="1088"/>
        <v>3.2360499999999996</v>
      </c>
      <c r="K2175" s="195">
        <v>0.24979999999999999</v>
      </c>
      <c r="L2175" s="201">
        <f t="shared" si="1089"/>
        <v>0.8083652899999999</v>
      </c>
      <c r="M2175" s="196">
        <f t="shared" si="1090"/>
        <v>4.04</v>
      </c>
      <c r="N2175" s="20"/>
      <c r="O2175" s="17"/>
      <c r="P2175" s="17"/>
      <c r="Q2175" s="17"/>
      <c r="R2175" s="17"/>
    </row>
    <row r="2176" spans="1:18" ht="15" customHeight="1">
      <c r="A2176" s="17"/>
      <c r="B2176" s="213"/>
      <c r="C2176" s="174"/>
      <c r="D2176" s="199" t="s">
        <v>606</v>
      </c>
      <c r="E2176" s="482" t="s">
        <v>597</v>
      </c>
      <c r="F2176" s="483"/>
      <c r="G2176" s="231" t="s">
        <v>596</v>
      </c>
      <c r="H2176" s="199" t="s">
        <v>3273</v>
      </c>
      <c r="I2176" s="192" t="s">
        <v>1922</v>
      </c>
      <c r="J2176" s="201">
        <f t="shared" si="1088"/>
        <v>0.83164899999999986</v>
      </c>
      <c r="K2176" s="195">
        <v>0.24979999999999999</v>
      </c>
      <c r="L2176" s="201">
        <f t="shared" si="1089"/>
        <v>0.20774592019999996</v>
      </c>
      <c r="M2176" s="196">
        <f t="shared" si="1090"/>
        <v>1.04</v>
      </c>
      <c r="N2176" s="20"/>
      <c r="O2176" s="17"/>
      <c r="P2176" s="17"/>
      <c r="Q2176" s="17"/>
      <c r="R2176" s="17"/>
    </row>
    <row r="2177" spans="1:18" ht="15.75">
      <c r="A2177" s="17"/>
      <c r="B2177" s="213"/>
      <c r="C2177" s="486"/>
      <c r="D2177" s="486"/>
      <c r="E2177" s="486"/>
      <c r="F2177" s="486"/>
      <c r="G2177" s="486"/>
      <c r="H2177" s="486"/>
      <c r="I2177" s="486"/>
      <c r="J2177" s="486"/>
      <c r="K2177" s="486"/>
      <c r="L2177" s="209" t="s">
        <v>594</v>
      </c>
      <c r="M2177" s="210">
        <f>SUM(M2173:M2176)</f>
        <v>70.34</v>
      </c>
      <c r="N2177" s="20"/>
      <c r="O2177" s="17"/>
      <c r="P2177" s="17"/>
      <c r="Q2177" s="17"/>
      <c r="R2177" s="17"/>
    </row>
    <row r="2178" spans="1:18" ht="15.75" customHeight="1">
      <c r="A2178" s="17"/>
      <c r="B2178" s="213"/>
      <c r="C2178" s="206" t="s">
        <v>4064</v>
      </c>
      <c r="D2178" s="206">
        <v>86888</v>
      </c>
      <c r="E2178" s="484" t="s">
        <v>1370</v>
      </c>
      <c r="F2178" s="484"/>
      <c r="G2178" s="484"/>
      <c r="H2178" s="484"/>
      <c r="I2178" s="484"/>
      <c r="J2178" s="484"/>
      <c r="K2178" s="484"/>
      <c r="L2178" s="484"/>
      <c r="M2178" s="485"/>
      <c r="N2178" s="20"/>
      <c r="O2178" s="17"/>
      <c r="P2178" s="17"/>
      <c r="Q2178" s="17"/>
      <c r="R2178" s="17"/>
    </row>
    <row r="2179" spans="1:18" ht="15" customHeight="1">
      <c r="A2179" s="17"/>
      <c r="B2179" s="213"/>
      <c r="C2179" s="174"/>
      <c r="D2179" s="199" t="s">
        <v>3203</v>
      </c>
      <c r="E2179" s="482" t="s">
        <v>3204</v>
      </c>
      <c r="F2179" s="483"/>
      <c r="G2179" s="231" t="s">
        <v>518</v>
      </c>
      <c r="H2179" s="199" t="s">
        <v>1534</v>
      </c>
      <c r="I2179" s="192" t="s">
        <v>3211</v>
      </c>
      <c r="J2179" s="201">
        <f t="shared" ref="J2179:J2184" si="1091">H2179*I2179</f>
        <v>48</v>
      </c>
      <c r="K2179" s="195">
        <v>0.24979999999999999</v>
      </c>
      <c r="L2179" s="201">
        <f t="shared" ref="L2179:L2184" si="1092">J2179*K2179</f>
        <v>11.990399999999999</v>
      </c>
      <c r="M2179" s="196">
        <f t="shared" ref="M2179:M2184" si="1093">ROUND(J2179+L2179,2)</f>
        <v>59.99</v>
      </c>
      <c r="N2179" s="20"/>
      <c r="O2179" s="17"/>
      <c r="P2179" s="17"/>
      <c r="Q2179" s="17"/>
      <c r="R2179" s="17"/>
    </row>
    <row r="2180" spans="1:18" ht="15" customHeight="1">
      <c r="A2180" s="17"/>
      <c r="B2180" s="213"/>
      <c r="C2180" s="174"/>
      <c r="D2180" s="199" t="s">
        <v>3205</v>
      </c>
      <c r="E2180" s="482" t="s">
        <v>3206</v>
      </c>
      <c r="F2180" s="483"/>
      <c r="G2180" s="231" t="s">
        <v>518</v>
      </c>
      <c r="H2180" s="199" t="s">
        <v>1527</v>
      </c>
      <c r="I2180" s="192" t="s">
        <v>3212</v>
      </c>
      <c r="J2180" s="201">
        <f t="shared" si="1091"/>
        <v>12.59</v>
      </c>
      <c r="K2180" s="195">
        <v>0.24979999999999999</v>
      </c>
      <c r="L2180" s="201">
        <f t="shared" si="1092"/>
        <v>3.1449819999999997</v>
      </c>
      <c r="M2180" s="196">
        <f t="shared" si="1093"/>
        <v>15.73</v>
      </c>
      <c r="N2180" s="20"/>
      <c r="O2180" s="17"/>
      <c r="P2180" s="17"/>
      <c r="Q2180" s="17"/>
      <c r="R2180" s="17"/>
    </row>
    <row r="2181" spans="1:18" ht="15.75">
      <c r="A2181" s="17"/>
      <c r="B2181" s="213"/>
      <c r="C2181" s="174"/>
      <c r="D2181" s="199" t="s">
        <v>3280</v>
      </c>
      <c r="E2181" s="482" t="s">
        <v>3281</v>
      </c>
      <c r="F2181" s="483"/>
      <c r="G2181" s="231" t="s">
        <v>518</v>
      </c>
      <c r="H2181" s="199" t="s">
        <v>1527</v>
      </c>
      <c r="I2181" s="192" t="s">
        <v>3282</v>
      </c>
      <c r="J2181" s="201">
        <f t="shared" ref="J2181:J2182" si="1094">H2181*I2181</f>
        <v>365.18</v>
      </c>
      <c r="K2181" s="195">
        <v>0.24979999999999999</v>
      </c>
      <c r="L2181" s="201">
        <f t="shared" ref="L2181:L2182" si="1095">J2181*K2181</f>
        <v>91.221964</v>
      </c>
      <c r="M2181" s="196">
        <f t="shared" si="1093"/>
        <v>456.4</v>
      </c>
      <c r="N2181" s="20"/>
      <c r="O2181" s="17"/>
      <c r="P2181" s="17"/>
      <c r="Q2181" s="17"/>
      <c r="R2181" s="17"/>
    </row>
    <row r="2182" spans="1:18" ht="15.75">
      <c r="A2182" s="17"/>
      <c r="B2182" s="213"/>
      <c r="C2182" s="174"/>
      <c r="D2182" s="199" t="s">
        <v>3209</v>
      </c>
      <c r="E2182" s="482" t="s">
        <v>3210</v>
      </c>
      <c r="F2182" s="483"/>
      <c r="G2182" s="231" t="s">
        <v>505</v>
      </c>
      <c r="H2182" s="199" t="s">
        <v>3214</v>
      </c>
      <c r="I2182" s="192" t="s">
        <v>3215</v>
      </c>
      <c r="J2182" s="201">
        <f t="shared" si="1094"/>
        <v>11.549029000000001</v>
      </c>
      <c r="K2182" s="195">
        <v>0.24979999999999999</v>
      </c>
      <c r="L2182" s="201">
        <f t="shared" si="1095"/>
        <v>2.8849474442000003</v>
      </c>
      <c r="M2182" s="196">
        <f t="shared" si="1093"/>
        <v>14.43</v>
      </c>
      <c r="N2182" s="20"/>
      <c r="O2182" s="17"/>
      <c r="P2182" s="17"/>
      <c r="Q2182" s="17"/>
      <c r="R2182" s="17"/>
    </row>
    <row r="2183" spans="1:18" ht="15" customHeight="1">
      <c r="A2183" s="17"/>
      <c r="B2183" s="213"/>
      <c r="C2183" s="174"/>
      <c r="D2183" s="199" t="s">
        <v>1649</v>
      </c>
      <c r="E2183" s="482" t="s">
        <v>1650</v>
      </c>
      <c r="F2183" s="483"/>
      <c r="G2183" s="231" t="s">
        <v>596</v>
      </c>
      <c r="H2183" s="199" t="s">
        <v>3283</v>
      </c>
      <c r="I2183" s="192" t="s">
        <v>1716</v>
      </c>
      <c r="J2183" s="201">
        <f t="shared" si="1091"/>
        <v>16.532502000000001</v>
      </c>
      <c r="K2183" s="195">
        <v>0.24979999999999999</v>
      </c>
      <c r="L2183" s="201">
        <f t="shared" si="1092"/>
        <v>4.1298189996000003</v>
      </c>
      <c r="M2183" s="196">
        <f t="shared" si="1093"/>
        <v>20.66</v>
      </c>
      <c r="N2183" s="20"/>
      <c r="O2183" s="17"/>
      <c r="P2183" s="17"/>
      <c r="Q2183" s="17"/>
      <c r="R2183" s="17"/>
    </row>
    <row r="2184" spans="1:18" ht="15" customHeight="1">
      <c r="A2184" s="17"/>
      <c r="B2184" s="213"/>
      <c r="C2184" s="174"/>
      <c r="D2184" s="199" t="s">
        <v>606</v>
      </c>
      <c r="E2184" s="482" t="s">
        <v>597</v>
      </c>
      <c r="F2184" s="483"/>
      <c r="G2184" s="231" t="s">
        <v>596</v>
      </c>
      <c r="H2184" s="199" t="s">
        <v>3284</v>
      </c>
      <c r="I2184" s="192" t="s">
        <v>1922</v>
      </c>
      <c r="J2184" s="201">
        <f t="shared" si="1091"/>
        <v>7.579936</v>
      </c>
      <c r="K2184" s="195">
        <v>0.24979999999999999</v>
      </c>
      <c r="L2184" s="201">
        <f t="shared" si="1092"/>
        <v>1.8934680127999999</v>
      </c>
      <c r="M2184" s="196">
        <f t="shared" si="1093"/>
        <v>9.4700000000000006</v>
      </c>
      <c r="N2184" s="20"/>
      <c r="O2184" s="17"/>
      <c r="P2184" s="17"/>
      <c r="Q2184" s="17"/>
      <c r="R2184" s="17"/>
    </row>
    <row r="2185" spans="1:18" ht="15.75">
      <c r="A2185" s="17"/>
      <c r="B2185" s="213"/>
      <c r="C2185" s="486"/>
      <c r="D2185" s="486"/>
      <c r="E2185" s="486"/>
      <c r="F2185" s="486"/>
      <c r="G2185" s="486"/>
      <c r="H2185" s="486"/>
      <c r="I2185" s="486"/>
      <c r="J2185" s="486"/>
      <c r="K2185" s="486"/>
      <c r="L2185" s="209" t="s">
        <v>594</v>
      </c>
      <c r="M2185" s="210">
        <f>SUM(M2179:M2184)</f>
        <v>576.67999999999995</v>
      </c>
      <c r="N2185" s="20"/>
      <c r="O2185" s="17"/>
      <c r="P2185" s="17"/>
      <c r="Q2185" s="17"/>
      <c r="R2185" s="17"/>
    </row>
    <row r="2186" spans="1:18" ht="15.75" customHeight="1">
      <c r="A2186" s="17"/>
      <c r="B2186" s="213"/>
      <c r="C2186" s="206" t="s">
        <v>4065</v>
      </c>
      <c r="D2186" s="206">
        <v>86889</v>
      </c>
      <c r="E2186" s="484" t="s">
        <v>1371</v>
      </c>
      <c r="F2186" s="484"/>
      <c r="G2186" s="484"/>
      <c r="H2186" s="484"/>
      <c r="I2186" s="484"/>
      <c r="J2186" s="484"/>
      <c r="K2186" s="484"/>
      <c r="L2186" s="484"/>
      <c r="M2186" s="485"/>
      <c r="N2186" s="20"/>
      <c r="O2186" s="17"/>
      <c r="P2186" s="17"/>
      <c r="Q2186" s="17"/>
      <c r="R2186" s="17"/>
    </row>
    <row r="2187" spans="1:18" ht="15" customHeight="1">
      <c r="A2187" s="17"/>
      <c r="B2187" s="213"/>
      <c r="C2187" s="174"/>
      <c r="D2187" s="199" t="s">
        <v>3285</v>
      </c>
      <c r="E2187" s="482" t="s">
        <v>3286</v>
      </c>
      <c r="F2187" s="483"/>
      <c r="G2187" s="231" t="s">
        <v>505</v>
      </c>
      <c r="H2187" s="199" t="s">
        <v>3291</v>
      </c>
      <c r="I2187" s="192" t="s">
        <v>3292</v>
      </c>
      <c r="J2187" s="201">
        <f t="shared" ref="J2187:J2193" si="1096">H2187*I2187</f>
        <v>20.995647999999999</v>
      </c>
      <c r="K2187" s="195">
        <v>0.24979999999999999</v>
      </c>
      <c r="L2187" s="201">
        <f t="shared" ref="L2187:L2193" si="1097">J2187*K2187</f>
        <v>5.2447128703999999</v>
      </c>
      <c r="M2187" s="196">
        <f t="shared" ref="M2187:M2193" si="1098">ROUND(J2187+L2187,2)</f>
        <v>26.24</v>
      </c>
      <c r="N2187" s="20"/>
      <c r="O2187" s="17"/>
      <c r="P2187" s="17"/>
      <c r="Q2187" s="17"/>
      <c r="R2187" s="17"/>
    </row>
    <row r="2188" spans="1:18" ht="15" customHeight="1">
      <c r="A2188" s="17"/>
      <c r="B2188" s="213"/>
      <c r="C2188" s="174"/>
      <c r="D2188" s="199" t="s">
        <v>2711</v>
      </c>
      <c r="E2188" s="482" t="s">
        <v>903</v>
      </c>
      <c r="F2188" s="483"/>
      <c r="G2188" s="231" t="s">
        <v>518</v>
      </c>
      <c r="H2188" s="199" t="s">
        <v>2457</v>
      </c>
      <c r="I2188" s="192" t="s">
        <v>2717</v>
      </c>
      <c r="J2188" s="201">
        <f t="shared" si="1096"/>
        <v>3.66</v>
      </c>
      <c r="K2188" s="195">
        <v>0.24979999999999999</v>
      </c>
      <c r="L2188" s="201">
        <f t="shared" si="1097"/>
        <v>0.91426799999999997</v>
      </c>
      <c r="M2188" s="196">
        <f t="shared" si="1098"/>
        <v>4.57</v>
      </c>
      <c r="N2188" s="20"/>
      <c r="O2188" s="17"/>
      <c r="P2188" s="17"/>
      <c r="Q2188" s="17"/>
      <c r="R2188" s="17"/>
    </row>
    <row r="2189" spans="1:18" ht="15" customHeight="1">
      <c r="A2189" s="17"/>
      <c r="B2189" s="213"/>
      <c r="C2189" s="174"/>
      <c r="D2189" s="199" t="s">
        <v>3287</v>
      </c>
      <c r="E2189" s="482" t="s">
        <v>3288</v>
      </c>
      <c r="F2189" s="483"/>
      <c r="G2189" s="231" t="s">
        <v>491</v>
      </c>
      <c r="H2189" s="199" t="s">
        <v>3293</v>
      </c>
      <c r="I2189" s="192" t="s">
        <v>3294</v>
      </c>
      <c r="J2189" s="201">
        <f t="shared" si="1096"/>
        <v>735.73034999999993</v>
      </c>
      <c r="K2189" s="195">
        <v>0.24979999999999999</v>
      </c>
      <c r="L2189" s="201">
        <f t="shared" si="1097"/>
        <v>183.78544142999999</v>
      </c>
      <c r="M2189" s="196">
        <f t="shared" si="1098"/>
        <v>919.52</v>
      </c>
      <c r="N2189" s="20"/>
      <c r="O2189" s="17"/>
      <c r="P2189" s="17"/>
      <c r="Q2189" s="17"/>
      <c r="R2189" s="17"/>
    </row>
    <row r="2190" spans="1:18" ht="15" customHeight="1">
      <c r="A2190" s="17"/>
      <c r="B2190" s="213"/>
      <c r="C2190" s="174"/>
      <c r="D2190" s="199" t="s">
        <v>3209</v>
      </c>
      <c r="E2190" s="482" t="s">
        <v>3210</v>
      </c>
      <c r="F2190" s="483"/>
      <c r="G2190" s="231" t="s">
        <v>505</v>
      </c>
      <c r="H2190" s="199" t="s">
        <v>3295</v>
      </c>
      <c r="I2190" s="192" t="s">
        <v>3215</v>
      </c>
      <c r="J2190" s="201">
        <f t="shared" si="1096"/>
        <v>2.7659990000000003</v>
      </c>
      <c r="K2190" s="195">
        <v>0.24979999999999999</v>
      </c>
      <c r="L2190" s="201">
        <f t="shared" si="1097"/>
        <v>0.69094655020000006</v>
      </c>
      <c r="M2190" s="196">
        <f t="shared" si="1098"/>
        <v>3.46</v>
      </c>
      <c r="N2190" s="20"/>
      <c r="O2190" s="17"/>
      <c r="P2190" s="17"/>
      <c r="Q2190" s="17"/>
      <c r="R2190" s="17"/>
    </row>
    <row r="2191" spans="1:18" ht="15.75">
      <c r="A2191" s="17"/>
      <c r="B2191" s="213"/>
      <c r="C2191" s="174"/>
      <c r="D2191" s="199" t="s">
        <v>3289</v>
      </c>
      <c r="E2191" s="482" t="s">
        <v>3290</v>
      </c>
      <c r="F2191" s="483"/>
      <c r="G2191" s="231" t="s">
        <v>518</v>
      </c>
      <c r="H2191" s="199" t="s">
        <v>1534</v>
      </c>
      <c r="I2191" s="192" t="s">
        <v>3296</v>
      </c>
      <c r="J2191" s="201">
        <f t="shared" ref="J2191" si="1099">H2191*I2191</f>
        <v>52.7</v>
      </c>
      <c r="K2191" s="195">
        <v>0.24979999999999999</v>
      </c>
      <c r="L2191" s="201">
        <f t="shared" ref="L2191" si="1100">J2191*K2191</f>
        <v>13.16446</v>
      </c>
      <c r="M2191" s="196">
        <f t="shared" si="1098"/>
        <v>65.86</v>
      </c>
      <c r="N2191" s="20"/>
      <c r="O2191" s="17"/>
      <c r="P2191" s="17"/>
      <c r="Q2191" s="17"/>
      <c r="R2191" s="17"/>
    </row>
    <row r="2192" spans="1:18" ht="15" customHeight="1">
      <c r="A2192" s="17"/>
      <c r="B2192" s="213"/>
      <c r="C2192" s="174"/>
      <c r="D2192" s="199" t="s">
        <v>2407</v>
      </c>
      <c r="E2192" s="482" t="s">
        <v>630</v>
      </c>
      <c r="F2192" s="483"/>
      <c r="G2192" s="231" t="s">
        <v>596</v>
      </c>
      <c r="H2192" s="199" t="s">
        <v>3297</v>
      </c>
      <c r="I2192" s="192" t="s">
        <v>2264</v>
      </c>
      <c r="J2192" s="201">
        <f t="shared" si="1096"/>
        <v>31.800832</v>
      </c>
      <c r="K2192" s="195">
        <v>0.24979999999999999</v>
      </c>
      <c r="L2192" s="201">
        <f t="shared" si="1097"/>
        <v>7.9438478335999996</v>
      </c>
      <c r="M2192" s="196">
        <f t="shared" si="1098"/>
        <v>39.74</v>
      </c>
      <c r="N2192" s="20"/>
      <c r="O2192" s="17"/>
      <c r="P2192" s="17"/>
      <c r="Q2192" s="17"/>
      <c r="R2192" s="17"/>
    </row>
    <row r="2193" spans="1:18" ht="15" customHeight="1">
      <c r="A2193" s="17"/>
      <c r="B2193" s="213"/>
      <c r="C2193" s="174"/>
      <c r="D2193" s="199" t="s">
        <v>606</v>
      </c>
      <c r="E2193" s="482" t="s">
        <v>597</v>
      </c>
      <c r="F2193" s="483"/>
      <c r="G2193" s="231" t="s">
        <v>596</v>
      </c>
      <c r="H2193" s="199" t="s">
        <v>3298</v>
      </c>
      <c r="I2193" s="192" t="s">
        <v>1922</v>
      </c>
      <c r="J2193" s="201">
        <f t="shared" si="1096"/>
        <v>17.002986</v>
      </c>
      <c r="K2193" s="195">
        <v>0.24979999999999999</v>
      </c>
      <c r="L2193" s="201">
        <f t="shared" si="1097"/>
        <v>4.2473459028000002</v>
      </c>
      <c r="M2193" s="196">
        <f t="shared" si="1098"/>
        <v>21.25</v>
      </c>
      <c r="N2193" s="20"/>
      <c r="O2193" s="17"/>
      <c r="P2193" s="17"/>
      <c r="Q2193" s="17"/>
      <c r="R2193" s="17"/>
    </row>
    <row r="2194" spans="1:18" ht="15.75">
      <c r="A2194" s="17"/>
      <c r="B2194" s="213"/>
      <c r="C2194" s="486"/>
      <c r="D2194" s="486"/>
      <c r="E2194" s="486"/>
      <c r="F2194" s="486"/>
      <c r="G2194" s="486"/>
      <c r="H2194" s="486"/>
      <c r="I2194" s="486"/>
      <c r="J2194" s="486"/>
      <c r="K2194" s="486"/>
      <c r="L2194" s="209" t="s">
        <v>594</v>
      </c>
      <c r="M2194" s="210">
        <f>SUM(M2187:M2193)</f>
        <v>1080.6399999999999</v>
      </c>
      <c r="N2194" s="20"/>
      <c r="O2194" s="17"/>
      <c r="P2194" s="17"/>
      <c r="Q2194" s="17"/>
      <c r="R2194" s="17"/>
    </row>
    <row r="2195" spans="1:18" ht="15.75" customHeight="1">
      <c r="A2195" s="17"/>
      <c r="B2195" s="213"/>
      <c r="C2195" s="206" t="s">
        <v>4066</v>
      </c>
      <c r="D2195" s="206">
        <v>86895</v>
      </c>
      <c r="E2195" s="484" t="s">
        <v>1372</v>
      </c>
      <c r="F2195" s="484"/>
      <c r="G2195" s="484"/>
      <c r="H2195" s="484"/>
      <c r="I2195" s="484"/>
      <c r="J2195" s="484"/>
      <c r="K2195" s="484"/>
      <c r="L2195" s="484"/>
      <c r="M2195" s="485"/>
      <c r="N2195" s="20"/>
      <c r="O2195" s="17"/>
      <c r="P2195" s="17"/>
      <c r="Q2195" s="17"/>
      <c r="R2195" s="17"/>
    </row>
    <row r="2196" spans="1:18" ht="15" customHeight="1">
      <c r="A2196" s="17"/>
      <c r="B2196" s="213"/>
      <c r="C2196" s="174"/>
      <c r="D2196" s="199" t="s">
        <v>3285</v>
      </c>
      <c r="E2196" s="482" t="s">
        <v>3286</v>
      </c>
      <c r="F2196" s="483"/>
      <c r="G2196" s="231" t="s">
        <v>505</v>
      </c>
      <c r="H2196" s="199" t="s">
        <v>3301</v>
      </c>
      <c r="I2196" s="192" t="s">
        <v>3292</v>
      </c>
      <c r="J2196" s="201">
        <f t="shared" ref="J2196:J2202" si="1101">H2196*I2196</f>
        <v>15.437503999999999</v>
      </c>
      <c r="K2196" s="195">
        <v>0.24979999999999999</v>
      </c>
      <c r="L2196" s="201">
        <f t="shared" ref="L2196:L2202" si="1102">J2196*K2196</f>
        <v>3.8562884991999997</v>
      </c>
      <c r="M2196" s="196">
        <f t="shared" ref="M2196:M2202" si="1103">ROUND(J2196+L2196,2)</f>
        <v>19.29</v>
      </c>
      <c r="N2196" s="20"/>
      <c r="O2196" s="17"/>
      <c r="P2196" s="17"/>
      <c r="Q2196" s="17"/>
      <c r="R2196" s="17"/>
    </row>
    <row r="2197" spans="1:18" ht="15" customHeight="1">
      <c r="A2197" s="17"/>
      <c r="B2197" s="213"/>
      <c r="C2197" s="174"/>
      <c r="D2197" s="199" t="s">
        <v>2711</v>
      </c>
      <c r="E2197" s="482" t="s">
        <v>903</v>
      </c>
      <c r="F2197" s="483"/>
      <c r="G2197" s="231" t="s">
        <v>518</v>
      </c>
      <c r="H2197" s="199" t="s">
        <v>2457</v>
      </c>
      <c r="I2197" s="192" t="s">
        <v>2717</v>
      </c>
      <c r="J2197" s="201">
        <f t="shared" si="1101"/>
        <v>3.66</v>
      </c>
      <c r="K2197" s="195">
        <v>0.24979999999999999</v>
      </c>
      <c r="L2197" s="201">
        <f t="shared" si="1102"/>
        <v>0.91426799999999997</v>
      </c>
      <c r="M2197" s="196">
        <f t="shared" si="1103"/>
        <v>4.57</v>
      </c>
      <c r="N2197" s="20"/>
      <c r="O2197" s="17"/>
      <c r="P2197" s="17"/>
      <c r="Q2197" s="17"/>
      <c r="R2197" s="17"/>
    </row>
    <row r="2198" spans="1:18" ht="15" customHeight="1">
      <c r="A2198" s="17"/>
      <c r="B2198" s="213"/>
      <c r="C2198" s="174"/>
      <c r="D2198" s="199" t="s">
        <v>3287</v>
      </c>
      <c r="E2198" s="482" t="s">
        <v>3288</v>
      </c>
      <c r="F2198" s="483"/>
      <c r="G2198" s="231" t="s">
        <v>491</v>
      </c>
      <c r="H2198" s="199" t="s">
        <v>3302</v>
      </c>
      <c r="I2198" s="192" t="s">
        <v>3294</v>
      </c>
      <c r="J2198" s="201">
        <f t="shared" si="1101"/>
        <v>275.99039000000005</v>
      </c>
      <c r="K2198" s="195">
        <v>0.24979999999999999</v>
      </c>
      <c r="L2198" s="201">
        <f t="shared" si="1102"/>
        <v>68.942399422000008</v>
      </c>
      <c r="M2198" s="196">
        <f t="shared" si="1103"/>
        <v>344.93</v>
      </c>
      <c r="N2198" s="20"/>
      <c r="O2198" s="17"/>
      <c r="P2198" s="17"/>
      <c r="Q2198" s="17"/>
      <c r="R2198" s="17"/>
    </row>
    <row r="2199" spans="1:18" ht="15" customHeight="1">
      <c r="A2199" s="17"/>
      <c r="B2199" s="213"/>
      <c r="C2199" s="174"/>
      <c r="D2199" s="199" t="s">
        <v>3209</v>
      </c>
      <c r="E2199" s="482" t="s">
        <v>3210</v>
      </c>
      <c r="F2199" s="483"/>
      <c r="G2199" s="231" t="s">
        <v>505</v>
      </c>
      <c r="H2199" s="199" t="s">
        <v>3303</v>
      </c>
      <c r="I2199" s="192" t="s">
        <v>3215</v>
      </c>
      <c r="J2199" s="201">
        <f t="shared" si="1101"/>
        <v>2.018786</v>
      </c>
      <c r="K2199" s="195">
        <v>0.24979999999999999</v>
      </c>
      <c r="L2199" s="201">
        <f t="shared" si="1102"/>
        <v>0.50429274280000003</v>
      </c>
      <c r="M2199" s="196">
        <f t="shared" si="1103"/>
        <v>2.52</v>
      </c>
      <c r="N2199" s="20"/>
      <c r="O2199" s="17"/>
      <c r="P2199" s="17"/>
      <c r="Q2199" s="17"/>
      <c r="R2199" s="17"/>
    </row>
    <row r="2200" spans="1:18" ht="15" customHeight="1">
      <c r="A2200" s="17"/>
      <c r="B2200" s="213"/>
      <c r="C2200" s="174"/>
      <c r="D2200" s="199" t="s">
        <v>3299</v>
      </c>
      <c r="E2200" s="482" t="s">
        <v>3300</v>
      </c>
      <c r="F2200" s="483"/>
      <c r="G2200" s="231" t="s">
        <v>518</v>
      </c>
      <c r="H2200" s="199" t="s">
        <v>1534</v>
      </c>
      <c r="I2200" s="192" t="s">
        <v>3304</v>
      </c>
      <c r="J2200" s="201">
        <f t="shared" si="1101"/>
        <v>43.84</v>
      </c>
      <c r="K2200" s="195">
        <v>0.24979999999999999</v>
      </c>
      <c r="L2200" s="201">
        <f t="shared" si="1102"/>
        <v>10.951232000000001</v>
      </c>
      <c r="M2200" s="196">
        <f t="shared" si="1103"/>
        <v>54.79</v>
      </c>
      <c r="N2200" s="20"/>
      <c r="O2200" s="17"/>
      <c r="P2200" s="17"/>
      <c r="Q2200" s="17"/>
      <c r="R2200" s="17"/>
    </row>
    <row r="2201" spans="1:18" ht="15" customHeight="1">
      <c r="A2201" s="17"/>
      <c r="B2201" s="213"/>
      <c r="C2201" s="174"/>
      <c r="D2201" s="199" t="s">
        <v>2407</v>
      </c>
      <c r="E2201" s="482" t="s">
        <v>630</v>
      </c>
      <c r="F2201" s="483"/>
      <c r="G2201" s="231" t="s">
        <v>596</v>
      </c>
      <c r="H2201" s="199" t="s">
        <v>3305</v>
      </c>
      <c r="I2201" s="192" t="s">
        <v>2264</v>
      </c>
      <c r="J2201" s="201">
        <f t="shared" si="1101"/>
        <v>40.876752000000003</v>
      </c>
      <c r="K2201" s="195">
        <v>0.24979999999999999</v>
      </c>
      <c r="L2201" s="201">
        <f t="shared" si="1102"/>
        <v>10.211012649600001</v>
      </c>
      <c r="M2201" s="196">
        <f t="shared" si="1103"/>
        <v>51.09</v>
      </c>
      <c r="N2201" s="20"/>
      <c r="O2201" s="17"/>
      <c r="P2201" s="17"/>
      <c r="Q2201" s="17"/>
      <c r="R2201" s="17"/>
    </row>
    <row r="2202" spans="1:18" ht="15" customHeight="1">
      <c r="A2202" s="17"/>
      <c r="B2202" s="213"/>
      <c r="C2202" s="174"/>
      <c r="D2202" s="199" t="s">
        <v>606</v>
      </c>
      <c r="E2202" s="482" t="s">
        <v>597</v>
      </c>
      <c r="F2202" s="483"/>
      <c r="G2202" s="231" t="s">
        <v>596</v>
      </c>
      <c r="H2202" s="199" t="s">
        <v>3306</v>
      </c>
      <c r="I2202" s="192" t="s">
        <v>1922</v>
      </c>
      <c r="J2202" s="201">
        <f t="shared" si="1101"/>
        <v>16.963218999999999</v>
      </c>
      <c r="K2202" s="195">
        <v>0.24979999999999999</v>
      </c>
      <c r="L2202" s="201">
        <f t="shared" si="1102"/>
        <v>4.2374121061999999</v>
      </c>
      <c r="M2202" s="196">
        <f t="shared" si="1103"/>
        <v>21.2</v>
      </c>
      <c r="N2202" s="20"/>
      <c r="O2202" s="17"/>
      <c r="P2202" s="17"/>
      <c r="Q2202" s="17"/>
      <c r="R2202" s="17"/>
    </row>
    <row r="2203" spans="1:18" ht="15.75">
      <c r="A2203" s="17"/>
      <c r="B2203" s="213"/>
      <c r="C2203" s="486"/>
      <c r="D2203" s="486"/>
      <c r="E2203" s="486"/>
      <c r="F2203" s="486"/>
      <c r="G2203" s="486"/>
      <c r="H2203" s="486"/>
      <c r="I2203" s="486"/>
      <c r="J2203" s="486"/>
      <c r="K2203" s="486"/>
      <c r="L2203" s="209" t="s">
        <v>594</v>
      </c>
      <c r="M2203" s="210">
        <f>SUM(M2196:M2202)</f>
        <v>498.39000000000004</v>
      </c>
      <c r="N2203" s="20"/>
      <c r="O2203" s="17"/>
      <c r="P2203" s="17"/>
      <c r="Q2203" s="17"/>
      <c r="R2203" s="17"/>
    </row>
    <row r="2204" spans="1:18" ht="15.75" customHeight="1">
      <c r="A2204" s="17"/>
      <c r="B2204" s="213"/>
      <c r="C2204" s="206" t="s">
        <v>4067</v>
      </c>
      <c r="D2204" s="206">
        <v>86900</v>
      </c>
      <c r="E2204" s="484" t="s">
        <v>1373</v>
      </c>
      <c r="F2204" s="484"/>
      <c r="G2204" s="484"/>
      <c r="H2204" s="484"/>
      <c r="I2204" s="484"/>
      <c r="J2204" s="484"/>
      <c r="K2204" s="484"/>
      <c r="L2204" s="484"/>
      <c r="M2204" s="485"/>
      <c r="N2204" s="20"/>
      <c r="O2204" s="17"/>
      <c r="P2204" s="17"/>
      <c r="Q2204" s="17"/>
      <c r="R2204" s="17"/>
    </row>
    <row r="2205" spans="1:18" ht="15" customHeight="1">
      <c r="A2205" s="17"/>
      <c r="B2205" s="213"/>
      <c r="C2205" s="174"/>
      <c r="D2205" s="199" t="s">
        <v>3307</v>
      </c>
      <c r="E2205" s="482" t="s">
        <v>3308</v>
      </c>
      <c r="F2205" s="483"/>
      <c r="G2205" s="231" t="s">
        <v>518</v>
      </c>
      <c r="H2205" s="199" t="s">
        <v>1527</v>
      </c>
      <c r="I2205" s="192" t="s">
        <v>3309</v>
      </c>
      <c r="J2205" s="201">
        <f t="shared" ref="J2205:J2208" si="1104">H2205*I2205</f>
        <v>173.4</v>
      </c>
      <c r="K2205" s="195">
        <v>0.24979999999999999</v>
      </c>
      <c r="L2205" s="201">
        <f t="shared" ref="L2205:L2208" si="1105">J2205*K2205</f>
        <v>43.31532</v>
      </c>
      <c r="M2205" s="196">
        <f t="shared" ref="M2205:M2208" si="1106">ROUND(J2205+L2205,2)</f>
        <v>216.72</v>
      </c>
      <c r="N2205" s="20"/>
      <c r="O2205" s="17"/>
      <c r="P2205" s="17"/>
      <c r="Q2205" s="17"/>
      <c r="R2205" s="17"/>
    </row>
    <row r="2206" spans="1:18" ht="15" customHeight="1">
      <c r="A2206" s="17"/>
      <c r="B2206" s="213"/>
      <c r="C2206" s="174"/>
      <c r="D2206" s="199" t="s">
        <v>3285</v>
      </c>
      <c r="E2206" s="482" t="s">
        <v>3286</v>
      </c>
      <c r="F2206" s="483"/>
      <c r="G2206" s="231" t="s">
        <v>505</v>
      </c>
      <c r="H2206" s="199" t="s">
        <v>3310</v>
      </c>
      <c r="I2206" s="192" t="s">
        <v>3292</v>
      </c>
      <c r="J2206" s="201">
        <f t="shared" si="1104"/>
        <v>11.943584</v>
      </c>
      <c r="K2206" s="195">
        <v>0.24979999999999999</v>
      </c>
      <c r="L2206" s="201">
        <f t="shared" si="1105"/>
        <v>2.9835072831999998</v>
      </c>
      <c r="M2206" s="196">
        <f t="shared" si="1106"/>
        <v>14.93</v>
      </c>
      <c r="N2206" s="20"/>
      <c r="O2206" s="17"/>
      <c r="P2206" s="17"/>
      <c r="Q2206" s="17"/>
      <c r="R2206" s="17"/>
    </row>
    <row r="2207" spans="1:18" ht="15" customHeight="1">
      <c r="A2207" s="17"/>
      <c r="B2207" s="213"/>
      <c r="C2207" s="174"/>
      <c r="D2207" s="199" t="s">
        <v>2407</v>
      </c>
      <c r="E2207" s="482" t="s">
        <v>630</v>
      </c>
      <c r="F2207" s="483"/>
      <c r="G2207" s="231" t="s">
        <v>596</v>
      </c>
      <c r="H2207" s="199" t="s">
        <v>3311</v>
      </c>
      <c r="I2207" s="192" t="s">
        <v>2264</v>
      </c>
      <c r="J2207" s="201">
        <f t="shared" si="1104"/>
        <v>10.159072</v>
      </c>
      <c r="K2207" s="195">
        <v>0.24979999999999999</v>
      </c>
      <c r="L2207" s="201">
        <f t="shared" si="1105"/>
        <v>2.5377361856</v>
      </c>
      <c r="M2207" s="196">
        <f t="shared" si="1106"/>
        <v>12.7</v>
      </c>
      <c r="N2207" s="20"/>
      <c r="O2207" s="17"/>
      <c r="P2207" s="17"/>
      <c r="Q2207" s="17"/>
      <c r="R2207" s="17"/>
    </row>
    <row r="2208" spans="1:18" ht="15" customHeight="1">
      <c r="A2208" s="17"/>
      <c r="B2208" s="213"/>
      <c r="C2208" s="174"/>
      <c r="D2208" s="199" t="s">
        <v>606</v>
      </c>
      <c r="E2208" s="482" t="s">
        <v>597</v>
      </c>
      <c r="F2208" s="483"/>
      <c r="G2208" s="231" t="s">
        <v>596</v>
      </c>
      <c r="H2208" s="199" t="s">
        <v>3312</v>
      </c>
      <c r="I2208" s="192" t="s">
        <v>1922</v>
      </c>
      <c r="J2208" s="201">
        <f t="shared" si="1104"/>
        <v>2.6004160000000001</v>
      </c>
      <c r="K2208" s="195">
        <v>0.24979999999999999</v>
      </c>
      <c r="L2208" s="201">
        <f t="shared" si="1105"/>
        <v>0.64958391680000005</v>
      </c>
      <c r="M2208" s="196">
        <f t="shared" si="1106"/>
        <v>3.25</v>
      </c>
      <c r="N2208" s="20"/>
      <c r="O2208" s="17"/>
      <c r="P2208" s="17"/>
      <c r="Q2208" s="17"/>
      <c r="R2208" s="17"/>
    </row>
    <row r="2209" spans="1:18" ht="15.75">
      <c r="A2209" s="17"/>
      <c r="B2209" s="213"/>
      <c r="C2209" s="486"/>
      <c r="D2209" s="486"/>
      <c r="E2209" s="486"/>
      <c r="F2209" s="486"/>
      <c r="G2209" s="486"/>
      <c r="H2209" s="486"/>
      <c r="I2209" s="486"/>
      <c r="J2209" s="486"/>
      <c r="K2209" s="486"/>
      <c r="L2209" s="209" t="s">
        <v>594</v>
      </c>
      <c r="M2209" s="210">
        <f>SUM(M2205:M2208)</f>
        <v>247.6</v>
      </c>
      <c r="N2209" s="20"/>
      <c r="O2209" s="17"/>
      <c r="P2209" s="17"/>
      <c r="Q2209" s="17"/>
      <c r="R2209" s="17"/>
    </row>
    <row r="2210" spans="1:18" ht="15.75" customHeight="1">
      <c r="A2210" s="17"/>
      <c r="B2210" s="213"/>
      <c r="C2210" s="206" t="s">
        <v>4068</v>
      </c>
      <c r="D2210" s="206">
        <v>86902</v>
      </c>
      <c r="E2210" s="484" t="s">
        <v>1374</v>
      </c>
      <c r="F2210" s="484"/>
      <c r="G2210" s="484"/>
      <c r="H2210" s="484"/>
      <c r="I2210" s="484"/>
      <c r="J2210" s="484"/>
      <c r="K2210" s="484"/>
      <c r="L2210" s="484"/>
      <c r="M2210" s="485"/>
      <c r="N2210" s="20"/>
      <c r="O2210" s="17"/>
      <c r="P2210" s="17"/>
      <c r="Q2210" s="17"/>
      <c r="R2210" s="17"/>
    </row>
    <row r="2211" spans="1:18" ht="15" customHeight="1">
      <c r="A2211" s="17"/>
      <c r="B2211" s="213"/>
      <c r="C2211" s="174"/>
      <c r="D2211" s="199" t="s">
        <v>3222</v>
      </c>
      <c r="E2211" s="482" t="s">
        <v>3223</v>
      </c>
      <c r="F2211" s="483"/>
      <c r="G2211" s="231" t="s">
        <v>518</v>
      </c>
      <c r="H2211" s="199" t="s">
        <v>2457</v>
      </c>
      <c r="I2211" s="192" t="s">
        <v>3232</v>
      </c>
      <c r="J2211" s="201">
        <f t="shared" ref="J2211:J2215" si="1107">H2211*I2211</f>
        <v>106.74</v>
      </c>
      <c r="K2211" s="195">
        <v>0.24979999999999999</v>
      </c>
      <c r="L2211" s="201">
        <f t="shared" ref="L2211:L2215" si="1108">J2211*K2211</f>
        <v>26.663651999999999</v>
      </c>
      <c r="M2211" s="196">
        <f t="shared" ref="M2211:M2215" si="1109">ROUND(J2211+L2211,2)</f>
        <v>133.4</v>
      </c>
      <c r="N2211" s="20"/>
      <c r="O2211" s="17"/>
      <c r="P2211" s="17"/>
      <c r="Q2211" s="17"/>
      <c r="R2211" s="17"/>
    </row>
    <row r="2212" spans="1:18" ht="15" customHeight="1">
      <c r="A2212" s="17"/>
      <c r="B2212" s="213"/>
      <c r="C2212" s="174"/>
      <c r="D2212" s="199" t="s">
        <v>3313</v>
      </c>
      <c r="E2212" s="482" t="s">
        <v>3314</v>
      </c>
      <c r="F2212" s="483"/>
      <c r="G2212" s="231" t="s">
        <v>518</v>
      </c>
      <c r="H2212" s="199" t="s">
        <v>1527</v>
      </c>
      <c r="I2212" s="192" t="s">
        <v>3315</v>
      </c>
      <c r="J2212" s="201">
        <f t="shared" si="1107"/>
        <v>155.69999999999999</v>
      </c>
      <c r="K2212" s="195">
        <v>0.24979999999999999</v>
      </c>
      <c r="L2212" s="201">
        <f t="shared" si="1108"/>
        <v>38.893859999999997</v>
      </c>
      <c r="M2212" s="196">
        <f t="shared" si="1109"/>
        <v>194.59</v>
      </c>
      <c r="N2212" s="20"/>
      <c r="O2212" s="17"/>
      <c r="P2212" s="17"/>
      <c r="Q2212" s="17"/>
      <c r="R2212" s="17"/>
    </row>
    <row r="2213" spans="1:18" ht="15.75">
      <c r="A2213" s="17"/>
      <c r="B2213" s="213"/>
      <c r="C2213" s="174"/>
      <c r="D2213" s="199" t="s">
        <v>3209</v>
      </c>
      <c r="E2213" s="482" t="s">
        <v>3210</v>
      </c>
      <c r="F2213" s="483"/>
      <c r="G2213" s="231" t="s">
        <v>505</v>
      </c>
      <c r="H2213" s="199" t="s">
        <v>3316</v>
      </c>
      <c r="I2213" s="192" t="s">
        <v>3215</v>
      </c>
      <c r="J2213" s="201">
        <f t="shared" ref="J2213" si="1110">H2213*I2213</f>
        <v>10.028385</v>
      </c>
      <c r="K2213" s="195">
        <v>0.24979999999999999</v>
      </c>
      <c r="L2213" s="201">
        <f t="shared" ref="L2213" si="1111">J2213*K2213</f>
        <v>2.5050905729999999</v>
      </c>
      <c r="M2213" s="196">
        <f t="shared" si="1109"/>
        <v>12.53</v>
      </c>
      <c r="N2213" s="20"/>
      <c r="O2213" s="17"/>
      <c r="P2213" s="17"/>
      <c r="Q2213" s="17"/>
      <c r="R2213" s="17"/>
    </row>
    <row r="2214" spans="1:18" ht="15" customHeight="1">
      <c r="A2214" s="17"/>
      <c r="B2214" s="213"/>
      <c r="C2214" s="174"/>
      <c r="D2214" s="199" t="s">
        <v>1649</v>
      </c>
      <c r="E2214" s="482" t="s">
        <v>1650</v>
      </c>
      <c r="F2214" s="483"/>
      <c r="G2214" s="231" t="s">
        <v>596</v>
      </c>
      <c r="H2214" s="199" t="s">
        <v>3317</v>
      </c>
      <c r="I2214" s="192" t="s">
        <v>1716</v>
      </c>
      <c r="J2214" s="201">
        <f t="shared" si="1107"/>
        <v>18.648136000000001</v>
      </c>
      <c r="K2214" s="195">
        <v>0.24979999999999999</v>
      </c>
      <c r="L2214" s="201">
        <f t="shared" si="1108"/>
        <v>4.6583043728</v>
      </c>
      <c r="M2214" s="196">
        <f t="shared" si="1109"/>
        <v>23.31</v>
      </c>
      <c r="N2214" s="20"/>
      <c r="O2214" s="17"/>
      <c r="P2214" s="17"/>
      <c r="Q2214" s="17"/>
      <c r="R2214" s="17"/>
    </row>
    <row r="2215" spans="1:18" ht="15" customHeight="1">
      <c r="A2215" s="17"/>
      <c r="B2215" s="213"/>
      <c r="C2215" s="174"/>
      <c r="D2215" s="199" t="s">
        <v>606</v>
      </c>
      <c r="E2215" s="482" t="s">
        <v>597</v>
      </c>
      <c r="F2215" s="483"/>
      <c r="G2215" s="231" t="s">
        <v>596</v>
      </c>
      <c r="H2215" s="199" t="s">
        <v>3318</v>
      </c>
      <c r="I2215" s="192" t="s">
        <v>1922</v>
      </c>
      <c r="J2215" s="201">
        <f t="shared" si="1107"/>
        <v>7.6819469999999992</v>
      </c>
      <c r="K2215" s="195">
        <v>0.24979999999999999</v>
      </c>
      <c r="L2215" s="201">
        <f t="shared" si="1108"/>
        <v>1.9189503605999998</v>
      </c>
      <c r="M2215" s="196">
        <f t="shared" si="1109"/>
        <v>9.6</v>
      </c>
      <c r="N2215" s="20"/>
      <c r="O2215" s="17"/>
      <c r="P2215" s="17"/>
      <c r="Q2215" s="17"/>
      <c r="R2215" s="17"/>
    </row>
    <row r="2216" spans="1:18" ht="15.75">
      <c r="A2216" s="17"/>
      <c r="B2216" s="213"/>
      <c r="C2216" s="486"/>
      <c r="D2216" s="486"/>
      <c r="E2216" s="486"/>
      <c r="F2216" s="486"/>
      <c r="G2216" s="486"/>
      <c r="H2216" s="486"/>
      <c r="I2216" s="486"/>
      <c r="J2216" s="486"/>
      <c r="K2216" s="486"/>
      <c r="L2216" s="209" t="s">
        <v>594</v>
      </c>
      <c r="M2216" s="210">
        <f>SUM(M2211:M2215)</f>
        <v>373.43</v>
      </c>
      <c r="N2216" s="20"/>
      <c r="O2216" s="17"/>
      <c r="P2216" s="17"/>
      <c r="Q2216" s="17"/>
      <c r="R2216" s="17"/>
    </row>
    <row r="2217" spans="1:18" ht="15.75" customHeight="1">
      <c r="A2217" s="17"/>
      <c r="B2217" s="213"/>
      <c r="C2217" s="206" t="s">
        <v>4069</v>
      </c>
      <c r="D2217" s="206">
        <v>86903</v>
      </c>
      <c r="E2217" s="484" t="s">
        <v>1375</v>
      </c>
      <c r="F2217" s="484"/>
      <c r="G2217" s="484"/>
      <c r="H2217" s="484"/>
      <c r="I2217" s="484"/>
      <c r="J2217" s="484"/>
      <c r="K2217" s="484"/>
      <c r="L2217" s="484"/>
      <c r="M2217" s="485"/>
      <c r="N2217" s="20"/>
      <c r="O2217" s="17"/>
      <c r="P2217" s="17"/>
      <c r="Q2217" s="17"/>
      <c r="R2217" s="17"/>
    </row>
    <row r="2218" spans="1:18" ht="15" customHeight="1">
      <c r="A2218" s="17"/>
      <c r="B2218" s="213"/>
      <c r="C2218" s="174"/>
      <c r="D2218" s="199" t="s">
        <v>3222</v>
      </c>
      <c r="E2218" s="482" t="s">
        <v>3223</v>
      </c>
      <c r="F2218" s="483"/>
      <c r="G2218" s="231" t="s">
        <v>518</v>
      </c>
      <c r="H2218" s="199" t="s">
        <v>2457</v>
      </c>
      <c r="I2218" s="192" t="s">
        <v>3232</v>
      </c>
      <c r="J2218" s="201">
        <f t="shared" ref="J2218:J2222" si="1112">H2218*I2218</f>
        <v>106.74</v>
      </c>
      <c r="K2218" s="195">
        <v>0.24979999999999999</v>
      </c>
      <c r="L2218" s="201">
        <f t="shared" ref="L2218:L2222" si="1113">J2218*K2218</f>
        <v>26.663651999999999</v>
      </c>
      <c r="M2218" s="196">
        <f t="shared" ref="M2218:M2222" si="1114">ROUND(J2218+L2218,2)</f>
        <v>133.4</v>
      </c>
      <c r="N2218" s="20"/>
      <c r="O2218" s="17"/>
      <c r="P2218" s="17"/>
      <c r="Q2218" s="17"/>
      <c r="R2218" s="17"/>
    </row>
    <row r="2219" spans="1:18" ht="15" customHeight="1">
      <c r="A2219" s="17"/>
      <c r="B2219" s="213"/>
      <c r="C2219" s="174"/>
      <c r="D2219" s="199" t="s">
        <v>3319</v>
      </c>
      <c r="E2219" s="482" t="s">
        <v>3320</v>
      </c>
      <c r="F2219" s="483"/>
      <c r="G2219" s="231" t="s">
        <v>518</v>
      </c>
      <c r="H2219" s="199" t="s">
        <v>1527</v>
      </c>
      <c r="I2219" s="192" t="s">
        <v>3321</v>
      </c>
      <c r="J2219" s="201">
        <f t="shared" si="1112"/>
        <v>174.35</v>
      </c>
      <c r="K2219" s="195">
        <v>0.24979999999999999</v>
      </c>
      <c r="L2219" s="201">
        <f t="shared" si="1113"/>
        <v>43.552630000000001</v>
      </c>
      <c r="M2219" s="196">
        <f t="shared" si="1114"/>
        <v>217.9</v>
      </c>
      <c r="N2219" s="20"/>
      <c r="O2219" s="17"/>
      <c r="P2219" s="17"/>
      <c r="Q2219" s="17"/>
      <c r="R2219" s="17"/>
    </row>
    <row r="2220" spans="1:18" ht="15" customHeight="1">
      <c r="A2220" s="17"/>
      <c r="B2220" s="213"/>
      <c r="C2220" s="174"/>
      <c r="D2220" s="199" t="s">
        <v>3209</v>
      </c>
      <c r="E2220" s="482" t="s">
        <v>3210</v>
      </c>
      <c r="F2220" s="483"/>
      <c r="G2220" s="231" t="s">
        <v>505</v>
      </c>
      <c r="H2220" s="199" t="s">
        <v>3322</v>
      </c>
      <c r="I2220" s="192" t="s">
        <v>3215</v>
      </c>
      <c r="J2220" s="201">
        <f t="shared" si="1112"/>
        <v>11.352394</v>
      </c>
      <c r="K2220" s="195">
        <v>0.24979999999999999</v>
      </c>
      <c r="L2220" s="201">
        <f t="shared" si="1113"/>
        <v>2.8358280212000002</v>
      </c>
      <c r="M2220" s="196">
        <f t="shared" si="1114"/>
        <v>14.19</v>
      </c>
      <c r="N2220" s="20"/>
      <c r="O2220" s="17"/>
      <c r="P2220" s="17"/>
      <c r="Q2220" s="17"/>
      <c r="R2220" s="17"/>
    </row>
    <row r="2221" spans="1:18" ht="15" customHeight="1">
      <c r="A2221" s="17"/>
      <c r="B2221" s="213"/>
      <c r="C2221" s="174"/>
      <c r="D2221" s="199" t="s">
        <v>1649</v>
      </c>
      <c r="E2221" s="482" t="s">
        <v>1650</v>
      </c>
      <c r="F2221" s="483"/>
      <c r="G2221" s="231" t="s">
        <v>596</v>
      </c>
      <c r="H2221" s="199" t="s">
        <v>3323</v>
      </c>
      <c r="I2221" s="192" t="s">
        <v>1716</v>
      </c>
      <c r="J2221" s="201">
        <f t="shared" si="1112"/>
        <v>31.123373999999995</v>
      </c>
      <c r="K2221" s="195">
        <v>0.24979999999999999</v>
      </c>
      <c r="L2221" s="201">
        <f t="shared" si="1113"/>
        <v>7.7746188251999984</v>
      </c>
      <c r="M2221" s="196">
        <f t="shared" si="1114"/>
        <v>38.9</v>
      </c>
      <c r="N2221" s="20"/>
      <c r="O2221" s="17"/>
      <c r="P2221" s="17"/>
      <c r="Q2221" s="17"/>
      <c r="R2221" s="17"/>
    </row>
    <row r="2222" spans="1:18" ht="15" customHeight="1">
      <c r="A2222" s="17"/>
      <c r="B2222" s="213"/>
      <c r="C2222" s="174"/>
      <c r="D2222" s="199" t="s">
        <v>606</v>
      </c>
      <c r="E2222" s="482" t="s">
        <v>597</v>
      </c>
      <c r="F2222" s="483"/>
      <c r="G2222" s="231" t="s">
        <v>596</v>
      </c>
      <c r="H2222" s="199" t="s">
        <v>3324</v>
      </c>
      <c r="I2222" s="192" t="s">
        <v>1922</v>
      </c>
      <c r="J2222" s="201">
        <f t="shared" si="1112"/>
        <v>11.267892999999999</v>
      </c>
      <c r="K2222" s="195">
        <v>0.24979999999999999</v>
      </c>
      <c r="L2222" s="201">
        <f t="shared" si="1113"/>
        <v>2.8147196713999998</v>
      </c>
      <c r="M2222" s="196">
        <f t="shared" si="1114"/>
        <v>14.08</v>
      </c>
      <c r="N2222" s="20"/>
      <c r="O2222" s="17"/>
      <c r="P2222" s="17"/>
      <c r="Q2222" s="17"/>
      <c r="R2222" s="17"/>
    </row>
    <row r="2223" spans="1:18" ht="15.75">
      <c r="A2223" s="17"/>
      <c r="B2223" s="213"/>
      <c r="C2223" s="486"/>
      <c r="D2223" s="486"/>
      <c r="E2223" s="486"/>
      <c r="F2223" s="486"/>
      <c r="G2223" s="486"/>
      <c r="H2223" s="486"/>
      <c r="I2223" s="486"/>
      <c r="J2223" s="486"/>
      <c r="K2223" s="486"/>
      <c r="L2223" s="209" t="s">
        <v>594</v>
      </c>
      <c r="M2223" s="210">
        <f>SUM(M2218:M2222)</f>
        <v>418.46999999999997</v>
      </c>
      <c r="N2223" s="20"/>
      <c r="O2223" s="17"/>
      <c r="P2223" s="17"/>
      <c r="Q2223" s="17"/>
      <c r="R2223" s="17"/>
    </row>
    <row r="2224" spans="1:18" ht="15.75" customHeight="1">
      <c r="A2224" s="17"/>
      <c r="B2224" s="213"/>
      <c r="C2224" s="206" t="s">
        <v>4070</v>
      </c>
      <c r="D2224" s="206">
        <v>86904</v>
      </c>
      <c r="E2224" s="484" t="s">
        <v>1376</v>
      </c>
      <c r="F2224" s="484"/>
      <c r="G2224" s="484"/>
      <c r="H2224" s="484"/>
      <c r="I2224" s="484"/>
      <c r="J2224" s="484"/>
      <c r="K2224" s="484"/>
      <c r="L2224" s="484"/>
      <c r="M2224" s="485"/>
      <c r="N2224" s="20"/>
      <c r="O2224" s="17"/>
      <c r="P2224" s="17"/>
      <c r="Q2224" s="17"/>
      <c r="R2224" s="17"/>
    </row>
    <row r="2225" spans="1:18" ht="15" customHeight="1">
      <c r="A2225" s="17"/>
      <c r="B2225" s="213"/>
      <c r="C2225" s="174"/>
      <c r="D2225" s="199" t="s">
        <v>3222</v>
      </c>
      <c r="E2225" s="482" t="s">
        <v>3223</v>
      </c>
      <c r="F2225" s="483"/>
      <c r="G2225" s="231" t="s">
        <v>518</v>
      </c>
      <c r="H2225" s="199" t="s">
        <v>1534</v>
      </c>
      <c r="I2225" s="192" t="s">
        <v>3232</v>
      </c>
      <c r="J2225" s="201">
        <f t="shared" ref="J2225:J2229" si="1115">H2225*I2225</f>
        <v>35.58</v>
      </c>
      <c r="K2225" s="195">
        <v>0.24979999999999999</v>
      </c>
      <c r="L2225" s="201">
        <f t="shared" ref="L2225:L2229" si="1116">J2225*K2225</f>
        <v>8.8878839999999997</v>
      </c>
      <c r="M2225" s="196">
        <f t="shared" ref="M2225:M2229" si="1117">ROUND(J2225+L2225,2)</f>
        <v>44.47</v>
      </c>
      <c r="N2225" s="20"/>
      <c r="O2225" s="17"/>
      <c r="P2225" s="17"/>
      <c r="Q2225" s="17"/>
      <c r="R2225" s="17"/>
    </row>
    <row r="2226" spans="1:18" ht="15" customHeight="1">
      <c r="A2226" s="17"/>
      <c r="B2226" s="213"/>
      <c r="C2226" s="174"/>
      <c r="D2226" s="199" t="s">
        <v>3325</v>
      </c>
      <c r="E2226" s="482" t="s">
        <v>3326</v>
      </c>
      <c r="F2226" s="483"/>
      <c r="G2226" s="231" t="s">
        <v>518</v>
      </c>
      <c r="H2226" s="199" t="s">
        <v>1527</v>
      </c>
      <c r="I2226" s="192" t="s">
        <v>3327</v>
      </c>
      <c r="J2226" s="201">
        <f t="shared" si="1115"/>
        <v>88.45</v>
      </c>
      <c r="K2226" s="195">
        <v>0.24979999999999999</v>
      </c>
      <c r="L2226" s="201">
        <f t="shared" si="1116"/>
        <v>22.094809999999999</v>
      </c>
      <c r="M2226" s="196">
        <f t="shared" si="1117"/>
        <v>110.54</v>
      </c>
      <c r="N2226" s="20"/>
      <c r="O2226" s="17"/>
      <c r="P2226" s="17"/>
      <c r="Q2226" s="17"/>
      <c r="R2226" s="17"/>
    </row>
    <row r="2227" spans="1:18" ht="15" customHeight="1">
      <c r="A2227" s="17"/>
      <c r="B2227" s="213"/>
      <c r="C2227" s="174"/>
      <c r="D2227" s="199" t="s">
        <v>3209</v>
      </c>
      <c r="E2227" s="482" t="s">
        <v>3210</v>
      </c>
      <c r="F2227" s="483"/>
      <c r="G2227" s="231" t="s">
        <v>505</v>
      </c>
      <c r="H2227" s="199" t="s">
        <v>3328</v>
      </c>
      <c r="I2227" s="192" t="s">
        <v>3215</v>
      </c>
      <c r="J2227" s="201">
        <f t="shared" si="1115"/>
        <v>3.9851360000000002</v>
      </c>
      <c r="K2227" s="195">
        <v>0.24979999999999999</v>
      </c>
      <c r="L2227" s="201">
        <f t="shared" si="1116"/>
        <v>0.99548697279999998</v>
      </c>
      <c r="M2227" s="196">
        <f t="shared" si="1117"/>
        <v>4.9800000000000004</v>
      </c>
      <c r="N2227" s="20"/>
      <c r="O2227" s="17"/>
      <c r="P2227" s="17"/>
      <c r="Q2227" s="17"/>
      <c r="R2227" s="17"/>
    </row>
    <row r="2228" spans="1:18" ht="15" customHeight="1">
      <c r="A2228" s="17"/>
      <c r="B2228" s="213"/>
      <c r="C2228" s="174"/>
      <c r="D2228" s="199" t="s">
        <v>1649</v>
      </c>
      <c r="E2228" s="482" t="s">
        <v>1650</v>
      </c>
      <c r="F2228" s="483"/>
      <c r="G2228" s="231" t="s">
        <v>596</v>
      </c>
      <c r="H2228" s="199" t="s">
        <v>3329</v>
      </c>
      <c r="I2228" s="192" t="s">
        <v>1716</v>
      </c>
      <c r="J2228" s="201">
        <f t="shared" si="1115"/>
        <v>8.2121399999999998</v>
      </c>
      <c r="K2228" s="195">
        <v>0.24979999999999999</v>
      </c>
      <c r="L2228" s="201">
        <f t="shared" si="1116"/>
        <v>2.0513925719999997</v>
      </c>
      <c r="M2228" s="196">
        <f t="shared" si="1117"/>
        <v>10.26</v>
      </c>
      <c r="N2228" s="20"/>
      <c r="O2228" s="17"/>
      <c r="P2228" s="17"/>
      <c r="Q2228" s="17"/>
      <c r="R2228" s="17"/>
    </row>
    <row r="2229" spans="1:18" ht="15" customHeight="1">
      <c r="A2229" s="17"/>
      <c r="B2229" s="213"/>
      <c r="C2229" s="174"/>
      <c r="D2229" s="199" t="s">
        <v>606</v>
      </c>
      <c r="E2229" s="482" t="s">
        <v>597</v>
      </c>
      <c r="F2229" s="483"/>
      <c r="G2229" s="231" t="s">
        <v>596</v>
      </c>
      <c r="H2229" s="199" t="s">
        <v>3330</v>
      </c>
      <c r="I2229" s="192" t="s">
        <v>1922</v>
      </c>
      <c r="J2229" s="201">
        <f t="shared" si="1115"/>
        <v>3.2608939999999995</v>
      </c>
      <c r="K2229" s="195">
        <v>0.24979999999999999</v>
      </c>
      <c r="L2229" s="201">
        <f t="shared" si="1116"/>
        <v>0.81457132119999986</v>
      </c>
      <c r="M2229" s="196">
        <f t="shared" si="1117"/>
        <v>4.08</v>
      </c>
      <c r="N2229" s="20"/>
      <c r="O2229" s="17"/>
      <c r="P2229" s="17"/>
      <c r="Q2229" s="17"/>
      <c r="R2229" s="17"/>
    </row>
    <row r="2230" spans="1:18" ht="15.75">
      <c r="A2230" s="17"/>
      <c r="B2230" s="213"/>
      <c r="C2230" s="486"/>
      <c r="D2230" s="486"/>
      <c r="E2230" s="486"/>
      <c r="F2230" s="486"/>
      <c r="G2230" s="486"/>
      <c r="H2230" s="486"/>
      <c r="I2230" s="486"/>
      <c r="J2230" s="486"/>
      <c r="K2230" s="486"/>
      <c r="L2230" s="209" t="s">
        <v>594</v>
      </c>
      <c r="M2230" s="210">
        <f>SUM(M2225:M2229)</f>
        <v>174.32999999999998</v>
      </c>
      <c r="N2230" s="20"/>
      <c r="O2230" s="17"/>
      <c r="P2230" s="17"/>
      <c r="Q2230" s="17"/>
      <c r="R2230" s="17"/>
    </row>
    <row r="2231" spans="1:18" ht="15.75" customHeight="1">
      <c r="A2231" s="17"/>
      <c r="B2231" s="213"/>
      <c r="C2231" s="206" t="s">
        <v>4071</v>
      </c>
      <c r="D2231" s="206">
        <v>86906</v>
      </c>
      <c r="E2231" s="484" t="s">
        <v>1377</v>
      </c>
      <c r="F2231" s="484"/>
      <c r="G2231" s="484"/>
      <c r="H2231" s="484"/>
      <c r="I2231" s="484"/>
      <c r="J2231" s="484"/>
      <c r="K2231" s="484"/>
      <c r="L2231" s="484"/>
      <c r="M2231" s="485"/>
      <c r="N2231" s="20"/>
      <c r="O2231" s="17"/>
      <c r="P2231" s="17"/>
      <c r="Q2231" s="17"/>
      <c r="R2231" s="17"/>
    </row>
    <row r="2232" spans="1:18" ht="15" customHeight="1">
      <c r="A2232" s="17"/>
      <c r="B2232" s="213"/>
      <c r="C2232" s="174"/>
      <c r="D2232" s="199" t="s">
        <v>3220</v>
      </c>
      <c r="E2232" s="482" t="s">
        <v>3221</v>
      </c>
      <c r="F2232" s="483"/>
      <c r="G2232" s="231" t="s">
        <v>518</v>
      </c>
      <c r="H2232" s="199" t="s">
        <v>2414</v>
      </c>
      <c r="I2232" s="192" t="s">
        <v>3231</v>
      </c>
      <c r="J2232" s="201">
        <f t="shared" ref="J2232:J2235" si="1118">H2232*I2232</f>
        <v>8.295000000000001E-2</v>
      </c>
      <c r="K2232" s="195">
        <v>0.24979999999999999</v>
      </c>
      <c r="L2232" s="201">
        <f t="shared" ref="L2232:L2235" si="1119">J2232*K2232</f>
        <v>2.0720910000000002E-2</v>
      </c>
      <c r="M2232" s="196">
        <f t="shared" ref="M2232:M2235" si="1120">ROUND(J2232+L2232,2)</f>
        <v>0.1</v>
      </c>
      <c r="N2232" s="20"/>
      <c r="O2232" s="17"/>
      <c r="P2232" s="17"/>
      <c r="Q2232" s="17"/>
      <c r="R2232" s="17"/>
    </row>
    <row r="2233" spans="1:18" ht="15" customHeight="1">
      <c r="A2233" s="17"/>
      <c r="B2233" s="213"/>
      <c r="C2233" s="174"/>
      <c r="D2233" s="199" t="s">
        <v>3331</v>
      </c>
      <c r="E2233" s="482" t="s">
        <v>3332</v>
      </c>
      <c r="F2233" s="483"/>
      <c r="G2233" s="231" t="s">
        <v>518</v>
      </c>
      <c r="H2233" s="199" t="s">
        <v>1527</v>
      </c>
      <c r="I2233" s="192" t="s">
        <v>3333</v>
      </c>
      <c r="J2233" s="201">
        <f t="shared" si="1118"/>
        <v>76.13</v>
      </c>
      <c r="K2233" s="195">
        <v>0.24979999999999999</v>
      </c>
      <c r="L2233" s="201">
        <f t="shared" si="1119"/>
        <v>19.017273999999997</v>
      </c>
      <c r="M2233" s="196">
        <f t="shared" si="1120"/>
        <v>95.15</v>
      </c>
      <c r="N2233" s="20"/>
      <c r="O2233" s="17"/>
      <c r="P2233" s="17"/>
      <c r="Q2233" s="17"/>
      <c r="R2233" s="17"/>
    </row>
    <row r="2234" spans="1:18" ht="15" customHeight="1">
      <c r="A2234" s="17"/>
      <c r="B2234" s="213"/>
      <c r="C2234" s="174"/>
      <c r="D2234" s="199" t="s">
        <v>1649</v>
      </c>
      <c r="E2234" s="482" t="s">
        <v>1650</v>
      </c>
      <c r="F2234" s="483"/>
      <c r="G2234" s="231" t="s">
        <v>596</v>
      </c>
      <c r="H2234" s="199" t="s">
        <v>3334</v>
      </c>
      <c r="I2234" s="192" t="s">
        <v>1716</v>
      </c>
      <c r="J2234" s="201">
        <f t="shared" si="1118"/>
        <v>2.0371199999999998</v>
      </c>
      <c r="K2234" s="195">
        <v>0.24979999999999999</v>
      </c>
      <c r="L2234" s="201">
        <f t="shared" si="1119"/>
        <v>0.50887257599999991</v>
      </c>
      <c r="M2234" s="196">
        <f t="shared" si="1120"/>
        <v>2.5499999999999998</v>
      </c>
      <c r="N2234" s="20"/>
      <c r="O2234" s="17"/>
      <c r="P2234" s="17"/>
      <c r="Q2234" s="17"/>
      <c r="R2234" s="17"/>
    </row>
    <row r="2235" spans="1:18" ht="15" customHeight="1">
      <c r="A2235" s="17"/>
      <c r="B2235" s="213"/>
      <c r="C2235" s="174"/>
      <c r="D2235" s="199" t="s">
        <v>606</v>
      </c>
      <c r="E2235" s="482" t="s">
        <v>597</v>
      </c>
      <c r="F2235" s="483"/>
      <c r="G2235" s="231" t="s">
        <v>596</v>
      </c>
      <c r="H2235" s="199" t="s">
        <v>3335</v>
      </c>
      <c r="I2235" s="192" t="s">
        <v>1922</v>
      </c>
      <c r="J2235" s="201">
        <f t="shared" si="1118"/>
        <v>0.52388699999999999</v>
      </c>
      <c r="K2235" s="195">
        <v>0.24979999999999999</v>
      </c>
      <c r="L2235" s="201">
        <f t="shared" si="1119"/>
        <v>0.13086697259999999</v>
      </c>
      <c r="M2235" s="196">
        <f t="shared" si="1120"/>
        <v>0.65</v>
      </c>
      <c r="N2235" s="20"/>
      <c r="O2235" s="17"/>
      <c r="P2235" s="17"/>
      <c r="Q2235" s="17"/>
      <c r="R2235" s="17"/>
    </row>
    <row r="2236" spans="1:18" ht="15.75">
      <c r="A2236" s="17"/>
      <c r="B2236" s="213"/>
      <c r="C2236" s="486"/>
      <c r="D2236" s="486"/>
      <c r="E2236" s="486"/>
      <c r="F2236" s="486"/>
      <c r="G2236" s="486"/>
      <c r="H2236" s="486"/>
      <c r="I2236" s="486"/>
      <c r="J2236" s="486"/>
      <c r="K2236" s="486"/>
      <c r="L2236" s="209" t="s">
        <v>594</v>
      </c>
      <c r="M2236" s="210">
        <f>SUM(M2232:M2235)</f>
        <v>98.45</v>
      </c>
      <c r="N2236" s="20"/>
      <c r="O2236" s="17"/>
      <c r="P2236" s="17"/>
      <c r="Q2236" s="17"/>
      <c r="R2236" s="17"/>
    </row>
    <row r="2237" spans="1:18" ht="15.75" customHeight="1">
      <c r="A2237" s="17"/>
      <c r="B2237" s="213"/>
      <c r="C2237" s="206" t="s">
        <v>4072</v>
      </c>
      <c r="D2237" s="206">
        <v>86909</v>
      </c>
      <c r="E2237" s="484" t="s">
        <v>1378</v>
      </c>
      <c r="F2237" s="484"/>
      <c r="G2237" s="484"/>
      <c r="H2237" s="484"/>
      <c r="I2237" s="484"/>
      <c r="J2237" s="484"/>
      <c r="K2237" s="484"/>
      <c r="L2237" s="484"/>
      <c r="M2237" s="485"/>
      <c r="N2237" s="20"/>
      <c r="O2237" s="17"/>
      <c r="P2237" s="17"/>
      <c r="Q2237" s="17"/>
      <c r="R2237" s="17"/>
    </row>
    <row r="2238" spans="1:18" ht="15" customHeight="1">
      <c r="A2238" s="17"/>
      <c r="B2238" s="213"/>
      <c r="C2238" s="174"/>
      <c r="D2238" s="199" t="s">
        <v>3220</v>
      </c>
      <c r="E2238" s="482" t="s">
        <v>3221</v>
      </c>
      <c r="F2238" s="483"/>
      <c r="G2238" s="231" t="s">
        <v>518</v>
      </c>
      <c r="H2238" s="199" t="s">
        <v>2414</v>
      </c>
      <c r="I2238" s="192" t="s">
        <v>3231</v>
      </c>
      <c r="J2238" s="201">
        <f t="shared" ref="J2238:J2241" si="1121">H2238*I2238</f>
        <v>8.295000000000001E-2</v>
      </c>
      <c r="K2238" s="195">
        <v>0.24979999999999999</v>
      </c>
      <c r="L2238" s="201">
        <f t="shared" ref="L2238:L2241" si="1122">J2238*K2238</f>
        <v>2.0720910000000002E-2</v>
      </c>
      <c r="M2238" s="196">
        <f t="shared" ref="M2238:M2241" si="1123">ROUND(J2238+L2238,2)</f>
        <v>0.1</v>
      </c>
      <c r="N2238" s="20"/>
      <c r="O2238" s="17"/>
      <c r="P2238" s="17"/>
      <c r="Q2238" s="17"/>
      <c r="R2238" s="17"/>
    </row>
    <row r="2239" spans="1:18" ht="15" customHeight="1">
      <c r="A2239" s="17"/>
      <c r="B2239" s="213"/>
      <c r="C2239" s="174"/>
      <c r="D2239" s="199" t="s">
        <v>3336</v>
      </c>
      <c r="E2239" s="482" t="s">
        <v>3337</v>
      </c>
      <c r="F2239" s="483"/>
      <c r="G2239" s="231" t="s">
        <v>518</v>
      </c>
      <c r="H2239" s="199" t="s">
        <v>1527</v>
      </c>
      <c r="I2239" s="192" t="s">
        <v>3338</v>
      </c>
      <c r="J2239" s="201">
        <f t="shared" si="1121"/>
        <v>132.26</v>
      </c>
      <c r="K2239" s="195">
        <v>0.24979999999999999</v>
      </c>
      <c r="L2239" s="201">
        <f t="shared" si="1122"/>
        <v>33.038547999999999</v>
      </c>
      <c r="M2239" s="196">
        <f t="shared" si="1123"/>
        <v>165.3</v>
      </c>
      <c r="N2239" s="20"/>
      <c r="O2239" s="17"/>
      <c r="P2239" s="17"/>
      <c r="Q2239" s="17"/>
      <c r="R2239" s="17"/>
    </row>
    <row r="2240" spans="1:18" ht="15" customHeight="1">
      <c r="A2240" s="17"/>
      <c r="B2240" s="213"/>
      <c r="C2240" s="174"/>
      <c r="D2240" s="199" t="s">
        <v>1649</v>
      </c>
      <c r="E2240" s="482" t="s">
        <v>1650</v>
      </c>
      <c r="F2240" s="483"/>
      <c r="G2240" s="231" t="s">
        <v>596</v>
      </c>
      <c r="H2240" s="199" t="s">
        <v>3339</v>
      </c>
      <c r="I2240" s="192" t="s">
        <v>1716</v>
      </c>
      <c r="J2240" s="201">
        <f t="shared" si="1121"/>
        <v>3.5373739999999994</v>
      </c>
      <c r="K2240" s="195">
        <v>0.24979999999999999</v>
      </c>
      <c r="L2240" s="201">
        <f t="shared" si="1122"/>
        <v>0.88363602519999984</v>
      </c>
      <c r="M2240" s="196">
        <f t="shared" si="1123"/>
        <v>4.42</v>
      </c>
      <c r="N2240" s="20"/>
      <c r="O2240" s="17"/>
      <c r="P2240" s="17"/>
      <c r="Q2240" s="17"/>
      <c r="R2240" s="17"/>
    </row>
    <row r="2241" spans="1:18" ht="15" customHeight="1">
      <c r="A2241" s="17"/>
      <c r="B2241" s="213"/>
      <c r="C2241" s="174"/>
      <c r="D2241" s="199" t="s">
        <v>606</v>
      </c>
      <c r="E2241" s="482" t="s">
        <v>597</v>
      </c>
      <c r="F2241" s="483"/>
      <c r="G2241" s="231" t="s">
        <v>596</v>
      </c>
      <c r="H2241" s="199" t="s">
        <v>3340</v>
      </c>
      <c r="I2241" s="192" t="s">
        <v>1922</v>
      </c>
      <c r="J2241" s="201">
        <f t="shared" si="1121"/>
        <v>0.90772499999999989</v>
      </c>
      <c r="K2241" s="195">
        <v>0.24979999999999999</v>
      </c>
      <c r="L2241" s="201">
        <f t="shared" si="1122"/>
        <v>0.22674970499999997</v>
      </c>
      <c r="M2241" s="196">
        <f t="shared" si="1123"/>
        <v>1.1299999999999999</v>
      </c>
      <c r="N2241" s="20"/>
      <c r="O2241" s="17"/>
      <c r="P2241" s="17"/>
      <c r="Q2241" s="17"/>
      <c r="R2241" s="17"/>
    </row>
    <row r="2242" spans="1:18" ht="15.75">
      <c r="A2242" s="17"/>
      <c r="B2242" s="213"/>
      <c r="C2242" s="486"/>
      <c r="D2242" s="486"/>
      <c r="E2242" s="486"/>
      <c r="F2242" s="486"/>
      <c r="G2242" s="486"/>
      <c r="H2242" s="486"/>
      <c r="I2242" s="486"/>
      <c r="J2242" s="486"/>
      <c r="K2242" s="486"/>
      <c r="L2242" s="209" t="s">
        <v>594</v>
      </c>
      <c r="M2242" s="210">
        <f>SUM(M2238:M2241)</f>
        <v>170.95</v>
      </c>
      <c r="N2242" s="20"/>
      <c r="O2242" s="17"/>
      <c r="P2242" s="17"/>
      <c r="Q2242" s="17"/>
      <c r="R2242" s="17"/>
    </row>
    <row r="2243" spans="1:18" ht="15.75" customHeight="1">
      <c r="A2243" s="17"/>
      <c r="B2243" s="213"/>
      <c r="C2243" s="206" t="s">
        <v>4073</v>
      </c>
      <c r="D2243" s="206">
        <v>86910</v>
      </c>
      <c r="E2243" s="484" t="s">
        <v>1379</v>
      </c>
      <c r="F2243" s="484"/>
      <c r="G2243" s="484"/>
      <c r="H2243" s="484"/>
      <c r="I2243" s="484"/>
      <c r="J2243" s="484"/>
      <c r="K2243" s="484"/>
      <c r="L2243" s="484"/>
      <c r="M2243" s="485"/>
      <c r="N2243" s="20"/>
      <c r="O2243" s="17"/>
      <c r="P2243" s="17"/>
      <c r="Q2243" s="17"/>
      <c r="R2243" s="17"/>
    </row>
    <row r="2244" spans="1:18" ht="15" customHeight="1">
      <c r="A2244" s="17"/>
      <c r="B2244" s="213"/>
      <c r="C2244" s="174"/>
      <c r="D2244" s="199" t="s">
        <v>3220</v>
      </c>
      <c r="E2244" s="482" t="s">
        <v>3221</v>
      </c>
      <c r="F2244" s="483"/>
      <c r="G2244" s="231" t="s">
        <v>518</v>
      </c>
      <c r="H2244" s="199" t="s">
        <v>2414</v>
      </c>
      <c r="I2244" s="192" t="s">
        <v>3231</v>
      </c>
      <c r="J2244" s="201">
        <f t="shared" ref="J2244:J2247" si="1124">H2244*I2244</f>
        <v>8.295000000000001E-2</v>
      </c>
      <c r="K2244" s="195">
        <v>0.24979999999999999</v>
      </c>
      <c r="L2244" s="201">
        <f t="shared" ref="L2244:L2247" si="1125">J2244*K2244</f>
        <v>2.0720910000000002E-2</v>
      </c>
      <c r="M2244" s="196">
        <f t="shared" ref="M2244:M2247" si="1126">ROUND(J2244+L2244,2)</f>
        <v>0.1</v>
      </c>
      <c r="N2244" s="20"/>
      <c r="O2244" s="17"/>
      <c r="P2244" s="17"/>
      <c r="Q2244" s="17"/>
      <c r="R2244" s="17"/>
    </row>
    <row r="2245" spans="1:18" ht="15" customHeight="1">
      <c r="A2245" s="17"/>
      <c r="B2245" s="213"/>
      <c r="C2245" s="174"/>
      <c r="D2245" s="199" t="s">
        <v>3341</v>
      </c>
      <c r="E2245" s="482" t="s">
        <v>3342</v>
      </c>
      <c r="F2245" s="483"/>
      <c r="G2245" s="231" t="s">
        <v>518</v>
      </c>
      <c r="H2245" s="199" t="s">
        <v>1527</v>
      </c>
      <c r="I2245" s="192" t="s">
        <v>3343</v>
      </c>
      <c r="J2245" s="201">
        <f t="shared" si="1124"/>
        <v>131.84</v>
      </c>
      <c r="K2245" s="195">
        <v>0.24979999999999999</v>
      </c>
      <c r="L2245" s="201">
        <f t="shared" si="1125"/>
        <v>32.933632000000003</v>
      </c>
      <c r="M2245" s="196">
        <f t="shared" si="1126"/>
        <v>164.77</v>
      </c>
      <c r="N2245" s="20"/>
      <c r="O2245" s="17"/>
      <c r="P2245" s="17"/>
      <c r="Q2245" s="17"/>
      <c r="R2245" s="17"/>
    </row>
    <row r="2246" spans="1:18" ht="15" customHeight="1">
      <c r="A2246" s="17"/>
      <c r="B2246" s="213"/>
      <c r="C2246" s="174"/>
      <c r="D2246" s="199" t="s">
        <v>1649</v>
      </c>
      <c r="E2246" s="482" t="s">
        <v>1650</v>
      </c>
      <c r="F2246" s="483"/>
      <c r="G2246" s="231" t="s">
        <v>596</v>
      </c>
      <c r="H2246" s="199" t="s">
        <v>3344</v>
      </c>
      <c r="I2246" s="192" t="s">
        <v>1716</v>
      </c>
      <c r="J2246" s="201">
        <f t="shared" si="1124"/>
        <v>2.470008</v>
      </c>
      <c r="K2246" s="195">
        <v>0.24979999999999999</v>
      </c>
      <c r="L2246" s="201">
        <f t="shared" si="1125"/>
        <v>0.61700799839999998</v>
      </c>
      <c r="M2246" s="196">
        <f t="shared" si="1126"/>
        <v>3.09</v>
      </c>
      <c r="N2246" s="20"/>
      <c r="O2246" s="17"/>
      <c r="P2246" s="17"/>
      <c r="Q2246" s="17"/>
      <c r="R2246" s="17"/>
    </row>
    <row r="2247" spans="1:18" ht="15" customHeight="1">
      <c r="A2247" s="17"/>
      <c r="B2247" s="213"/>
      <c r="C2247" s="174"/>
      <c r="D2247" s="199" t="s">
        <v>606</v>
      </c>
      <c r="E2247" s="482" t="s">
        <v>597</v>
      </c>
      <c r="F2247" s="483"/>
      <c r="G2247" s="231" t="s">
        <v>596</v>
      </c>
      <c r="H2247" s="199" t="s">
        <v>3345</v>
      </c>
      <c r="I2247" s="192" t="s">
        <v>1922</v>
      </c>
      <c r="J2247" s="201">
        <f t="shared" si="1124"/>
        <v>0.63454300000000008</v>
      </c>
      <c r="K2247" s="195">
        <v>0.24979999999999999</v>
      </c>
      <c r="L2247" s="201">
        <f t="shared" si="1125"/>
        <v>0.15850884140000002</v>
      </c>
      <c r="M2247" s="196">
        <f t="shared" si="1126"/>
        <v>0.79</v>
      </c>
      <c r="N2247" s="20"/>
      <c r="O2247" s="17"/>
      <c r="P2247" s="17"/>
      <c r="Q2247" s="17"/>
      <c r="R2247" s="17"/>
    </row>
    <row r="2248" spans="1:18" ht="15.75">
      <c r="A2248" s="17"/>
      <c r="B2248" s="213"/>
      <c r="C2248" s="486"/>
      <c r="D2248" s="486"/>
      <c r="E2248" s="486"/>
      <c r="F2248" s="486"/>
      <c r="G2248" s="486"/>
      <c r="H2248" s="486"/>
      <c r="I2248" s="486"/>
      <c r="J2248" s="486"/>
      <c r="K2248" s="486"/>
      <c r="L2248" s="209" t="s">
        <v>594</v>
      </c>
      <c r="M2248" s="210">
        <f>SUM(M2244:M2247)</f>
        <v>168.75</v>
      </c>
      <c r="N2248" s="20"/>
      <c r="O2248" s="17"/>
      <c r="P2248" s="17"/>
      <c r="Q2248" s="17"/>
      <c r="R2248" s="17"/>
    </row>
    <row r="2249" spans="1:18" ht="15.75" customHeight="1">
      <c r="A2249" s="17"/>
      <c r="B2249" s="213"/>
      <c r="C2249" s="206" t="s">
        <v>4074</v>
      </c>
      <c r="D2249" s="206">
        <v>86911</v>
      </c>
      <c r="E2249" s="484" t="s">
        <v>1380</v>
      </c>
      <c r="F2249" s="484"/>
      <c r="G2249" s="484"/>
      <c r="H2249" s="484"/>
      <c r="I2249" s="484"/>
      <c r="J2249" s="484"/>
      <c r="K2249" s="484"/>
      <c r="L2249" s="484"/>
      <c r="M2249" s="485"/>
      <c r="N2249" s="20"/>
      <c r="O2249" s="17"/>
      <c r="P2249" s="17"/>
      <c r="Q2249" s="17"/>
      <c r="R2249" s="17"/>
    </row>
    <row r="2250" spans="1:18" ht="15.75">
      <c r="A2250" s="17"/>
      <c r="B2250" s="213"/>
      <c r="C2250" s="174"/>
      <c r="D2250" s="199" t="s">
        <v>3220</v>
      </c>
      <c r="E2250" s="482" t="s">
        <v>3221</v>
      </c>
      <c r="F2250" s="483"/>
      <c r="G2250" s="231" t="s">
        <v>518</v>
      </c>
      <c r="H2250" s="199" t="s">
        <v>2414</v>
      </c>
      <c r="I2250" s="192" t="s">
        <v>3231</v>
      </c>
      <c r="J2250" s="201">
        <f t="shared" ref="J2250:J2253" si="1127">H2250*I2250</f>
        <v>8.295000000000001E-2</v>
      </c>
      <c r="K2250" s="195">
        <v>0.24979999999999999</v>
      </c>
      <c r="L2250" s="201">
        <f t="shared" ref="L2250:L2253" si="1128">J2250*K2250</f>
        <v>2.0720910000000002E-2</v>
      </c>
      <c r="M2250" s="196">
        <f t="shared" ref="M2250:M2253" si="1129">ROUND(J2250+L2250,2)</f>
        <v>0.1</v>
      </c>
      <c r="N2250" s="20"/>
      <c r="O2250" s="17"/>
      <c r="P2250" s="17"/>
      <c r="Q2250" s="17"/>
      <c r="R2250" s="17"/>
    </row>
    <row r="2251" spans="1:18" ht="15.75">
      <c r="A2251" s="17"/>
      <c r="B2251" s="213"/>
      <c r="C2251" s="174"/>
      <c r="D2251" s="199" t="s">
        <v>3346</v>
      </c>
      <c r="E2251" s="482" t="s">
        <v>3347</v>
      </c>
      <c r="F2251" s="483"/>
      <c r="G2251" s="231" t="s">
        <v>518</v>
      </c>
      <c r="H2251" s="199" t="s">
        <v>1527</v>
      </c>
      <c r="I2251" s="192" t="s">
        <v>3348</v>
      </c>
      <c r="J2251" s="201">
        <f t="shared" si="1127"/>
        <v>88.96</v>
      </c>
      <c r="K2251" s="195">
        <v>0.24979999999999999</v>
      </c>
      <c r="L2251" s="201">
        <f t="shared" si="1128"/>
        <v>22.222207999999998</v>
      </c>
      <c r="M2251" s="196">
        <f t="shared" si="1129"/>
        <v>111.18</v>
      </c>
      <c r="N2251" s="20"/>
      <c r="O2251" s="17"/>
      <c r="P2251" s="17"/>
      <c r="Q2251" s="17"/>
      <c r="R2251" s="17"/>
    </row>
    <row r="2252" spans="1:18" ht="15.75">
      <c r="A2252" s="17"/>
      <c r="B2252" s="213"/>
      <c r="C2252" s="174"/>
      <c r="D2252" s="199" t="s">
        <v>1649</v>
      </c>
      <c r="E2252" s="482" t="s">
        <v>1650</v>
      </c>
      <c r="F2252" s="483"/>
      <c r="G2252" s="231" t="s">
        <v>596</v>
      </c>
      <c r="H2252" s="199" t="s">
        <v>3344</v>
      </c>
      <c r="I2252" s="192" t="s">
        <v>1716</v>
      </c>
      <c r="J2252" s="201">
        <f t="shared" si="1127"/>
        <v>2.470008</v>
      </c>
      <c r="K2252" s="195">
        <v>0.24979999999999999</v>
      </c>
      <c r="L2252" s="201">
        <f t="shared" si="1128"/>
        <v>0.61700799839999998</v>
      </c>
      <c r="M2252" s="196">
        <f t="shared" si="1129"/>
        <v>3.09</v>
      </c>
      <c r="N2252" s="20"/>
      <c r="O2252" s="17"/>
      <c r="P2252" s="17"/>
      <c r="Q2252" s="17"/>
      <c r="R2252" s="17"/>
    </row>
    <row r="2253" spans="1:18" ht="15.75">
      <c r="A2253" s="17"/>
      <c r="B2253" s="213"/>
      <c r="C2253" s="174"/>
      <c r="D2253" s="199" t="s">
        <v>606</v>
      </c>
      <c r="E2253" s="482" t="s">
        <v>597</v>
      </c>
      <c r="F2253" s="483"/>
      <c r="G2253" s="231" t="s">
        <v>596</v>
      </c>
      <c r="H2253" s="199" t="s">
        <v>3345</v>
      </c>
      <c r="I2253" s="192" t="s">
        <v>1922</v>
      </c>
      <c r="J2253" s="201">
        <f t="shared" si="1127"/>
        <v>0.63454300000000008</v>
      </c>
      <c r="K2253" s="195">
        <v>0.24979999999999999</v>
      </c>
      <c r="L2253" s="201">
        <f t="shared" si="1128"/>
        <v>0.15850884140000002</v>
      </c>
      <c r="M2253" s="196">
        <f t="shared" si="1129"/>
        <v>0.79</v>
      </c>
      <c r="N2253" s="20"/>
      <c r="O2253" s="17"/>
      <c r="P2253" s="17"/>
      <c r="Q2253" s="17"/>
      <c r="R2253" s="17"/>
    </row>
    <row r="2254" spans="1:18" ht="15.75">
      <c r="A2254" s="17"/>
      <c r="B2254" s="213"/>
      <c r="C2254" s="486"/>
      <c r="D2254" s="486"/>
      <c r="E2254" s="486"/>
      <c r="F2254" s="486"/>
      <c r="G2254" s="486"/>
      <c r="H2254" s="486"/>
      <c r="I2254" s="486"/>
      <c r="J2254" s="486"/>
      <c r="K2254" s="486"/>
      <c r="L2254" s="209" t="s">
        <v>594</v>
      </c>
      <c r="M2254" s="210">
        <f>SUM(M2250:M2253)</f>
        <v>115.16000000000001</v>
      </c>
      <c r="N2254" s="20"/>
      <c r="O2254" s="17"/>
      <c r="P2254" s="17"/>
      <c r="Q2254" s="17"/>
      <c r="R2254" s="17"/>
    </row>
    <row r="2255" spans="1:18" ht="15.75" customHeight="1">
      <c r="A2255" s="17"/>
      <c r="B2255" s="213"/>
      <c r="C2255" s="206" t="s">
        <v>4075</v>
      </c>
      <c r="D2255" s="206">
        <v>86913</v>
      </c>
      <c r="E2255" s="484" t="s">
        <v>1381</v>
      </c>
      <c r="F2255" s="484"/>
      <c r="G2255" s="484"/>
      <c r="H2255" s="484"/>
      <c r="I2255" s="484"/>
      <c r="J2255" s="484"/>
      <c r="K2255" s="484"/>
      <c r="L2255" s="484"/>
      <c r="M2255" s="485"/>
      <c r="N2255" s="20"/>
      <c r="O2255" s="17"/>
      <c r="P2255" s="17"/>
      <c r="Q2255" s="17"/>
      <c r="R2255" s="17"/>
    </row>
    <row r="2256" spans="1:18" ht="15" customHeight="1">
      <c r="A2256" s="17"/>
      <c r="B2256" s="213"/>
      <c r="C2256" s="174"/>
      <c r="D2256" s="199" t="s">
        <v>3220</v>
      </c>
      <c r="E2256" s="482" t="s">
        <v>3221</v>
      </c>
      <c r="F2256" s="483"/>
      <c r="G2256" s="231" t="s">
        <v>518</v>
      </c>
      <c r="H2256" s="199" t="s">
        <v>2414</v>
      </c>
      <c r="I2256" s="192" t="s">
        <v>3231</v>
      </c>
      <c r="J2256" s="201">
        <f t="shared" ref="J2256:J2259" si="1130">H2256*I2256</f>
        <v>8.295000000000001E-2</v>
      </c>
      <c r="K2256" s="195">
        <v>0.24979999999999999</v>
      </c>
      <c r="L2256" s="201">
        <f t="shared" ref="L2256:L2259" si="1131">J2256*K2256</f>
        <v>2.0720910000000002E-2</v>
      </c>
      <c r="M2256" s="196">
        <f t="shared" ref="M2256:M2259" si="1132">ROUND(J2256+L2256,2)</f>
        <v>0.1</v>
      </c>
      <c r="N2256" s="20"/>
      <c r="O2256" s="17"/>
      <c r="P2256" s="17"/>
      <c r="Q2256" s="17"/>
      <c r="R2256" s="17"/>
    </row>
    <row r="2257" spans="1:18" ht="15" customHeight="1">
      <c r="A2257" s="17"/>
      <c r="B2257" s="213"/>
      <c r="C2257" s="174"/>
      <c r="D2257" s="199" t="s">
        <v>3349</v>
      </c>
      <c r="E2257" s="482" t="s">
        <v>3350</v>
      </c>
      <c r="F2257" s="483"/>
      <c r="G2257" s="231" t="s">
        <v>518</v>
      </c>
      <c r="H2257" s="199" t="s">
        <v>1527</v>
      </c>
      <c r="I2257" s="192" t="s">
        <v>3351</v>
      </c>
      <c r="J2257" s="201">
        <f t="shared" si="1130"/>
        <v>52.95</v>
      </c>
      <c r="K2257" s="195">
        <v>0.24979999999999999</v>
      </c>
      <c r="L2257" s="201">
        <f t="shared" si="1131"/>
        <v>13.22691</v>
      </c>
      <c r="M2257" s="196">
        <f t="shared" si="1132"/>
        <v>66.180000000000007</v>
      </c>
      <c r="N2257" s="20"/>
      <c r="O2257" s="17"/>
      <c r="P2257" s="17"/>
      <c r="Q2257" s="17"/>
      <c r="R2257" s="17"/>
    </row>
    <row r="2258" spans="1:18" ht="15" customHeight="1">
      <c r="A2258" s="17"/>
      <c r="B2258" s="213"/>
      <c r="C2258" s="174"/>
      <c r="D2258" s="199" t="s">
        <v>1649</v>
      </c>
      <c r="E2258" s="482" t="s">
        <v>1650</v>
      </c>
      <c r="F2258" s="483"/>
      <c r="G2258" s="231" t="s">
        <v>596</v>
      </c>
      <c r="H2258" s="199" t="s">
        <v>3272</v>
      </c>
      <c r="I2258" s="192" t="s">
        <v>1716</v>
      </c>
      <c r="J2258" s="201">
        <f t="shared" si="1130"/>
        <v>3.2360499999999996</v>
      </c>
      <c r="K2258" s="195">
        <v>0.24979999999999999</v>
      </c>
      <c r="L2258" s="201">
        <f t="shared" si="1131"/>
        <v>0.8083652899999999</v>
      </c>
      <c r="M2258" s="196">
        <f t="shared" si="1132"/>
        <v>4.04</v>
      </c>
      <c r="N2258" s="20"/>
      <c r="O2258" s="17"/>
      <c r="P2258" s="17"/>
      <c r="Q2258" s="17"/>
      <c r="R2258" s="17"/>
    </row>
    <row r="2259" spans="1:18" ht="15" customHeight="1">
      <c r="A2259" s="17"/>
      <c r="B2259" s="213"/>
      <c r="C2259" s="174"/>
      <c r="D2259" s="199" t="s">
        <v>606</v>
      </c>
      <c r="E2259" s="482" t="s">
        <v>597</v>
      </c>
      <c r="F2259" s="483"/>
      <c r="G2259" s="231" t="s">
        <v>596</v>
      </c>
      <c r="H2259" s="199" t="s">
        <v>3273</v>
      </c>
      <c r="I2259" s="192" t="s">
        <v>1922</v>
      </c>
      <c r="J2259" s="201">
        <f t="shared" si="1130"/>
        <v>0.83164899999999986</v>
      </c>
      <c r="K2259" s="195">
        <v>0.24979999999999999</v>
      </c>
      <c r="L2259" s="201">
        <f t="shared" si="1131"/>
        <v>0.20774592019999996</v>
      </c>
      <c r="M2259" s="196">
        <f t="shared" si="1132"/>
        <v>1.04</v>
      </c>
      <c r="N2259" s="20"/>
      <c r="O2259" s="17"/>
      <c r="P2259" s="17"/>
      <c r="Q2259" s="17"/>
      <c r="R2259" s="17"/>
    </row>
    <row r="2260" spans="1:18" ht="15.75">
      <c r="A2260" s="17"/>
      <c r="B2260" s="213"/>
      <c r="C2260" s="486"/>
      <c r="D2260" s="486"/>
      <c r="E2260" s="486"/>
      <c r="F2260" s="486"/>
      <c r="G2260" s="486"/>
      <c r="H2260" s="486"/>
      <c r="I2260" s="486"/>
      <c r="J2260" s="486"/>
      <c r="K2260" s="486"/>
      <c r="L2260" s="209" t="s">
        <v>594</v>
      </c>
      <c r="M2260" s="210">
        <f>SUM(M2256:M2259)</f>
        <v>71.360000000000014</v>
      </c>
      <c r="N2260" s="20"/>
      <c r="O2260" s="17"/>
      <c r="P2260" s="17"/>
      <c r="Q2260" s="17"/>
      <c r="R2260" s="17"/>
    </row>
    <row r="2261" spans="1:18" ht="15.75" customHeight="1">
      <c r="A2261" s="17"/>
      <c r="B2261" s="213"/>
      <c r="C2261" s="206" t="s">
        <v>4076</v>
      </c>
      <c r="D2261" s="206">
        <v>86914</v>
      </c>
      <c r="E2261" s="484" t="s">
        <v>1382</v>
      </c>
      <c r="F2261" s="484"/>
      <c r="G2261" s="484"/>
      <c r="H2261" s="484"/>
      <c r="I2261" s="484"/>
      <c r="J2261" s="484"/>
      <c r="K2261" s="484"/>
      <c r="L2261" s="484"/>
      <c r="M2261" s="485"/>
      <c r="N2261" s="20"/>
      <c r="O2261" s="17"/>
      <c r="P2261" s="17"/>
      <c r="Q2261" s="17"/>
      <c r="R2261" s="17"/>
    </row>
    <row r="2262" spans="1:18" ht="15" customHeight="1">
      <c r="A2262" s="17"/>
      <c r="B2262" s="213"/>
      <c r="C2262" s="174"/>
      <c r="D2262" s="199" t="s">
        <v>3220</v>
      </c>
      <c r="E2262" s="482" t="s">
        <v>3221</v>
      </c>
      <c r="F2262" s="483"/>
      <c r="G2262" s="231" t="s">
        <v>518</v>
      </c>
      <c r="H2262" s="199" t="s">
        <v>2414</v>
      </c>
      <c r="I2262" s="192" t="s">
        <v>3231</v>
      </c>
      <c r="J2262" s="201">
        <f t="shared" ref="J2262:J2265" si="1133">H2262*I2262</f>
        <v>8.295000000000001E-2</v>
      </c>
      <c r="K2262" s="195">
        <v>0.24979999999999999</v>
      </c>
      <c r="L2262" s="201">
        <f t="shared" ref="L2262:L2265" si="1134">J2262*K2262</f>
        <v>2.0720910000000002E-2</v>
      </c>
      <c r="M2262" s="196">
        <f t="shared" ref="M2262:M2265" si="1135">ROUND(J2262+L2262,2)</f>
        <v>0.1</v>
      </c>
      <c r="N2262" s="20"/>
      <c r="O2262" s="17"/>
      <c r="P2262" s="17"/>
      <c r="Q2262" s="17"/>
      <c r="R2262" s="17"/>
    </row>
    <row r="2263" spans="1:18" ht="15" customHeight="1">
      <c r="A2263" s="17"/>
      <c r="B2263" s="213"/>
      <c r="C2263" s="174"/>
      <c r="D2263" s="199" t="s">
        <v>3352</v>
      </c>
      <c r="E2263" s="482" t="s">
        <v>3353</v>
      </c>
      <c r="F2263" s="483"/>
      <c r="G2263" s="231" t="s">
        <v>518</v>
      </c>
      <c r="H2263" s="199" t="s">
        <v>1527</v>
      </c>
      <c r="I2263" s="192" t="s">
        <v>3354</v>
      </c>
      <c r="J2263" s="201">
        <f t="shared" si="1133"/>
        <v>99.15</v>
      </c>
      <c r="K2263" s="195">
        <v>0.24979999999999999</v>
      </c>
      <c r="L2263" s="201">
        <f t="shared" si="1134"/>
        <v>24.767670000000003</v>
      </c>
      <c r="M2263" s="196">
        <f t="shared" si="1135"/>
        <v>123.92</v>
      </c>
      <c r="N2263" s="20"/>
      <c r="O2263" s="17"/>
      <c r="P2263" s="17"/>
      <c r="Q2263" s="17"/>
      <c r="R2263" s="17"/>
    </row>
    <row r="2264" spans="1:18" ht="15" customHeight="1">
      <c r="A2264" s="17"/>
      <c r="B2264" s="213"/>
      <c r="C2264" s="174"/>
      <c r="D2264" s="199" t="s">
        <v>1649</v>
      </c>
      <c r="E2264" s="482" t="s">
        <v>1650</v>
      </c>
      <c r="F2264" s="483"/>
      <c r="G2264" s="231" t="s">
        <v>596</v>
      </c>
      <c r="H2264" s="199" t="s">
        <v>3272</v>
      </c>
      <c r="I2264" s="192" t="s">
        <v>1716</v>
      </c>
      <c r="J2264" s="201">
        <f t="shared" si="1133"/>
        <v>3.2360499999999996</v>
      </c>
      <c r="K2264" s="195">
        <v>0.24979999999999999</v>
      </c>
      <c r="L2264" s="201">
        <f t="shared" si="1134"/>
        <v>0.8083652899999999</v>
      </c>
      <c r="M2264" s="196">
        <f t="shared" si="1135"/>
        <v>4.04</v>
      </c>
      <c r="N2264" s="20"/>
      <c r="O2264" s="17"/>
      <c r="P2264" s="17"/>
      <c r="Q2264" s="17"/>
      <c r="R2264" s="17"/>
    </row>
    <row r="2265" spans="1:18" ht="15" customHeight="1">
      <c r="A2265" s="17"/>
      <c r="B2265" s="213"/>
      <c r="C2265" s="174"/>
      <c r="D2265" s="199" t="s">
        <v>606</v>
      </c>
      <c r="E2265" s="482" t="s">
        <v>597</v>
      </c>
      <c r="F2265" s="483"/>
      <c r="G2265" s="231" t="s">
        <v>596</v>
      </c>
      <c r="H2265" s="199" t="s">
        <v>3273</v>
      </c>
      <c r="I2265" s="192" t="s">
        <v>1922</v>
      </c>
      <c r="J2265" s="201">
        <f t="shared" si="1133"/>
        <v>0.83164899999999986</v>
      </c>
      <c r="K2265" s="195">
        <v>0.24979999999999999</v>
      </c>
      <c r="L2265" s="201">
        <f t="shared" si="1134"/>
        <v>0.20774592019999996</v>
      </c>
      <c r="M2265" s="196">
        <f t="shared" si="1135"/>
        <v>1.04</v>
      </c>
      <c r="N2265" s="20"/>
      <c r="O2265" s="17"/>
      <c r="P2265" s="17"/>
      <c r="Q2265" s="17"/>
      <c r="R2265" s="17"/>
    </row>
    <row r="2266" spans="1:18" ht="15.75">
      <c r="A2266" s="17"/>
      <c r="B2266" s="213"/>
      <c r="C2266" s="486"/>
      <c r="D2266" s="486"/>
      <c r="E2266" s="486"/>
      <c r="F2266" s="486"/>
      <c r="G2266" s="486"/>
      <c r="H2266" s="486"/>
      <c r="I2266" s="486"/>
      <c r="J2266" s="486"/>
      <c r="K2266" s="486"/>
      <c r="L2266" s="209" t="s">
        <v>594</v>
      </c>
      <c r="M2266" s="210">
        <f>SUM(M2262:M2265)</f>
        <v>129.1</v>
      </c>
      <c r="N2266" s="20"/>
      <c r="O2266" s="17"/>
      <c r="P2266" s="17"/>
      <c r="Q2266" s="17"/>
      <c r="R2266" s="17"/>
    </row>
    <row r="2267" spans="1:18" ht="15.75" customHeight="1">
      <c r="A2267" s="17"/>
      <c r="B2267" s="213"/>
      <c r="C2267" s="206" t="s">
        <v>4077</v>
      </c>
      <c r="D2267" s="206">
        <v>86931</v>
      </c>
      <c r="E2267" s="484" t="s">
        <v>1383</v>
      </c>
      <c r="F2267" s="484"/>
      <c r="G2267" s="484"/>
      <c r="H2267" s="484"/>
      <c r="I2267" s="484"/>
      <c r="J2267" s="484"/>
      <c r="K2267" s="484"/>
      <c r="L2267" s="484"/>
      <c r="M2267" s="485"/>
      <c r="N2267" s="20"/>
      <c r="O2267" s="17"/>
      <c r="P2267" s="17"/>
      <c r="Q2267" s="17"/>
      <c r="R2267" s="17"/>
    </row>
    <row r="2268" spans="1:18" ht="15" customHeight="1">
      <c r="A2268" s="17"/>
      <c r="B2268" s="213"/>
      <c r="C2268" s="174"/>
      <c r="D2268" s="199" t="s">
        <v>3355</v>
      </c>
      <c r="E2268" s="482" t="s">
        <v>3356</v>
      </c>
      <c r="F2268" s="483"/>
      <c r="G2268" s="231" t="s">
        <v>518</v>
      </c>
      <c r="H2268" s="199" t="s">
        <v>1527</v>
      </c>
      <c r="I2268" s="192" t="s">
        <v>2075</v>
      </c>
      <c r="J2268" s="201">
        <f t="shared" ref="J2268:J2269" si="1136">H2268*I2268</f>
        <v>11</v>
      </c>
      <c r="K2268" s="195">
        <v>0.24979999999999999</v>
      </c>
      <c r="L2268" s="201">
        <f t="shared" ref="L2268:L2269" si="1137">J2268*K2268</f>
        <v>2.7477999999999998</v>
      </c>
      <c r="M2268" s="196">
        <f t="shared" ref="M2268:M2269" si="1138">ROUND(J2268+L2268,2)</f>
        <v>13.75</v>
      </c>
      <c r="N2268" s="20"/>
      <c r="O2268" s="17"/>
      <c r="P2268" s="17"/>
      <c r="Q2268" s="17"/>
      <c r="R2268" s="17"/>
    </row>
    <row r="2269" spans="1:18" ht="15" customHeight="1">
      <c r="A2269" s="17"/>
      <c r="B2269" s="213"/>
      <c r="C2269" s="174"/>
      <c r="D2269" s="199" t="s">
        <v>3357</v>
      </c>
      <c r="E2269" s="482" t="s">
        <v>3358</v>
      </c>
      <c r="F2269" s="483"/>
      <c r="G2269" s="231" t="s">
        <v>518</v>
      </c>
      <c r="H2269" s="199" t="s">
        <v>1527</v>
      </c>
      <c r="I2269" s="192" t="s">
        <v>3359</v>
      </c>
      <c r="J2269" s="201">
        <f t="shared" si="1136"/>
        <v>461.41</v>
      </c>
      <c r="K2269" s="195">
        <v>0.24979999999999999</v>
      </c>
      <c r="L2269" s="201">
        <f t="shared" si="1137"/>
        <v>115.26021800000001</v>
      </c>
      <c r="M2269" s="196">
        <f t="shared" si="1138"/>
        <v>576.66999999999996</v>
      </c>
      <c r="N2269" s="20"/>
      <c r="O2269" s="17"/>
      <c r="P2269" s="17"/>
      <c r="Q2269" s="17"/>
      <c r="R2269" s="17"/>
    </row>
    <row r="2270" spans="1:18" ht="15.75">
      <c r="A2270" s="17"/>
      <c r="B2270" s="213"/>
      <c r="C2270" s="486"/>
      <c r="D2270" s="486"/>
      <c r="E2270" s="486"/>
      <c r="F2270" s="486"/>
      <c r="G2270" s="486"/>
      <c r="H2270" s="486"/>
      <c r="I2270" s="486"/>
      <c r="J2270" s="486"/>
      <c r="K2270" s="486"/>
      <c r="L2270" s="209" t="s">
        <v>594</v>
      </c>
      <c r="M2270" s="210">
        <f>SUM(M2268:M2269)</f>
        <v>590.41999999999996</v>
      </c>
      <c r="N2270" s="20"/>
      <c r="O2270" s="17"/>
      <c r="P2270" s="17"/>
      <c r="Q2270" s="17"/>
      <c r="R2270" s="17"/>
    </row>
    <row r="2271" spans="1:18" ht="15.75" customHeight="1">
      <c r="A2271" s="17"/>
      <c r="B2271" s="213"/>
      <c r="C2271" s="206" t="s">
        <v>4078</v>
      </c>
      <c r="D2271" s="206">
        <v>86932</v>
      </c>
      <c r="E2271" s="484" t="s">
        <v>1384</v>
      </c>
      <c r="F2271" s="484"/>
      <c r="G2271" s="484"/>
      <c r="H2271" s="484"/>
      <c r="I2271" s="484"/>
      <c r="J2271" s="484"/>
      <c r="K2271" s="484"/>
      <c r="L2271" s="484"/>
      <c r="M2271" s="485"/>
      <c r="N2271" s="20"/>
      <c r="O2271" s="17"/>
      <c r="P2271" s="17"/>
      <c r="Q2271" s="17"/>
      <c r="R2271" s="17"/>
    </row>
    <row r="2272" spans="1:18" ht="15" customHeight="1">
      <c r="A2272" s="17"/>
      <c r="B2272" s="213"/>
      <c r="C2272" s="174"/>
      <c r="D2272" s="199" t="s">
        <v>3360</v>
      </c>
      <c r="E2272" s="482" t="s">
        <v>3361</v>
      </c>
      <c r="F2272" s="483"/>
      <c r="G2272" s="231" t="s">
        <v>518</v>
      </c>
      <c r="H2272" s="199" t="s">
        <v>1527</v>
      </c>
      <c r="I2272" s="192" t="s">
        <v>3362</v>
      </c>
      <c r="J2272" s="201">
        <f t="shared" ref="J2272:J2273" si="1139">H2272*I2272</f>
        <v>56.28</v>
      </c>
      <c r="K2272" s="195">
        <v>0.24979999999999999</v>
      </c>
      <c r="L2272" s="201">
        <f t="shared" ref="L2272:L2273" si="1140">J2272*K2272</f>
        <v>14.058744000000001</v>
      </c>
      <c r="M2272" s="196">
        <f t="shared" ref="M2272:M2273" si="1141">ROUND(J2272+L2272,2)</f>
        <v>70.34</v>
      </c>
      <c r="N2272" s="20"/>
      <c r="O2272" s="17"/>
      <c r="P2272" s="17"/>
      <c r="Q2272" s="17"/>
      <c r="R2272" s="17"/>
    </row>
    <row r="2273" spans="1:18" ht="15" customHeight="1">
      <c r="A2273" s="17"/>
      <c r="B2273" s="213"/>
      <c r="C2273" s="174"/>
      <c r="D2273" s="199" t="s">
        <v>3357</v>
      </c>
      <c r="E2273" s="482" t="s">
        <v>3358</v>
      </c>
      <c r="F2273" s="483"/>
      <c r="G2273" s="231" t="s">
        <v>518</v>
      </c>
      <c r="H2273" s="199" t="s">
        <v>1527</v>
      </c>
      <c r="I2273" s="192" t="s">
        <v>3359</v>
      </c>
      <c r="J2273" s="201">
        <f t="shared" si="1139"/>
        <v>461.41</v>
      </c>
      <c r="K2273" s="195">
        <v>0.24979999999999999</v>
      </c>
      <c r="L2273" s="201">
        <f t="shared" si="1140"/>
        <v>115.26021800000001</v>
      </c>
      <c r="M2273" s="196">
        <f t="shared" si="1141"/>
        <v>576.66999999999996</v>
      </c>
      <c r="N2273" s="20"/>
      <c r="O2273" s="17"/>
      <c r="P2273" s="17"/>
      <c r="Q2273" s="17"/>
      <c r="R2273" s="17"/>
    </row>
    <row r="2274" spans="1:18" ht="15.75">
      <c r="A2274" s="17"/>
      <c r="B2274" s="213"/>
      <c r="C2274" s="486"/>
      <c r="D2274" s="486"/>
      <c r="E2274" s="486"/>
      <c r="F2274" s="486"/>
      <c r="G2274" s="486"/>
      <c r="H2274" s="486"/>
      <c r="I2274" s="486"/>
      <c r="J2274" s="486"/>
      <c r="K2274" s="486"/>
      <c r="L2274" s="209" t="s">
        <v>594</v>
      </c>
      <c r="M2274" s="210">
        <f>SUM(M2272:M2273)</f>
        <v>647.01</v>
      </c>
      <c r="N2274" s="20"/>
      <c r="O2274" s="17"/>
      <c r="P2274" s="17"/>
      <c r="Q2274" s="17"/>
      <c r="R2274" s="17"/>
    </row>
    <row r="2275" spans="1:18" ht="15.75" customHeight="1">
      <c r="A2275" s="17"/>
      <c r="B2275" s="213"/>
      <c r="C2275" s="206" t="s">
        <v>4079</v>
      </c>
      <c r="D2275" s="206" t="s">
        <v>3363</v>
      </c>
      <c r="E2275" s="484" t="s">
        <v>3364</v>
      </c>
      <c r="F2275" s="484"/>
      <c r="G2275" s="484"/>
      <c r="H2275" s="484"/>
      <c r="I2275" s="484"/>
      <c r="J2275" s="484"/>
      <c r="K2275" s="484"/>
      <c r="L2275" s="484"/>
      <c r="M2275" s="485"/>
      <c r="N2275" s="20"/>
      <c r="O2275" s="17"/>
      <c r="P2275" s="17"/>
      <c r="Q2275" s="17"/>
      <c r="R2275" s="17"/>
    </row>
    <row r="2276" spans="1:18" ht="15" customHeight="1">
      <c r="A2276" s="17"/>
      <c r="B2276" s="213"/>
      <c r="C2276" s="174"/>
      <c r="D2276" s="199" t="s">
        <v>3365</v>
      </c>
      <c r="E2276" s="482" t="s">
        <v>3366</v>
      </c>
      <c r="F2276" s="483"/>
      <c r="G2276" s="231" t="s">
        <v>518</v>
      </c>
      <c r="H2276" s="199" t="s">
        <v>1527</v>
      </c>
      <c r="I2276" s="192" t="s">
        <v>3367</v>
      </c>
      <c r="J2276" s="201">
        <f t="shared" ref="J2276:J2278" si="1142">H2276*I2276</f>
        <v>69.39</v>
      </c>
      <c r="K2276" s="195">
        <v>0.24979999999999999</v>
      </c>
      <c r="L2276" s="201">
        <f t="shared" ref="L2276:L2278" si="1143">J2276*K2276</f>
        <v>17.333621999999998</v>
      </c>
      <c r="M2276" s="196">
        <f t="shared" ref="M2276:M2278" si="1144">ROUND(J2276+L2276,2)</f>
        <v>86.72</v>
      </c>
      <c r="N2276" s="20"/>
      <c r="O2276" s="17"/>
      <c r="P2276" s="17"/>
      <c r="Q2276" s="17"/>
      <c r="R2276" s="17"/>
    </row>
    <row r="2277" spans="1:18" ht="15.75">
      <c r="A2277" s="17"/>
      <c r="B2277" s="213"/>
      <c r="C2277" s="174"/>
      <c r="D2277" s="199" t="s">
        <v>1649</v>
      </c>
      <c r="E2277" s="482" t="s">
        <v>1650</v>
      </c>
      <c r="F2277" s="483"/>
      <c r="G2277" s="231" t="s">
        <v>596</v>
      </c>
      <c r="H2277" s="199" t="s">
        <v>3368</v>
      </c>
      <c r="I2277" s="192" t="s">
        <v>1716</v>
      </c>
      <c r="J2277" s="201">
        <f t="shared" ref="J2277" si="1145">H2277*I2277</f>
        <v>6.709763999999999</v>
      </c>
      <c r="K2277" s="195">
        <v>0.24979999999999999</v>
      </c>
      <c r="L2277" s="201">
        <f t="shared" ref="L2277" si="1146">J2277*K2277</f>
        <v>1.6760990471999997</v>
      </c>
      <c r="M2277" s="196">
        <f t="shared" si="1144"/>
        <v>8.39</v>
      </c>
      <c r="N2277" s="20"/>
      <c r="O2277" s="17"/>
      <c r="P2277" s="17"/>
      <c r="Q2277" s="17"/>
      <c r="R2277" s="17"/>
    </row>
    <row r="2278" spans="1:18" ht="15" customHeight="1">
      <c r="A2278" s="17"/>
      <c r="B2278" s="213"/>
      <c r="C2278" s="174"/>
      <c r="D2278" s="199" t="s">
        <v>606</v>
      </c>
      <c r="E2278" s="482" t="s">
        <v>597</v>
      </c>
      <c r="F2278" s="483"/>
      <c r="G2278" s="231" t="s">
        <v>596</v>
      </c>
      <c r="H2278" s="199" t="s">
        <v>3369</v>
      </c>
      <c r="I2278" s="192" t="s">
        <v>1922</v>
      </c>
      <c r="J2278" s="201">
        <f t="shared" si="1142"/>
        <v>1.7220839999999997</v>
      </c>
      <c r="K2278" s="195">
        <v>0.24979999999999999</v>
      </c>
      <c r="L2278" s="201">
        <f t="shared" si="1143"/>
        <v>0.43017658319999991</v>
      </c>
      <c r="M2278" s="196">
        <f t="shared" si="1144"/>
        <v>2.15</v>
      </c>
      <c r="N2278" s="20"/>
      <c r="O2278" s="17"/>
      <c r="P2278" s="17"/>
      <c r="Q2278" s="17"/>
      <c r="R2278" s="17"/>
    </row>
    <row r="2279" spans="1:18" ht="15.75">
      <c r="A2279" s="17"/>
      <c r="B2279" s="213"/>
      <c r="C2279" s="486"/>
      <c r="D2279" s="486"/>
      <c r="E2279" s="486"/>
      <c r="F2279" s="486"/>
      <c r="G2279" s="486"/>
      <c r="H2279" s="486"/>
      <c r="I2279" s="486"/>
      <c r="J2279" s="486"/>
      <c r="K2279" s="486"/>
      <c r="L2279" s="209" t="s">
        <v>594</v>
      </c>
      <c r="M2279" s="210">
        <f>SUM(M2276:M2278)</f>
        <v>97.26</v>
      </c>
      <c r="N2279" s="20"/>
      <c r="O2279" s="17"/>
      <c r="P2279" s="17"/>
      <c r="Q2279" s="17"/>
      <c r="R2279" s="17"/>
    </row>
    <row r="2280" spans="1:18" ht="15.75" customHeight="1">
      <c r="A2280" s="17"/>
      <c r="B2280" s="213"/>
      <c r="C2280" s="206" t="s">
        <v>4080</v>
      </c>
      <c r="D2280" s="206">
        <v>95471</v>
      </c>
      <c r="E2280" s="484" t="s">
        <v>1386</v>
      </c>
      <c r="F2280" s="484"/>
      <c r="G2280" s="484"/>
      <c r="H2280" s="484"/>
      <c r="I2280" s="484"/>
      <c r="J2280" s="484"/>
      <c r="K2280" s="484"/>
      <c r="L2280" s="484"/>
      <c r="M2280" s="485"/>
      <c r="N2280" s="20"/>
      <c r="O2280" s="17"/>
      <c r="P2280" s="17"/>
      <c r="Q2280" s="17"/>
      <c r="R2280" s="17"/>
    </row>
    <row r="2281" spans="1:18" ht="15" customHeight="1">
      <c r="A2281" s="17"/>
      <c r="B2281" s="213"/>
      <c r="C2281" s="174"/>
      <c r="D2281" s="199" t="s">
        <v>3203</v>
      </c>
      <c r="E2281" s="482" t="s">
        <v>3204</v>
      </c>
      <c r="F2281" s="483"/>
      <c r="G2281" s="231" t="s">
        <v>518</v>
      </c>
      <c r="H2281" s="199" t="s">
        <v>1534</v>
      </c>
      <c r="I2281" s="192" t="s">
        <v>3211</v>
      </c>
      <c r="J2281" s="201">
        <f t="shared" ref="J2281:J2286" si="1147">H2281*I2281</f>
        <v>48</v>
      </c>
      <c r="K2281" s="195">
        <v>0.24979999999999999</v>
      </c>
      <c r="L2281" s="201">
        <f t="shared" ref="L2281:L2286" si="1148">J2281*K2281</f>
        <v>11.990399999999999</v>
      </c>
      <c r="M2281" s="196">
        <f t="shared" ref="M2281:M2286" si="1149">ROUND(J2281+L2281,2)</f>
        <v>59.99</v>
      </c>
      <c r="N2281" s="20"/>
      <c r="O2281" s="17"/>
      <c r="P2281" s="17"/>
      <c r="Q2281" s="17"/>
      <c r="R2281" s="17"/>
    </row>
    <row r="2282" spans="1:18" ht="15" customHeight="1">
      <c r="A2282" s="17"/>
      <c r="B2282" s="213"/>
      <c r="C2282" s="174"/>
      <c r="D2282" s="199" t="s">
        <v>3205</v>
      </c>
      <c r="E2282" s="482" t="s">
        <v>3206</v>
      </c>
      <c r="F2282" s="483"/>
      <c r="G2282" s="231" t="s">
        <v>518</v>
      </c>
      <c r="H2282" s="199" t="s">
        <v>1527</v>
      </c>
      <c r="I2282" s="192" t="s">
        <v>3212</v>
      </c>
      <c r="J2282" s="201">
        <f t="shared" ref="J2282:J2284" si="1150">H2282*I2282</f>
        <v>12.59</v>
      </c>
      <c r="K2282" s="195">
        <v>0.24979999999999999</v>
      </c>
      <c r="L2282" s="201">
        <f t="shared" ref="L2282:L2284" si="1151">J2282*K2282</f>
        <v>3.1449819999999997</v>
      </c>
      <c r="M2282" s="196">
        <f t="shared" si="1149"/>
        <v>15.73</v>
      </c>
      <c r="N2282" s="20"/>
      <c r="O2282" s="17"/>
      <c r="P2282" s="17"/>
      <c r="Q2282" s="17"/>
      <c r="R2282" s="17"/>
    </row>
    <row r="2283" spans="1:18" ht="15" customHeight="1">
      <c r="A2283" s="17"/>
      <c r="B2283" s="213"/>
      <c r="C2283" s="174"/>
      <c r="D2283" s="199" t="s">
        <v>3370</v>
      </c>
      <c r="E2283" s="482" t="s">
        <v>3371</v>
      </c>
      <c r="F2283" s="483"/>
      <c r="G2283" s="231" t="s">
        <v>518</v>
      </c>
      <c r="H2283" s="199" t="s">
        <v>1527</v>
      </c>
      <c r="I2283" s="192" t="s">
        <v>3372</v>
      </c>
      <c r="J2283" s="201">
        <f t="shared" si="1150"/>
        <v>614.64</v>
      </c>
      <c r="K2283" s="195">
        <v>0.24979999999999999</v>
      </c>
      <c r="L2283" s="201">
        <f t="shared" si="1151"/>
        <v>153.53707199999999</v>
      </c>
      <c r="M2283" s="196">
        <f t="shared" si="1149"/>
        <v>768.18</v>
      </c>
      <c r="N2283" s="20"/>
      <c r="O2283" s="17"/>
      <c r="P2283" s="17"/>
      <c r="Q2283" s="17"/>
      <c r="R2283" s="17"/>
    </row>
    <row r="2284" spans="1:18" ht="15" customHeight="1">
      <c r="A2284" s="17"/>
      <c r="B2284" s="213"/>
      <c r="C2284" s="174"/>
      <c r="D2284" s="199" t="s">
        <v>3209</v>
      </c>
      <c r="E2284" s="482" t="s">
        <v>3210</v>
      </c>
      <c r="F2284" s="483"/>
      <c r="G2284" s="231" t="s">
        <v>505</v>
      </c>
      <c r="H2284" s="199" t="s">
        <v>3214</v>
      </c>
      <c r="I2284" s="192" t="s">
        <v>3215</v>
      </c>
      <c r="J2284" s="201">
        <f t="shared" si="1150"/>
        <v>11.549029000000001</v>
      </c>
      <c r="K2284" s="195">
        <v>0.24979999999999999</v>
      </c>
      <c r="L2284" s="201">
        <f t="shared" si="1151"/>
        <v>2.8849474442000003</v>
      </c>
      <c r="M2284" s="196">
        <f t="shared" si="1149"/>
        <v>14.43</v>
      </c>
      <c r="N2284" s="20"/>
      <c r="O2284" s="17"/>
      <c r="P2284" s="17"/>
      <c r="Q2284" s="17"/>
      <c r="R2284" s="17"/>
    </row>
    <row r="2285" spans="1:18" ht="15" customHeight="1">
      <c r="A2285" s="17"/>
      <c r="B2285" s="213"/>
      <c r="C2285" s="174"/>
      <c r="D2285" s="199" t="s">
        <v>1649</v>
      </c>
      <c r="E2285" s="482" t="s">
        <v>1650</v>
      </c>
      <c r="F2285" s="483"/>
      <c r="G2285" s="231" t="s">
        <v>596</v>
      </c>
      <c r="H2285" s="199" t="s">
        <v>3373</v>
      </c>
      <c r="I2285" s="192" t="s">
        <v>1716</v>
      </c>
      <c r="J2285" s="201">
        <f t="shared" si="1147"/>
        <v>24.487879999999997</v>
      </c>
      <c r="K2285" s="195">
        <v>0.24979999999999999</v>
      </c>
      <c r="L2285" s="201">
        <f t="shared" si="1148"/>
        <v>6.117072423999999</v>
      </c>
      <c r="M2285" s="196">
        <f t="shared" si="1149"/>
        <v>30.6</v>
      </c>
      <c r="N2285" s="20"/>
      <c r="O2285" s="17"/>
      <c r="P2285" s="17"/>
      <c r="Q2285" s="17"/>
      <c r="R2285" s="17"/>
    </row>
    <row r="2286" spans="1:18" ht="15" customHeight="1">
      <c r="A2286" s="17"/>
      <c r="B2286" s="213"/>
      <c r="C2286" s="174"/>
      <c r="D2286" s="199" t="s">
        <v>606</v>
      </c>
      <c r="E2286" s="482" t="s">
        <v>597</v>
      </c>
      <c r="F2286" s="483"/>
      <c r="G2286" s="231" t="s">
        <v>596</v>
      </c>
      <c r="H2286" s="199" t="s">
        <v>3374</v>
      </c>
      <c r="I2286" s="192" t="s">
        <v>1922</v>
      </c>
      <c r="J2286" s="201">
        <f t="shared" si="1147"/>
        <v>9.6218849999999989</v>
      </c>
      <c r="K2286" s="195">
        <v>0.24979999999999999</v>
      </c>
      <c r="L2286" s="201">
        <f t="shared" si="1148"/>
        <v>2.4035468729999998</v>
      </c>
      <c r="M2286" s="196">
        <f t="shared" si="1149"/>
        <v>12.03</v>
      </c>
      <c r="N2286" s="20"/>
      <c r="O2286" s="17"/>
      <c r="P2286" s="17"/>
      <c r="Q2286" s="17"/>
      <c r="R2286" s="17"/>
    </row>
    <row r="2287" spans="1:18" ht="15.75">
      <c r="A2287" s="17"/>
      <c r="B2287" s="213"/>
      <c r="C2287" s="486"/>
      <c r="D2287" s="486"/>
      <c r="E2287" s="486"/>
      <c r="F2287" s="486"/>
      <c r="G2287" s="486"/>
      <c r="H2287" s="486"/>
      <c r="I2287" s="486"/>
      <c r="J2287" s="486"/>
      <c r="K2287" s="486"/>
      <c r="L2287" s="209" t="s">
        <v>594</v>
      </c>
      <c r="M2287" s="210">
        <f>SUM(M2281:M2286)</f>
        <v>900.95999999999992</v>
      </c>
      <c r="N2287" s="20"/>
      <c r="O2287" s="17"/>
      <c r="P2287" s="17"/>
      <c r="Q2287" s="17"/>
      <c r="R2287" s="17"/>
    </row>
    <row r="2288" spans="1:18" ht="15.75" customHeight="1">
      <c r="A2288" s="17"/>
      <c r="B2288" s="213"/>
      <c r="C2288" s="206" t="s">
        <v>4081</v>
      </c>
      <c r="D2288" s="206">
        <v>95472</v>
      </c>
      <c r="E2288" s="484" t="s">
        <v>1387</v>
      </c>
      <c r="F2288" s="484"/>
      <c r="G2288" s="484"/>
      <c r="H2288" s="484"/>
      <c r="I2288" s="484"/>
      <c r="J2288" s="484"/>
      <c r="K2288" s="484"/>
      <c r="L2288" s="484"/>
      <c r="M2288" s="485"/>
      <c r="N2288" s="20"/>
      <c r="O2288" s="17"/>
      <c r="P2288" s="17"/>
      <c r="Q2288" s="17"/>
      <c r="R2288" s="17"/>
    </row>
    <row r="2289" spans="1:18" ht="15" customHeight="1">
      <c r="A2289" s="17"/>
      <c r="B2289" s="213"/>
      <c r="C2289" s="174"/>
      <c r="D2289" s="199" t="s">
        <v>3224</v>
      </c>
      <c r="E2289" s="482" t="s">
        <v>3225</v>
      </c>
      <c r="F2289" s="483"/>
      <c r="G2289" s="231" t="s">
        <v>518</v>
      </c>
      <c r="H2289" s="199" t="s">
        <v>1527</v>
      </c>
      <c r="I2289" s="192" t="s">
        <v>3233</v>
      </c>
      <c r="J2289" s="201">
        <f t="shared" ref="J2289:J2290" si="1152">H2289*I2289</f>
        <v>8.1999999999999993</v>
      </c>
      <c r="K2289" s="195">
        <v>0.24979999999999999</v>
      </c>
      <c r="L2289" s="201">
        <f t="shared" ref="L2289:L2290" si="1153">J2289*K2289</f>
        <v>2.0483599999999997</v>
      </c>
      <c r="M2289" s="196">
        <f t="shared" ref="M2289:M2290" si="1154">ROUND(J2289+L2289,2)</f>
        <v>10.25</v>
      </c>
      <c r="N2289" s="20"/>
      <c r="O2289" s="17"/>
      <c r="P2289" s="17"/>
      <c r="Q2289" s="17"/>
      <c r="R2289" s="17"/>
    </row>
    <row r="2290" spans="1:18" ht="15" customHeight="1">
      <c r="A2290" s="17"/>
      <c r="B2290" s="213"/>
      <c r="C2290" s="174"/>
      <c r="D2290" s="199" t="s">
        <v>3375</v>
      </c>
      <c r="E2290" s="482" t="s">
        <v>3376</v>
      </c>
      <c r="F2290" s="483"/>
      <c r="G2290" s="231" t="s">
        <v>518</v>
      </c>
      <c r="H2290" s="199" t="s">
        <v>1527</v>
      </c>
      <c r="I2290" s="192" t="s">
        <v>3377</v>
      </c>
      <c r="J2290" s="201">
        <f t="shared" si="1152"/>
        <v>720.87</v>
      </c>
      <c r="K2290" s="195">
        <v>0.24979999999999999</v>
      </c>
      <c r="L2290" s="201">
        <f t="shared" si="1153"/>
        <v>180.07332600000001</v>
      </c>
      <c r="M2290" s="196">
        <f t="shared" si="1154"/>
        <v>900.94</v>
      </c>
      <c r="N2290" s="20"/>
      <c r="O2290" s="17"/>
      <c r="P2290" s="17"/>
      <c r="Q2290" s="17"/>
      <c r="R2290" s="17"/>
    </row>
    <row r="2291" spans="1:18" ht="15.75">
      <c r="A2291" s="17"/>
      <c r="B2291" s="213"/>
      <c r="C2291" s="486"/>
      <c r="D2291" s="486"/>
      <c r="E2291" s="486"/>
      <c r="F2291" s="486"/>
      <c r="G2291" s="486"/>
      <c r="H2291" s="486"/>
      <c r="I2291" s="486"/>
      <c r="J2291" s="486"/>
      <c r="K2291" s="486"/>
      <c r="L2291" s="209" t="s">
        <v>594</v>
      </c>
      <c r="M2291" s="210">
        <f>SUM(M2289:M2290)</f>
        <v>911.19</v>
      </c>
      <c r="N2291" s="20"/>
      <c r="O2291" s="17"/>
      <c r="P2291" s="17"/>
      <c r="Q2291" s="17"/>
      <c r="R2291" s="17"/>
    </row>
    <row r="2292" spans="1:18" ht="15.75" customHeight="1">
      <c r="A2292" s="17"/>
      <c r="B2292" s="213"/>
      <c r="C2292" s="206" t="s">
        <v>4082</v>
      </c>
      <c r="D2292" s="206">
        <v>95542</v>
      </c>
      <c r="E2292" s="484" t="s">
        <v>1388</v>
      </c>
      <c r="F2292" s="484"/>
      <c r="G2292" s="484"/>
      <c r="H2292" s="484"/>
      <c r="I2292" s="484"/>
      <c r="J2292" s="484"/>
      <c r="K2292" s="484"/>
      <c r="L2292" s="484"/>
      <c r="M2292" s="485"/>
      <c r="N2292" s="20"/>
      <c r="O2292" s="17"/>
      <c r="P2292" s="17"/>
      <c r="Q2292" s="17"/>
      <c r="R2292" s="17"/>
    </row>
    <row r="2293" spans="1:18" ht="15" customHeight="1">
      <c r="A2293" s="17"/>
      <c r="B2293" s="213"/>
      <c r="C2293" s="199"/>
      <c r="D2293" s="199" t="s">
        <v>3378</v>
      </c>
      <c r="E2293" s="482" t="s">
        <v>3379</v>
      </c>
      <c r="F2293" s="483"/>
      <c r="G2293" s="199" t="s">
        <v>518</v>
      </c>
      <c r="H2293" s="192" t="s">
        <v>1527</v>
      </c>
      <c r="I2293" s="199" t="s">
        <v>3380</v>
      </c>
      <c r="J2293" s="201">
        <f t="shared" ref="J2293:J2295" si="1155">H2293*I2293</f>
        <v>54.38</v>
      </c>
      <c r="K2293" s="195">
        <v>0.24979999999999999</v>
      </c>
      <c r="L2293" s="201">
        <f t="shared" ref="L2293:L2295" si="1156">J2293*K2293</f>
        <v>13.584124000000001</v>
      </c>
      <c r="M2293" s="196">
        <f t="shared" ref="M2293:M2295" si="1157">ROUND(J2293+L2293,2)</f>
        <v>67.959999999999994</v>
      </c>
      <c r="N2293" s="20"/>
      <c r="O2293" s="17"/>
      <c r="P2293" s="17"/>
      <c r="Q2293" s="17"/>
      <c r="R2293" s="17"/>
    </row>
    <row r="2294" spans="1:18" ht="15.75">
      <c r="A2294" s="17"/>
      <c r="B2294" s="213"/>
      <c r="C2294" s="199"/>
      <c r="D2294" s="199" t="s">
        <v>1649</v>
      </c>
      <c r="E2294" s="482" t="s">
        <v>1650</v>
      </c>
      <c r="F2294" s="483"/>
      <c r="G2294" s="199" t="s">
        <v>596</v>
      </c>
      <c r="H2294" s="192" t="s">
        <v>3368</v>
      </c>
      <c r="I2294" s="199" t="s">
        <v>1716</v>
      </c>
      <c r="J2294" s="201">
        <f t="shared" ref="J2294" si="1158">H2294*I2294</f>
        <v>6.709763999999999</v>
      </c>
      <c r="K2294" s="195">
        <v>0.24979999999999999</v>
      </c>
      <c r="L2294" s="201">
        <f t="shared" ref="L2294" si="1159">J2294*K2294</f>
        <v>1.6760990471999997</v>
      </c>
      <c r="M2294" s="196">
        <f t="shared" si="1157"/>
        <v>8.39</v>
      </c>
      <c r="N2294" s="20"/>
      <c r="O2294" s="17"/>
      <c r="P2294" s="17"/>
      <c r="Q2294" s="17"/>
      <c r="R2294" s="17"/>
    </row>
    <row r="2295" spans="1:18" ht="15" customHeight="1">
      <c r="A2295" s="17"/>
      <c r="B2295" s="213"/>
      <c r="C2295" s="199"/>
      <c r="D2295" s="199" t="s">
        <v>606</v>
      </c>
      <c r="E2295" s="482" t="s">
        <v>597</v>
      </c>
      <c r="F2295" s="483"/>
      <c r="G2295" s="199" t="s">
        <v>596</v>
      </c>
      <c r="H2295" s="192" t="s">
        <v>3369</v>
      </c>
      <c r="I2295" s="199" t="s">
        <v>1922</v>
      </c>
      <c r="J2295" s="201">
        <f t="shared" si="1155"/>
        <v>1.7220839999999997</v>
      </c>
      <c r="K2295" s="195">
        <v>0.24979999999999999</v>
      </c>
      <c r="L2295" s="201">
        <f t="shared" si="1156"/>
        <v>0.43017658319999991</v>
      </c>
      <c r="M2295" s="196">
        <f t="shared" si="1157"/>
        <v>2.15</v>
      </c>
      <c r="N2295" s="20"/>
      <c r="O2295" s="17"/>
      <c r="P2295" s="17"/>
      <c r="Q2295" s="17"/>
      <c r="R2295" s="17"/>
    </row>
    <row r="2296" spans="1:18" ht="15.75">
      <c r="A2296" s="17"/>
      <c r="B2296" s="213"/>
      <c r="C2296" s="487"/>
      <c r="D2296" s="487"/>
      <c r="E2296" s="487"/>
      <c r="F2296" s="487"/>
      <c r="G2296" s="487"/>
      <c r="H2296" s="487"/>
      <c r="I2296" s="487"/>
      <c r="J2296" s="487"/>
      <c r="K2296" s="487"/>
      <c r="L2296" s="209" t="s">
        <v>594</v>
      </c>
      <c r="M2296" s="210">
        <f>SUM(M2293:M2295)</f>
        <v>78.5</v>
      </c>
      <c r="N2296" s="20"/>
      <c r="O2296" s="17"/>
      <c r="P2296" s="17"/>
      <c r="Q2296" s="17"/>
      <c r="R2296" s="17"/>
    </row>
    <row r="2297" spans="1:18" ht="15.75" customHeight="1">
      <c r="A2297" s="17"/>
      <c r="B2297" s="213"/>
      <c r="C2297" s="206" t="s">
        <v>4083</v>
      </c>
      <c r="D2297" s="206">
        <v>95543</v>
      </c>
      <c r="E2297" s="484" t="s">
        <v>1389</v>
      </c>
      <c r="F2297" s="484"/>
      <c r="G2297" s="484"/>
      <c r="H2297" s="484"/>
      <c r="I2297" s="484"/>
      <c r="J2297" s="484"/>
      <c r="K2297" s="484"/>
      <c r="L2297" s="484"/>
      <c r="M2297" s="485"/>
      <c r="N2297" s="20"/>
      <c r="O2297" s="17"/>
      <c r="P2297" s="17"/>
      <c r="Q2297" s="17"/>
      <c r="R2297" s="17"/>
    </row>
    <row r="2298" spans="1:18" ht="15" customHeight="1">
      <c r="A2298" s="17"/>
      <c r="B2298" s="213"/>
      <c r="C2298" s="199"/>
      <c r="D2298" s="199" t="s">
        <v>3381</v>
      </c>
      <c r="E2298" s="482" t="s">
        <v>3382</v>
      </c>
      <c r="F2298" s="483"/>
      <c r="G2298" s="199" t="s">
        <v>518</v>
      </c>
      <c r="H2298" s="192" t="s">
        <v>1527</v>
      </c>
      <c r="I2298" s="199" t="s">
        <v>3383</v>
      </c>
      <c r="J2298" s="201">
        <f t="shared" ref="J2298:J2300" si="1160">H2298*I2298</f>
        <v>84.68</v>
      </c>
      <c r="K2298" s="195">
        <v>0.24979999999999999</v>
      </c>
      <c r="L2298" s="201">
        <f t="shared" ref="L2298:L2300" si="1161">J2298*K2298</f>
        <v>21.153064000000001</v>
      </c>
      <c r="M2298" s="196">
        <f t="shared" ref="M2298:M2300" si="1162">ROUND(J2298+L2298,2)</f>
        <v>105.83</v>
      </c>
      <c r="N2298" s="20"/>
      <c r="O2298" s="17"/>
      <c r="P2298" s="17"/>
      <c r="Q2298" s="17"/>
      <c r="R2298" s="17"/>
    </row>
    <row r="2299" spans="1:18" ht="15" customHeight="1">
      <c r="A2299" s="17"/>
      <c r="B2299" s="213"/>
      <c r="C2299" s="199"/>
      <c r="D2299" s="199" t="s">
        <v>1649</v>
      </c>
      <c r="E2299" s="482" t="s">
        <v>1650</v>
      </c>
      <c r="F2299" s="483"/>
      <c r="G2299" s="199" t="s">
        <v>596</v>
      </c>
      <c r="H2299" s="192" t="s">
        <v>3384</v>
      </c>
      <c r="I2299" s="199" t="s">
        <v>1716</v>
      </c>
      <c r="J2299" s="201">
        <f t="shared" si="1160"/>
        <v>13.417405999999998</v>
      </c>
      <c r="K2299" s="195">
        <v>0.24979999999999999</v>
      </c>
      <c r="L2299" s="201">
        <f t="shared" si="1161"/>
        <v>3.3516680187999994</v>
      </c>
      <c r="M2299" s="196">
        <f t="shared" si="1162"/>
        <v>16.77</v>
      </c>
      <c r="N2299" s="20"/>
      <c r="O2299" s="17"/>
      <c r="P2299" s="17"/>
      <c r="Q2299" s="17"/>
      <c r="R2299" s="17"/>
    </row>
    <row r="2300" spans="1:18" ht="15" customHeight="1">
      <c r="A2300" s="17"/>
      <c r="B2300" s="213"/>
      <c r="C2300" s="199"/>
      <c r="D2300" s="199" t="s">
        <v>606</v>
      </c>
      <c r="E2300" s="482" t="s">
        <v>597</v>
      </c>
      <c r="F2300" s="483"/>
      <c r="G2300" s="199" t="s">
        <v>596</v>
      </c>
      <c r="H2300" s="192" t="s">
        <v>3385</v>
      </c>
      <c r="I2300" s="199" t="s">
        <v>1922</v>
      </c>
      <c r="J2300" s="201">
        <f t="shared" si="1160"/>
        <v>3.4441679999999995</v>
      </c>
      <c r="K2300" s="195">
        <v>0.24979999999999999</v>
      </c>
      <c r="L2300" s="201">
        <f t="shared" si="1161"/>
        <v>0.86035316639999981</v>
      </c>
      <c r="M2300" s="196">
        <f t="shared" si="1162"/>
        <v>4.3</v>
      </c>
      <c r="N2300" s="20"/>
      <c r="O2300" s="17"/>
      <c r="P2300" s="17"/>
      <c r="Q2300" s="17"/>
      <c r="R2300" s="17"/>
    </row>
    <row r="2301" spans="1:18" ht="15.75">
      <c r="A2301" s="17"/>
      <c r="B2301" s="213"/>
      <c r="C2301" s="487"/>
      <c r="D2301" s="487"/>
      <c r="E2301" s="487"/>
      <c r="F2301" s="487"/>
      <c r="G2301" s="487"/>
      <c r="H2301" s="487"/>
      <c r="I2301" s="487"/>
      <c r="J2301" s="487"/>
      <c r="K2301" s="487"/>
      <c r="L2301" s="209" t="s">
        <v>594</v>
      </c>
      <c r="M2301" s="210">
        <f>SUM(M2298:M2300)</f>
        <v>126.89999999999999</v>
      </c>
      <c r="N2301" s="20"/>
      <c r="O2301" s="17"/>
      <c r="P2301" s="17"/>
      <c r="Q2301" s="17"/>
      <c r="R2301" s="17"/>
    </row>
    <row r="2302" spans="1:18" ht="15.75" customHeight="1">
      <c r="A2302" s="17"/>
      <c r="B2302" s="213"/>
      <c r="C2302" s="206" t="s">
        <v>4084</v>
      </c>
      <c r="D2302" s="206">
        <v>95544</v>
      </c>
      <c r="E2302" s="484" t="s">
        <v>1390</v>
      </c>
      <c r="F2302" s="484"/>
      <c r="G2302" s="484"/>
      <c r="H2302" s="484"/>
      <c r="I2302" s="484"/>
      <c r="J2302" s="484"/>
      <c r="K2302" s="484"/>
      <c r="L2302" s="484"/>
      <c r="M2302" s="485"/>
      <c r="N2302" s="20"/>
      <c r="O2302" s="17"/>
      <c r="P2302" s="17"/>
      <c r="Q2302" s="17"/>
      <c r="R2302" s="17"/>
    </row>
    <row r="2303" spans="1:18" ht="15" customHeight="1">
      <c r="A2303" s="17"/>
      <c r="B2303" s="213"/>
      <c r="C2303" s="199"/>
      <c r="D2303" s="199" t="s">
        <v>3386</v>
      </c>
      <c r="E2303" s="482" t="s">
        <v>3387</v>
      </c>
      <c r="F2303" s="483"/>
      <c r="G2303" s="199" t="s">
        <v>518</v>
      </c>
      <c r="H2303" s="192" t="s">
        <v>1527</v>
      </c>
      <c r="I2303" s="199" t="s">
        <v>3388</v>
      </c>
      <c r="J2303" s="201">
        <f t="shared" ref="J2303:J2305" si="1163">H2303*I2303</f>
        <v>71.180000000000007</v>
      </c>
      <c r="K2303" s="195">
        <v>0.24979999999999999</v>
      </c>
      <c r="L2303" s="201">
        <f t="shared" ref="L2303:L2305" si="1164">J2303*K2303</f>
        <v>17.780764000000001</v>
      </c>
      <c r="M2303" s="196">
        <f t="shared" ref="M2303:M2305" si="1165">ROUND(J2303+L2303,2)</f>
        <v>88.96</v>
      </c>
      <c r="N2303" s="20"/>
      <c r="O2303" s="17"/>
      <c r="P2303" s="17"/>
      <c r="Q2303" s="17"/>
      <c r="R2303" s="17"/>
    </row>
    <row r="2304" spans="1:18" ht="15" customHeight="1">
      <c r="A2304" s="17"/>
      <c r="B2304" s="213"/>
      <c r="C2304" s="199"/>
      <c r="D2304" s="199" t="s">
        <v>1649</v>
      </c>
      <c r="E2304" s="482" t="s">
        <v>1650</v>
      </c>
      <c r="F2304" s="483"/>
      <c r="G2304" s="199" t="s">
        <v>596</v>
      </c>
      <c r="H2304" s="192" t="s">
        <v>3368</v>
      </c>
      <c r="I2304" s="199" t="s">
        <v>1716</v>
      </c>
      <c r="J2304" s="201">
        <f t="shared" si="1163"/>
        <v>6.709763999999999</v>
      </c>
      <c r="K2304" s="195">
        <v>0.24979999999999999</v>
      </c>
      <c r="L2304" s="201">
        <f t="shared" si="1164"/>
        <v>1.6760990471999997</v>
      </c>
      <c r="M2304" s="196">
        <f t="shared" si="1165"/>
        <v>8.39</v>
      </c>
      <c r="N2304" s="20"/>
      <c r="O2304" s="17"/>
      <c r="P2304" s="17"/>
      <c r="Q2304" s="17"/>
      <c r="R2304" s="17"/>
    </row>
    <row r="2305" spans="1:18" ht="15" customHeight="1">
      <c r="A2305" s="17"/>
      <c r="B2305" s="213"/>
      <c r="C2305" s="199"/>
      <c r="D2305" s="199" t="s">
        <v>606</v>
      </c>
      <c r="E2305" s="482" t="s">
        <v>597</v>
      </c>
      <c r="F2305" s="483"/>
      <c r="G2305" s="199" t="s">
        <v>596</v>
      </c>
      <c r="H2305" s="192" t="s">
        <v>3369</v>
      </c>
      <c r="I2305" s="199" t="s">
        <v>1922</v>
      </c>
      <c r="J2305" s="201">
        <f t="shared" si="1163"/>
        <v>1.7220839999999997</v>
      </c>
      <c r="K2305" s="195">
        <v>0.24979999999999999</v>
      </c>
      <c r="L2305" s="201">
        <f t="shared" si="1164"/>
        <v>0.43017658319999991</v>
      </c>
      <c r="M2305" s="196">
        <f t="shared" si="1165"/>
        <v>2.15</v>
      </c>
      <c r="N2305" s="20"/>
      <c r="O2305" s="17"/>
      <c r="P2305" s="17"/>
      <c r="Q2305" s="17"/>
      <c r="R2305" s="17"/>
    </row>
    <row r="2306" spans="1:18" ht="15.75">
      <c r="A2306" s="17"/>
      <c r="B2306" s="213"/>
      <c r="C2306" s="487"/>
      <c r="D2306" s="487"/>
      <c r="E2306" s="487"/>
      <c r="F2306" s="487"/>
      <c r="G2306" s="487"/>
      <c r="H2306" s="487"/>
      <c r="I2306" s="487"/>
      <c r="J2306" s="487"/>
      <c r="K2306" s="487"/>
      <c r="L2306" s="209" t="s">
        <v>594</v>
      </c>
      <c r="M2306" s="210">
        <f>SUM(M2303:M2305)</f>
        <v>99.5</v>
      </c>
      <c r="N2306" s="20"/>
      <c r="O2306" s="17"/>
      <c r="P2306" s="17"/>
      <c r="Q2306" s="17"/>
      <c r="R2306" s="17"/>
    </row>
    <row r="2307" spans="1:18" ht="15.75" customHeight="1">
      <c r="A2307" s="17"/>
      <c r="B2307" s="213"/>
      <c r="C2307" s="206" t="s">
        <v>4085</v>
      </c>
      <c r="D2307" s="206">
        <v>95545</v>
      </c>
      <c r="E2307" s="484" t="s">
        <v>1391</v>
      </c>
      <c r="F2307" s="484"/>
      <c r="G2307" s="484"/>
      <c r="H2307" s="484"/>
      <c r="I2307" s="484"/>
      <c r="J2307" s="484"/>
      <c r="K2307" s="484"/>
      <c r="L2307" s="484"/>
      <c r="M2307" s="485"/>
      <c r="N2307" s="20"/>
      <c r="O2307" s="17"/>
      <c r="P2307" s="17"/>
      <c r="Q2307" s="17"/>
      <c r="R2307" s="17"/>
    </row>
    <row r="2308" spans="1:18" ht="15" customHeight="1">
      <c r="A2308" s="17"/>
      <c r="B2308" s="213"/>
      <c r="C2308" s="199"/>
      <c r="D2308" s="199" t="s">
        <v>3365</v>
      </c>
      <c r="E2308" s="482" t="s">
        <v>3366</v>
      </c>
      <c r="F2308" s="483"/>
      <c r="G2308" s="199" t="s">
        <v>518</v>
      </c>
      <c r="H2308" s="192" t="s">
        <v>1527</v>
      </c>
      <c r="I2308" s="199" t="s">
        <v>3367</v>
      </c>
      <c r="J2308" s="201">
        <f t="shared" ref="J2308:J2310" si="1166">H2308*I2308</f>
        <v>69.39</v>
      </c>
      <c r="K2308" s="195">
        <v>0.24979999999999999</v>
      </c>
      <c r="L2308" s="201">
        <f t="shared" ref="L2308:L2310" si="1167">J2308*K2308</f>
        <v>17.333621999999998</v>
      </c>
      <c r="M2308" s="196">
        <f t="shared" ref="M2308:M2310" si="1168">ROUND(J2308+L2308,2)</f>
        <v>86.72</v>
      </c>
      <c r="N2308" s="20"/>
      <c r="O2308" s="17"/>
      <c r="P2308" s="17"/>
      <c r="Q2308" s="17"/>
      <c r="R2308" s="17"/>
    </row>
    <row r="2309" spans="1:18" ht="15" customHeight="1">
      <c r="A2309" s="17"/>
      <c r="B2309" s="213"/>
      <c r="C2309" s="199"/>
      <c r="D2309" s="199" t="s">
        <v>1649</v>
      </c>
      <c r="E2309" s="482" t="s">
        <v>1650</v>
      </c>
      <c r="F2309" s="483"/>
      <c r="G2309" s="199" t="s">
        <v>596</v>
      </c>
      <c r="H2309" s="192" t="s">
        <v>3368</v>
      </c>
      <c r="I2309" s="199" t="s">
        <v>1716</v>
      </c>
      <c r="J2309" s="201">
        <f t="shared" si="1166"/>
        <v>6.709763999999999</v>
      </c>
      <c r="K2309" s="195">
        <v>0.24979999999999999</v>
      </c>
      <c r="L2309" s="201">
        <f t="shared" si="1167"/>
        <v>1.6760990471999997</v>
      </c>
      <c r="M2309" s="196">
        <f t="shared" si="1168"/>
        <v>8.39</v>
      </c>
      <c r="N2309" s="20"/>
      <c r="O2309" s="17"/>
      <c r="P2309" s="17"/>
      <c r="Q2309" s="17"/>
      <c r="R2309" s="17"/>
    </row>
    <row r="2310" spans="1:18" ht="15" customHeight="1">
      <c r="A2310" s="17"/>
      <c r="B2310" s="213"/>
      <c r="C2310" s="199"/>
      <c r="D2310" s="199" t="s">
        <v>606</v>
      </c>
      <c r="E2310" s="482" t="s">
        <v>597</v>
      </c>
      <c r="F2310" s="483"/>
      <c r="G2310" s="199" t="s">
        <v>596</v>
      </c>
      <c r="H2310" s="192" t="s">
        <v>3369</v>
      </c>
      <c r="I2310" s="199" t="s">
        <v>1922</v>
      </c>
      <c r="J2310" s="201">
        <f t="shared" si="1166"/>
        <v>1.7220839999999997</v>
      </c>
      <c r="K2310" s="195">
        <v>0.24979999999999999</v>
      </c>
      <c r="L2310" s="201">
        <f t="shared" si="1167"/>
        <v>0.43017658319999991</v>
      </c>
      <c r="M2310" s="196">
        <f t="shared" si="1168"/>
        <v>2.15</v>
      </c>
      <c r="N2310" s="20"/>
      <c r="O2310" s="17"/>
      <c r="P2310" s="17"/>
      <c r="Q2310" s="17"/>
      <c r="R2310" s="17"/>
    </row>
    <row r="2311" spans="1:18" ht="15.75">
      <c r="A2311" s="17"/>
      <c r="B2311" s="213"/>
      <c r="C2311" s="487"/>
      <c r="D2311" s="487"/>
      <c r="E2311" s="487"/>
      <c r="F2311" s="487"/>
      <c r="G2311" s="487"/>
      <c r="H2311" s="487"/>
      <c r="I2311" s="487"/>
      <c r="J2311" s="487"/>
      <c r="K2311" s="487"/>
      <c r="L2311" s="209" t="s">
        <v>594</v>
      </c>
      <c r="M2311" s="210">
        <f>SUM(M2308:M2310)</f>
        <v>97.26</v>
      </c>
      <c r="N2311" s="20"/>
      <c r="O2311" s="17"/>
      <c r="P2311" s="17"/>
      <c r="Q2311" s="17"/>
      <c r="R2311" s="17"/>
    </row>
    <row r="2312" spans="1:18" ht="15.75" customHeight="1">
      <c r="A2312" s="17"/>
      <c r="B2312" s="213"/>
      <c r="C2312" s="206" t="s">
        <v>4086</v>
      </c>
      <c r="D2312" s="206">
        <v>95546</v>
      </c>
      <c r="E2312" s="484" t="s">
        <v>1392</v>
      </c>
      <c r="F2312" s="484"/>
      <c r="G2312" s="484"/>
      <c r="H2312" s="484"/>
      <c r="I2312" s="484"/>
      <c r="J2312" s="484"/>
      <c r="K2312" s="484"/>
      <c r="L2312" s="484"/>
      <c r="M2312" s="485"/>
      <c r="N2312" s="20"/>
      <c r="O2312" s="17"/>
      <c r="P2312" s="17"/>
      <c r="Q2312" s="17"/>
      <c r="R2312" s="17"/>
    </row>
    <row r="2313" spans="1:18" ht="15" customHeight="1">
      <c r="A2313" s="17"/>
      <c r="B2313" s="213"/>
      <c r="C2313" s="199"/>
      <c r="D2313" s="199" t="s">
        <v>3389</v>
      </c>
      <c r="E2313" s="482" t="s">
        <v>3390</v>
      </c>
      <c r="F2313" s="483"/>
      <c r="G2313" s="199" t="s">
        <v>518</v>
      </c>
      <c r="H2313" s="192" t="s">
        <v>1527</v>
      </c>
      <c r="I2313" s="199" t="s">
        <v>3391</v>
      </c>
      <c r="J2313" s="201">
        <f t="shared" ref="J2313:J2315" si="1169">H2313*I2313</f>
        <v>182.93</v>
      </c>
      <c r="K2313" s="195">
        <v>0.24979999999999999</v>
      </c>
      <c r="L2313" s="201">
        <f t="shared" ref="L2313:L2315" si="1170">J2313*K2313</f>
        <v>45.695914000000002</v>
      </c>
      <c r="M2313" s="196">
        <f t="shared" ref="M2313:M2315" si="1171">ROUND(J2313+L2313,2)</f>
        <v>228.63</v>
      </c>
      <c r="N2313" s="20"/>
      <c r="O2313" s="17"/>
      <c r="P2313" s="17"/>
      <c r="Q2313" s="17"/>
      <c r="R2313" s="17"/>
    </row>
    <row r="2314" spans="1:18" ht="15" customHeight="1">
      <c r="A2314" s="17"/>
      <c r="B2314" s="213"/>
      <c r="C2314" s="199"/>
      <c r="D2314" s="199" t="s">
        <v>1649</v>
      </c>
      <c r="E2314" s="482" t="s">
        <v>1650</v>
      </c>
      <c r="F2314" s="483"/>
      <c r="G2314" s="199" t="s">
        <v>596</v>
      </c>
      <c r="H2314" s="192" t="s">
        <v>3392</v>
      </c>
      <c r="I2314" s="199" t="s">
        <v>1716</v>
      </c>
      <c r="J2314" s="201">
        <f t="shared" si="1169"/>
        <v>40.254339999999999</v>
      </c>
      <c r="K2314" s="195">
        <v>0.24979999999999999</v>
      </c>
      <c r="L2314" s="201">
        <f t="shared" si="1170"/>
        <v>10.055534132</v>
      </c>
      <c r="M2314" s="196">
        <f t="shared" si="1171"/>
        <v>50.31</v>
      </c>
      <c r="N2314" s="20"/>
      <c r="O2314" s="17"/>
      <c r="P2314" s="17"/>
      <c r="Q2314" s="17"/>
      <c r="R2314" s="17"/>
    </row>
    <row r="2315" spans="1:18" ht="15" customHeight="1">
      <c r="A2315" s="17"/>
      <c r="B2315" s="213"/>
      <c r="C2315" s="199"/>
      <c r="D2315" s="199" t="s">
        <v>606</v>
      </c>
      <c r="E2315" s="482" t="s">
        <v>597</v>
      </c>
      <c r="F2315" s="483"/>
      <c r="G2315" s="199" t="s">
        <v>596</v>
      </c>
      <c r="H2315" s="192" t="s">
        <v>3393</v>
      </c>
      <c r="I2315" s="199" t="s">
        <v>1922</v>
      </c>
      <c r="J2315" s="201">
        <f t="shared" si="1169"/>
        <v>10.334232999999999</v>
      </c>
      <c r="K2315" s="195">
        <v>0.24979999999999999</v>
      </c>
      <c r="L2315" s="201">
        <f t="shared" si="1170"/>
        <v>2.5814914033999998</v>
      </c>
      <c r="M2315" s="196">
        <f t="shared" si="1171"/>
        <v>12.92</v>
      </c>
      <c r="N2315" s="20"/>
      <c r="O2315" s="17"/>
      <c r="P2315" s="17"/>
      <c r="Q2315" s="17"/>
      <c r="R2315" s="17"/>
    </row>
    <row r="2316" spans="1:18" ht="15.75">
      <c r="A2316" s="17"/>
      <c r="B2316" s="213"/>
      <c r="C2316" s="487"/>
      <c r="D2316" s="487"/>
      <c r="E2316" s="487"/>
      <c r="F2316" s="487"/>
      <c r="G2316" s="487"/>
      <c r="H2316" s="487"/>
      <c r="I2316" s="487"/>
      <c r="J2316" s="487"/>
      <c r="K2316" s="487"/>
      <c r="L2316" s="209" t="s">
        <v>594</v>
      </c>
      <c r="M2316" s="210">
        <f>SUM(M2313:M2315)</f>
        <v>291.86</v>
      </c>
      <c r="N2316" s="20"/>
      <c r="O2316" s="17"/>
      <c r="P2316" s="17"/>
      <c r="Q2316" s="17"/>
      <c r="R2316" s="17"/>
    </row>
    <row r="2317" spans="1:18" ht="15.75" customHeight="1">
      <c r="A2317" s="17"/>
      <c r="B2317" s="213"/>
      <c r="C2317" s="206" t="s">
        <v>4087</v>
      </c>
      <c r="D2317" s="206">
        <v>89349</v>
      </c>
      <c r="E2317" s="484" t="s">
        <v>1393</v>
      </c>
      <c r="F2317" s="484"/>
      <c r="G2317" s="484"/>
      <c r="H2317" s="484"/>
      <c r="I2317" s="484"/>
      <c r="J2317" s="484"/>
      <c r="K2317" s="484"/>
      <c r="L2317" s="484"/>
      <c r="M2317" s="485"/>
      <c r="N2317" s="20"/>
      <c r="O2317" s="17"/>
      <c r="P2317" s="17"/>
      <c r="Q2317" s="17"/>
      <c r="R2317" s="17"/>
    </row>
    <row r="2318" spans="1:18" ht="15" customHeight="1">
      <c r="A2318" s="17"/>
      <c r="B2318" s="213"/>
      <c r="C2318" s="199"/>
      <c r="D2318" s="199" t="s">
        <v>3394</v>
      </c>
      <c r="E2318" s="482" t="s">
        <v>3395</v>
      </c>
      <c r="F2318" s="483"/>
      <c r="G2318" s="199" t="s">
        <v>518</v>
      </c>
      <c r="H2318" s="192" t="s">
        <v>3398</v>
      </c>
      <c r="I2318" s="199" t="s">
        <v>3399</v>
      </c>
      <c r="J2318" s="201">
        <f t="shared" ref="J2318:J2321" si="1172">H2318*I2318</f>
        <v>0.122304</v>
      </c>
      <c r="K2318" s="195">
        <v>0.24979999999999999</v>
      </c>
      <c r="L2318" s="201">
        <f t="shared" ref="L2318:L2321" si="1173">J2318*K2318</f>
        <v>3.0551539199999998E-2</v>
      </c>
      <c r="M2318" s="196">
        <f t="shared" ref="M2318:M2321" si="1174">ROUND(J2318+L2318,2)</f>
        <v>0.15</v>
      </c>
      <c r="N2318" s="20"/>
      <c r="O2318" s="17"/>
      <c r="P2318" s="17"/>
      <c r="Q2318" s="17"/>
      <c r="R2318" s="17"/>
    </row>
    <row r="2319" spans="1:18" ht="15.75">
      <c r="A2319" s="17"/>
      <c r="B2319" s="213"/>
      <c r="C2319" s="199"/>
      <c r="D2319" s="199" t="s">
        <v>3396</v>
      </c>
      <c r="E2319" s="482" t="s">
        <v>3397</v>
      </c>
      <c r="F2319" s="483"/>
      <c r="G2319" s="199" t="s">
        <v>518</v>
      </c>
      <c r="H2319" s="192" t="s">
        <v>1527</v>
      </c>
      <c r="I2319" s="199" t="s">
        <v>3400</v>
      </c>
      <c r="J2319" s="201">
        <f t="shared" ref="J2319" si="1175">H2319*I2319</f>
        <v>21.29</v>
      </c>
      <c r="K2319" s="195">
        <v>0.24979999999999999</v>
      </c>
      <c r="L2319" s="201">
        <f t="shared" ref="L2319" si="1176">J2319*K2319</f>
        <v>5.3182419999999997</v>
      </c>
      <c r="M2319" s="196">
        <f t="shared" si="1174"/>
        <v>26.61</v>
      </c>
      <c r="N2319" s="20"/>
      <c r="O2319" s="17"/>
      <c r="P2319" s="17"/>
      <c r="Q2319" s="17"/>
      <c r="R2319" s="17"/>
    </row>
    <row r="2320" spans="1:18" ht="15" customHeight="1">
      <c r="A2320" s="17"/>
      <c r="B2320" s="213"/>
      <c r="C2320" s="199"/>
      <c r="D2320" s="199" t="s">
        <v>1661</v>
      </c>
      <c r="E2320" s="482" t="s">
        <v>1662</v>
      </c>
      <c r="F2320" s="483"/>
      <c r="G2320" s="199" t="s">
        <v>596</v>
      </c>
      <c r="H2320" s="192" t="s">
        <v>3401</v>
      </c>
      <c r="I2320" s="199" t="s">
        <v>1715</v>
      </c>
      <c r="J2320" s="201">
        <f t="shared" si="1172"/>
        <v>1.225176</v>
      </c>
      <c r="K2320" s="195">
        <v>0.24979999999999999</v>
      </c>
      <c r="L2320" s="201">
        <f t="shared" si="1173"/>
        <v>0.30604896479999999</v>
      </c>
      <c r="M2320" s="196">
        <f t="shared" si="1174"/>
        <v>1.53</v>
      </c>
      <c r="N2320" s="20"/>
      <c r="O2320" s="17"/>
      <c r="P2320" s="17"/>
      <c r="Q2320" s="17"/>
      <c r="R2320" s="17"/>
    </row>
    <row r="2321" spans="1:18" ht="15" customHeight="1">
      <c r="A2321" s="17"/>
      <c r="B2321" s="213"/>
      <c r="C2321" s="199"/>
      <c r="D2321" s="199" t="s">
        <v>1649</v>
      </c>
      <c r="E2321" s="482" t="s">
        <v>1650</v>
      </c>
      <c r="F2321" s="483"/>
      <c r="G2321" s="199" t="s">
        <v>596</v>
      </c>
      <c r="H2321" s="192" t="s">
        <v>3401</v>
      </c>
      <c r="I2321" s="199" t="s">
        <v>1716</v>
      </c>
      <c r="J2321" s="201">
        <f t="shared" si="1172"/>
        <v>1.5257180000000001</v>
      </c>
      <c r="K2321" s="195">
        <v>0.24979999999999999</v>
      </c>
      <c r="L2321" s="201">
        <f t="shared" si="1173"/>
        <v>0.38112435640000003</v>
      </c>
      <c r="M2321" s="196">
        <f t="shared" si="1174"/>
        <v>1.91</v>
      </c>
      <c r="N2321" s="20"/>
      <c r="O2321" s="17"/>
      <c r="P2321" s="17"/>
      <c r="Q2321" s="17"/>
      <c r="R2321" s="17"/>
    </row>
    <row r="2322" spans="1:18" ht="15.75">
      <c r="A2322" s="17"/>
      <c r="B2322" s="213"/>
      <c r="C2322" s="487"/>
      <c r="D2322" s="487"/>
      <c r="E2322" s="487"/>
      <c r="F2322" s="487"/>
      <c r="G2322" s="487"/>
      <c r="H2322" s="487"/>
      <c r="I2322" s="487"/>
      <c r="J2322" s="487"/>
      <c r="K2322" s="487"/>
      <c r="L2322" s="209" t="s">
        <v>594</v>
      </c>
      <c r="M2322" s="210">
        <f>SUM(M2318:M2321)</f>
        <v>30.2</v>
      </c>
      <c r="N2322" s="20"/>
      <c r="O2322" s="17"/>
      <c r="P2322" s="17"/>
      <c r="Q2322" s="17"/>
      <c r="R2322" s="17"/>
    </row>
    <row r="2323" spans="1:18" ht="15.75" customHeight="1">
      <c r="A2323" s="17"/>
      <c r="B2323" s="213"/>
      <c r="C2323" s="206" t="s">
        <v>4088</v>
      </c>
      <c r="D2323" s="206">
        <v>89351</v>
      </c>
      <c r="E2323" s="484" t="s">
        <v>1394</v>
      </c>
      <c r="F2323" s="484"/>
      <c r="G2323" s="484"/>
      <c r="H2323" s="484"/>
      <c r="I2323" s="484"/>
      <c r="J2323" s="484"/>
      <c r="K2323" s="484"/>
      <c r="L2323" s="484"/>
      <c r="M2323" s="485"/>
      <c r="N2323" s="20"/>
      <c r="O2323" s="17"/>
      <c r="P2323" s="17"/>
      <c r="Q2323" s="17"/>
      <c r="R2323" s="17"/>
    </row>
    <row r="2324" spans="1:18" ht="15" customHeight="1">
      <c r="A2324" s="17"/>
      <c r="B2324" s="213"/>
      <c r="C2324" s="199"/>
      <c r="D2324" s="199" t="s">
        <v>3394</v>
      </c>
      <c r="E2324" s="482" t="s">
        <v>3395</v>
      </c>
      <c r="F2324" s="483"/>
      <c r="G2324" s="199" t="s">
        <v>518</v>
      </c>
      <c r="H2324" s="192" t="s">
        <v>1778</v>
      </c>
      <c r="I2324" s="199" t="s">
        <v>3399</v>
      </c>
      <c r="J2324" s="201">
        <f t="shared" ref="J2324:J2327" si="1177">H2324*I2324</f>
        <v>0.154336</v>
      </c>
      <c r="K2324" s="195">
        <v>0.24979999999999999</v>
      </c>
      <c r="L2324" s="201">
        <f t="shared" ref="L2324:L2327" si="1178">J2324*K2324</f>
        <v>3.8553132800000001E-2</v>
      </c>
      <c r="M2324" s="196">
        <f t="shared" ref="M2324:M2327" si="1179">ROUND(J2324+L2324,2)</f>
        <v>0.19</v>
      </c>
      <c r="N2324" s="20"/>
      <c r="O2324" s="17"/>
      <c r="P2324" s="17"/>
      <c r="Q2324" s="17"/>
      <c r="R2324" s="17"/>
    </row>
    <row r="2325" spans="1:18" ht="15" customHeight="1">
      <c r="A2325" s="17"/>
      <c r="B2325" s="213"/>
      <c r="C2325" s="199"/>
      <c r="D2325" s="199" t="s">
        <v>3402</v>
      </c>
      <c r="E2325" s="482" t="s">
        <v>3403</v>
      </c>
      <c r="F2325" s="483"/>
      <c r="G2325" s="199" t="s">
        <v>518</v>
      </c>
      <c r="H2325" s="192" t="s">
        <v>1527</v>
      </c>
      <c r="I2325" s="199" t="s">
        <v>3404</v>
      </c>
      <c r="J2325" s="201">
        <f t="shared" si="1177"/>
        <v>25.42</v>
      </c>
      <c r="K2325" s="195">
        <v>0.24979999999999999</v>
      </c>
      <c r="L2325" s="201">
        <f t="shared" si="1178"/>
        <v>6.3499160000000003</v>
      </c>
      <c r="M2325" s="196">
        <f t="shared" si="1179"/>
        <v>31.77</v>
      </c>
      <c r="N2325" s="20"/>
      <c r="O2325" s="17"/>
      <c r="P2325" s="17"/>
      <c r="Q2325" s="17"/>
      <c r="R2325" s="17"/>
    </row>
    <row r="2326" spans="1:18" ht="15" customHeight="1">
      <c r="A2326" s="17"/>
      <c r="B2326" s="213"/>
      <c r="C2326" s="199"/>
      <c r="D2326" s="199" t="s">
        <v>1661</v>
      </c>
      <c r="E2326" s="482" t="s">
        <v>1662</v>
      </c>
      <c r="F2326" s="483"/>
      <c r="G2326" s="199" t="s">
        <v>596</v>
      </c>
      <c r="H2326" s="192" t="s">
        <v>3405</v>
      </c>
      <c r="I2326" s="199" t="s">
        <v>1715</v>
      </c>
      <c r="J2326" s="201">
        <f t="shared" si="1177"/>
        <v>1.8778079999999999</v>
      </c>
      <c r="K2326" s="195">
        <v>0.24979999999999999</v>
      </c>
      <c r="L2326" s="201">
        <f t="shared" si="1178"/>
        <v>0.46907643839999996</v>
      </c>
      <c r="M2326" s="196">
        <f t="shared" si="1179"/>
        <v>2.35</v>
      </c>
      <c r="N2326" s="20"/>
      <c r="O2326" s="17"/>
      <c r="P2326" s="17"/>
      <c r="Q2326" s="17"/>
      <c r="R2326" s="17"/>
    </row>
    <row r="2327" spans="1:18" ht="15" customHeight="1">
      <c r="A2327" s="17"/>
      <c r="B2327" s="213"/>
      <c r="C2327" s="199"/>
      <c r="D2327" s="199" t="s">
        <v>1649</v>
      </c>
      <c r="E2327" s="482" t="s">
        <v>1650</v>
      </c>
      <c r="F2327" s="483"/>
      <c r="G2327" s="199" t="s">
        <v>596</v>
      </c>
      <c r="H2327" s="192" t="s">
        <v>3405</v>
      </c>
      <c r="I2327" s="199" t="s">
        <v>1716</v>
      </c>
      <c r="J2327" s="201">
        <f t="shared" si="1177"/>
        <v>2.338444</v>
      </c>
      <c r="K2327" s="195">
        <v>0.24979999999999999</v>
      </c>
      <c r="L2327" s="201">
        <f t="shared" si="1178"/>
        <v>0.58414331119999996</v>
      </c>
      <c r="M2327" s="196">
        <f t="shared" si="1179"/>
        <v>2.92</v>
      </c>
      <c r="N2327" s="20"/>
      <c r="O2327" s="17"/>
      <c r="P2327" s="17"/>
      <c r="Q2327" s="17"/>
      <c r="R2327" s="17"/>
    </row>
    <row r="2328" spans="1:18" ht="15.75">
      <c r="A2328" s="17"/>
      <c r="B2328" s="213"/>
      <c r="C2328" s="487"/>
      <c r="D2328" s="487"/>
      <c r="E2328" s="487"/>
      <c r="F2328" s="487"/>
      <c r="G2328" s="487"/>
      <c r="H2328" s="487"/>
      <c r="I2328" s="487"/>
      <c r="J2328" s="487"/>
      <c r="K2328" s="487"/>
      <c r="L2328" s="209" t="s">
        <v>594</v>
      </c>
      <c r="M2328" s="210">
        <f>SUM(M2324:M2327)</f>
        <v>37.230000000000004</v>
      </c>
      <c r="N2328" s="20"/>
      <c r="O2328" s="17"/>
      <c r="P2328" s="17"/>
      <c r="Q2328" s="17"/>
      <c r="R2328" s="17"/>
    </row>
    <row r="2329" spans="1:18" ht="15.75" customHeight="1">
      <c r="A2329" s="17"/>
      <c r="B2329" s="213"/>
      <c r="C2329" s="206" t="s">
        <v>4088</v>
      </c>
      <c r="D2329" s="206">
        <v>89352</v>
      </c>
      <c r="E2329" s="484" t="s">
        <v>1395</v>
      </c>
      <c r="F2329" s="484"/>
      <c r="G2329" s="484"/>
      <c r="H2329" s="484"/>
      <c r="I2329" s="484"/>
      <c r="J2329" s="484"/>
      <c r="K2329" s="484"/>
      <c r="L2329" s="484"/>
      <c r="M2329" s="485"/>
      <c r="N2329" s="20"/>
      <c r="O2329" s="17"/>
      <c r="P2329" s="17"/>
      <c r="Q2329" s="17"/>
      <c r="R2329" s="17"/>
    </row>
    <row r="2330" spans="1:18" ht="15" customHeight="1">
      <c r="A2330" s="17"/>
      <c r="B2330" s="213"/>
      <c r="C2330" s="199"/>
      <c r="D2330" s="199" t="s">
        <v>3394</v>
      </c>
      <c r="E2330" s="482" t="s">
        <v>3395</v>
      </c>
      <c r="F2330" s="483"/>
      <c r="G2330" s="199" t="s">
        <v>518</v>
      </c>
      <c r="H2330" s="192" t="s">
        <v>3398</v>
      </c>
      <c r="I2330" s="199" t="s">
        <v>3399</v>
      </c>
      <c r="J2330" s="201">
        <f t="shared" ref="J2330:J2333" si="1180">H2330*I2330</f>
        <v>0.122304</v>
      </c>
      <c r="K2330" s="195">
        <v>0.24979999999999999</v>
      </c>
      <c r="L2330" s="201">
        <f t="shared" ref="L2330:L2333" si="1181">J2330*K2330</f>
        <v>3.0551539199999998E-2</v>
      </c>
      <c r="M2330" s="196">
        <f t="shared" ref="M2330:M2333" si="1182">ROUND(J2330+L2330,2)</f>
        <v>0.15</v>
      </c>
      <c r="N2330" s="20"/>
      <c r="O2330" s="17"/>
      <c r="P2330" s="17"/>
      <c r="Q2330" s="17"/>
      <c r="R2330" s="17"/>
    </row>
    <row r="2331" spans="1:18" ht="15" customHeight="1">
      <c r="A2331" s="17"/>
      <c r="B2331" s="213"/>
      <c r="C2331" s="199"/>
      <c r="D2331" s="199" t="s">
        <v>3406</v>
      </c>
      <c r="E2331" s="482" t="s">
        <v>3407</v>
      </c>
      <c r="F2331" s="483"/>
      <c r="G2331" s="199" t="s">
        <v>518</v>
      </c>
      <c r="H2331" s="192" t="s">
        <v>1527</v>
      </c>
      <c r="I2331" s="199" t="s">
        <v>3408</v>
      </c>
      <c r="J2331" s="201">
        <f t="shared" si="1180"/>
        <v>30.04</v>
      </c>
      <c r="K2331" s="195">
        <v>0.24979999999999999</v>
      </c>
      <c r="L2331" s="201">
        <f t="shared" si="1181"/>
        <v>7.5039919999999993</v>
      </c>
      <c r="M2331" s="196">
        <f t="shared" si="1182"/>
        <v>37.54</v>
      </c>
      <c r="N2331" s="20"/>
      <c r="O2331" s="17"/>
      <c r="P2331" s="17"/>
      <c r="Q2331" s="17"/>
      <c r="R2331" s="17"/>
    </row>
    <row r="2332" spans="1:18" ht="15" customHeight="1">
      <c r="A2332" s="17"/>
      <c r="B2332" s="213"/>
      <c r="C2332" s="199"/>
      <c r="D2332" s="199" t="s">
        <v>1661</v>
      </c>
      <c r="E2332" s="482" t="s">
        <v>1662</v>
      </c>
      <c r="F2332" s="483"/>
      <c r="G2332" s="199" t="s">
        <v>596</v>
      </c>
      <c r="H2332" s="192" t="s">
        <v>3401</v>
      </c>
      <c r="I2332" s="199" t="s">
        <v>1715</v>
      </c>
      <c r="J2332" s="201">
        <f t="shared" si="1180"/>
        <v>1.225176</v>
      </c>
      <c r="K2332" s="195">
        <v>0.24979999999999999</v>
      </c>
      <c r="L2332" s="201">
        <f t="shared" si="1181"/>
        <v>0.30604896479999999</v>
      </c>
      <c r="M2332" s="196">
        <f t="shared" si="1182"/>
        <v>1.53</v>
      </c>
      <c r="N2332" s="20"/>
      <c r="O2332" s="17"/>
      <c r="P2332" s="17"/>
      <c r="Q2332" s="17"/>
      <c r="R2332" s="17"/>
    </row>
    <row r="2333" spans="1:18" ht="15" customHeight="1">
      <c r="A2333" s="17"/>
      <c r="B2333" s="213"/>
      <c r="C2333" s="199"/>
      <c r="D2333" s="199" t="s">
        <v>1649</v>
      </c>
      <c r="E2333" s="482" t="s">
        <v>1650</v>
      </c>
      <c r="F2333" s="483"/>
      <c r="G2333" s="199" t="s">
        <v>596</v>
      </c>
      <c r="H2333" s="192" t="s">
        <v>3401</v>
      </c>
      <c r="I2333" s="199" t="s">
        <v>1716</v>
      </c>
      <c r="J2333" s="201">
        <f t="shared" si="1180"/>
        <v>1.5257180000000001</v>
      </c>
      <c r="K2333" s="195">
        <v>0.24979999999999999</v>
      </c>
      <c r="L2333" s="201">
        <f t="shared" si="1181"/>
        <v>0.38112435640000003</v>
      </c>
      <c r="M2333" s="196">
        <f t="shared" si="1182"/>
        <v>1.91</v>
      </c>
      <c r="N2333" s="20"/>
      <c r="O2333" s="17"/>
      <c r="P2333" s="17"/>
      <c r="Q2333" s="17"/>
      <c r="R2333" s="17"/>
    </row>
    <row r="2334" spans="1:18" ht="15.75">
      <c r="A2334" s="17"/>
      <c r="B2334" s="213"/>
      <c r="C2334" s="487"/>
      <c r="D2334" s="487"/>
      <c r="E2334" s="487"/>
      <c r="F2334" s="487"/>
      <c r="G2334" s="487"/>
      <c r="H2334" s="487"/>
      <c r="I2334" s="487"/>
      <c r="J2334" s="487"/>
      <c r="K2334" s="487"/>
      <c r="L2334" s="209" t="s">
        <v>594</v>
      </c>
      <c r="M2334" s="210">
        <f>SUM(M2330:M2333)</f>
        <v>41.129999999999995</v>
      </c>
      <c r="N2334" s="20"/>
      <c r="O2334" s="17"/>
      <c r="P2334" s="17"/>
      <c r="Q2334" s="17"/>
      <c r="R2334" s="17"/>
    </row>
    <row r="2335" spans="1:18" ht="15.75" customHeight="1">
      <c r="A2335" s="17"/>
      <c r="B2335" s="213"/>
      <c r="C2335" s="206" t="s">
        <v>4089</v>
      </c>
      <c r="D2335" s="206">
        <v>89353</v>
      </c>
      <c r="E2335" s="484" t="s">
        <v>1396</v>
      </c>
      <c r="F2335" s="484"/>
      <c r="G2335" s="484"/>
      <c r="H2335" s="484"/>
      <c r="I2335" s="484"/>
      <c r="J2335" s="484"/>
      <c r="K2335" s="484"/>
      <c r="L2335" s="484"/>
      <c r="M2335" s="485"/>
      <c r="N2335" s="20"/>
      <c r="O2335" s="17"/>
      <c r="P2335" s="17"/>
      <c r="Q2335" s="17"/>
      <c r="R2335" s="17"/>
    </row>
    <row r="2336" spans="1:18" ht="15" customHeight="1">
      <c r="A2336" s="17"/>
      <c r="B2336" s="213"/>
      <c r="C2336" s="199"/>
      <c r="D2336" s="199" t="s">
        <v>3394</v>
      </c>
      <c r="E2336" s="482" t="s">
        <v>3395</v>
      </c>
      <c r="F2336" s="483"/>
      <c r="G2336" s="199" t="s">
        <v>518</v>
      </c>
      <c r="H2336" s="192" t="s">
        <v>1778</v>
      </c>
      <c r="I2336" s="199" t="s">
        <v>3399</v>
      </c>
      <c r="J2336" s="201">
        <f t="shared" ref="J2336:J2339" si="1183">H2336*I2336</f>
        <v>0.154336</v>
      </c>
      <c r="K2336" s="195">
        <v>0.24979999999999999</v>
      </c>
      <c r="L2336" s="201">
        <f t="shared" ref="L2336:L2339" si="1184">J2336*K2336</f>
        <v>3.8553132800000001E-2</v>
      </c>
      <c r="M2336" s="196">
        <f t="shared" ref="M2336:M2339" si="1185">ROUND(J2336+L2336,2)</f>
        <v>0.19</v>
      </c>
      <c r="N2336" s="20"/>
      <c r="O2336" s="17"/>
      <c r="P2336" s="17"/>
      <c r="Q2336" s="17"/>
      <c r="R2336" s="17"/>
    </row>
    <row r="2337" spans="1:18" ht="15" customHeight="1">
      <c r="A2337" s="17"/>
      <c r="B2337" s="213"/>
      <c r="C2337" s="199"/>
      <c r="D2337" s="199" t="s">
        <v>3409</v>
      </c>
      <c r="E2337" s="482" t="s">
        <v>3410</v>
      </c>
      <c r="F2337" s="483"/>
      <c r="G2337" s="199" t="s">
        <v>518</v>
      </c>
      <c r="H2337" s="192" t="s">
        <v>1527</v>
      </c>
      <c r="I2337" s="199" t="s">
        <v>3411</v>
      </c>
      <c r="J2337" s="201">
        <f t="shared" si="1183"/>
        <v>31.69</v>
      </c>
      <c r="K2337" s="195">
        <v>0.24979999999999999</v>
      </c>
      <c r="L2337" s="201">
        <f t="shared" si="1184"/>
        <v>7.9161619999999999</v>
      </c>
      <c r="M2337" s="196">
        <f t="shared" si="1185"/>
        <v>39.61</v>
      </c>
      <c r="N2337" s="20"/>
      <c r="O2337" s="17"/>
      <c r="P2337" s="17"/>
      <c r="Q2337" s="17"/>
      <c r="R2337" s="17"/>
    </row>
    <row r="2338" spans="1:18" ht="15" customHeight="1">
      <c r="A2338" s="17"/>
      <c r="B2338" s="213"/>
      <c r="C2338" s="199"/>
      <c r="D2338" s="199" t="s">
        <v>1661</v>
      </c>
      <c r="E2338" s="482" t="s">
        <v>1662</v>
      </c>
      <c r="F2338" s="483"/>
      <c r="G2338" s="199" t="s">
        <v>596</v>
      </c>
      <c r="H2338" s="192" t="s">
        <v>3405</v>
      </c>
      <c r="I2338" s="199" t="s">
        <v>1715</v>
      </c>
      <c r="J2338" s="201">
        <f t="shared" si="1183"/>
        <v>1.8778079999999999</v>
      </c>
      <c r="K2338" s="195">
        <v>0.24979999999999999</v>
      </c>
      <c r="L2338" s="201">
        <f t="shared" si="1184"/>
        <v>0.46907643839999996</v>
      </c>
      <c r="M2338" s="196">
        <f t="shared" si="1185"/>
        <v>2.35</v>
      </c>
      <c r="N2338" s="20"/>
      <c r="O2338" s="17"/>
      <c r="P2338" s="17"/>
      <c r="Q2338" s="17"/>
      <c r="R2338" s="17"/>
    </row>
    <row r="2339" spans="1:18" ht="15" customHeight="1">
      <c r="A2339" s="17"/>
      <c r="B2339" s="213"/>
      <c r="C2339" s="199"/>
      <c r="D2339" s="199" t="s">
        <v>1649</v>
      </c>
      <c r="E2339" s="482" t="s">
        <v>1650</v>
      </c>
      <c r="F2339" s="483"/>
      <c r="G2339" s="199" t="s">
        <v>596</v>
      </c>
      <c r="H2339" s="192" t="s">
        <v>3405</v>
      </c>
      <c r="I2339" s="199" t="s">
        <v>1716</v>
      </c>
      <c r="J2339" s="201">
        <f t="shared" si="1183"/>
        <v>2.338444</v>
      </c>
      <c r="K2339" s="195">
        <v>0.24979999999999999</v>
      </c>
      <c r="L2339" s="201">
        <f t="shared" si="1184"/>
        <v>0.58414331119999996</v>
      </c>
      <c r="M2339" s="196">
        <f t="shared" si="1185"/>
        <v>2.92</v>
      </c>
      <c r="N2339" s="20"/>
      <c r="O2339" s="17"/>
      <c r="P2339" s="17"/>
      <c r="Q2339" s="17"/>
      <c r="R2339" s="17"/>
    </row>
    <row r="2340" spans="1:18" ht="15.75">
      <c r="A2340" s="17"/>
      <c r="B2340" s="213"/>
      <c r="C2340" s="487"/>
      <c r="D2340" s="487"/>
      <c r="E2340" s="487"/>
      <c r="F2340" s="487"/>
      <c r="G2340" s="487"/>
      <c r="H2340" s="487"/>
      <c r="I2340" s="487"/>
      <c r="J2340" s="487"/>
      <c r="K2340" s="487"/>
      <c r="L2340" s="209" t="s">
        <v>594</v>
      </c>
      <c r="M2340" s="210">
        <f>SUM(M2336:M2339)</f>
        <v>45.07</v>
      </c>
      <c r="N2340" s="20"/>
      <c r="O2340" s="17"/>
      <c r="P2340" s="17"/>
      <c r="Q2340" s="17"/>
      <c r="R2340" s="17"/>
    </row>
    <row r="2341" spans="1:18" ht="15.75" customHeight="1">
      <c r="A2341" s="17"/>
      <c r="B2341" s="213"/>
      <c r="C2341" s="206" t="s">
        <v>4090</v>
      </c>
      <c r="D2341" s="206">
        <v>94489</v>
      </c>
      <c r="E2341" s="484" t="s">
        <v>1398</v>
      </c>
      <c r="F2341" s="484"/>
      <c r="G2341" s="484"/>
      <c r="H2341" s="484"/>
      <c r="I2341" s="484"/>
      <c r="J2341" s="484"/>
      <c r="K2341" s="484"/>
      <c r="L2341" s="484"/>
      <c r="M2341" s="485"/>
      <c r="N2341" s="20"/>
      <c r="O2341" s="17"/>
      <c r="P2341" s="17"/>
      <c r="Q2341" s="17"/>
      <c r="R2341" s="17"/>
    </row>
    <row r="2342" spans="1:18" ht="15" customHeight="1">
      <c r="A2342" s="17"/>
      <c r="B2342" s="213"/>
      <c r="C2342" s="199"/>
      <c r="D2342" s="199" t="s">
        <v>3412</v>
      </c>
      <c r="E2342" s="482" t="s">
        <v>3413</v>
      </c>
      <c r="F2342" s="483"/>
      <c r="G2342" s="199" t="s">
        <v>518</v>
      </c>
      <c r="H2342" s="192" t="s">
        <v>1527</v>
      </c>
      <c r="I2342" s="199" t="s">
        <v>3414</v>
      </c>
      <c r="J2342" s="201">
        <f t="shared" ref="J2342:J2347" si="1186">H2342*I2342</f>
        <v>28.83</v>
      </c>
      <c r="K2342" s="195">
        <v>0.24979999999999999</v>
      </c>
      <c r="L2342" s="201">
        <f t="shared" ref="L2342:L2347" si="1187">J2342*K2342</f>
        <v>7.2017339999999992</v>
      </c>
      <c r="M2342" s="196">
        <f t="shared" ref="M2342:M2347" si="1188">ROUND(J2342+L2342,2)</f>
        <v>36.03</v>
      </c>
      <c r="N2342" s="20"/>
      <c r="O2342" s="17"/>
      <c r="P2342" s="17"/>
      <c r="Q2342" s="17"/>
      <c r="R2342" s="17"/>
    </row>
    <row r="2343" spans="1:18" ht="15" customHeight="1">
      <c r="A2343" s="17"/>
      <c r="B2343" s="213"/>
      <c r="C2343" s="199"/>
      <c r="D2343" s="199" t="s">
        <v>1851</v>
      </c>
      <c r="E2343" s="482" t="s">
        <v>1852</v>
      </c>
      <c r="F2343" s="483"/>
      <c r="G2343" s="199" t="s">
        <v>518</v>
      </c>
      <c r="H2343" s="192" t="s">
        <v>3415</v>
      </c>
      <c r="I2343" s="199" t="s">
        <v>1857</v>
      </c>
      <c r="J2343" s="201">
        <f t="shared" si="1186"/>
        <v>0.70319999999999994</v>
      </c>
      <c r="K2343" s="195">
        <v>0.24979999999999999</v>
      </c>
      <c r="L2343" s="201">
        <f t="shared" si="1187"/>
        <v>0.17565935999999999</v>
      </c>
      <c r="M2343" s="196">
        <f t="shared" si="1188"/>
        <v>0.88</v>
      </c>
      <c r="N2343" s="20"/>
      <c r="O2343" s="17"/>
      <c r="P2343" s="17"/>
      <c r="Q2343" s="17"/>
      <c r="R2343" s="17"/>
    </row>
    <row r="2344" spans="1:18" ht="15" customHeight="1">
      <c r="A2344" s="17"/>
      <c r="B2344" s="213"/>
      <c r="C2344" s="199"/>
      <c r="D2344" s="199" t="s">
        <v>1703</v>
      </c>
      <c r="E2344" s="482" t="s">
        <v>1704</v>
      </c>
      <c r="F2344" s="483"/>
      <c r="G2344" s="199" t="s">
        <v>518</v>
      </c>
      <c r="H2344" s="192" t="s">
        <v>2028</v>
      </c>
      <c r="I2344" s="199" t="s">
        <v>1711</v>
      </c>
      <c r="J2344" s="201">
        <f t="shared" ref="J2344:J2345" si="1189">H2344*I2344</f>
        <v>0.57969000000000004</v>
      </c>
      <c r="K2344" s="195">
        <v>0.24979999999999999</v>
      </c>
      <c r="L2344" s="201">
        <f t="shared" ref="L2344:L2345" si="1190">J2344*K2344</f>
        <v>0.144806562</v>
      </c>
      <c r="M2344" s="196">
        <f t="shared" si="1188"/>
        <v>0.72</v>
      </c>
      <c r="N2344" s="20"/>
      <c r="O2344" s="17"/>
      <c r="P2344" s="17"/>
      <c r="Q2344" s="17"/>
      <c r="R2344" s="17"/>
    </row>
    <row r="2345" spans="1:18" ht="15" customHeight="1">
      <c r="A2345" s="17"/>
      <c r="B2345" s="213"/>
      <c r="C2345" s="199"/>
      <c r="D2345" s="199" t="s">
        <v>1705</v>
      </c>
      <c r="E2345" s="482" t="s">
        <v>1706</v>
      </c>
      <c r="F2345" s="483"/>
      <c r="G2345" s="199" t="s">
        <v>518</v>
      </c>
      <c r="H2345" s="192" t="s">
        <v>1710</v>
      </c>
      <c r="I2345" s="199" t="s">
        <v>1713</v>
      </c>
      <c r="J2345" s="201">
        <f t="shared" si="1189"/>
        <v>1.4320000000000001E-2</v>
      </c>
      <c r="K2345" s="195">
        <v>0.24979999999999999</v>
      </c>
      <c r="L2345" s="201">
        <f t="shared" si="1190"/>
        <v>3.5771360000000003E-3</v>
      </c>
      <c r="M2345" s="196">
        <f t="shared" si="1188"/>
        <v>0.02</v>
      </c>
      <c r="N2345" s="20"/>
      <c r="O2345" s="17"/>
      <c r="P2345" s="17"/>
      <c r="Q2345" s="17"/>
      <c r="R2345" s="17"/>
    </row>
    <row r="2346" spans="1:18" ht="15" customHeight="1">
      <c r="A2346" s="17"/>
      <c r="B2346" s="213"/>
      <c r="C2346" s="199"/>
      <c r="D2346" s="199" t="s">
        <v>1661</v>
      </c>
      <c r="E2346" s="482" t="s">
        <v>1662</v>
      </c>
      <c r="F2346" s="483"/>
      <c r="G2346" s="199" t="s">
        <v>596</v>
      </c>
      <c r="H2346" s="192" t="s">
        <v>3416</v>
      </c>
      <c r="I2346" s="199" t="s">
        <v>1715</v>
      </c>
      <c r="J2346" s="201">
        <f t="shared" si="1186"/>
        <v>1.3546799999999999</v>
      </c>
      <c r="K2346" s="195">
        <v>0.24979999999999999</v>
      </c>
      <c r="L2346" s="201">
        <f t="shared" si="1187"/>
        <v>0.33839906399999997</v>
      </c>
      <c r="M2346" s="196">
        <f t="shared" si="1188"/>
        <v>1.69</v>
      </c>
      <c r="N2346" s="20"/>
      <c r="O2346" s="17"/>
      <c r="P2346" s="17"/>
      <c r="Q2346" s="17"/>
      <c r="R2346" s="17"/>
    </row>
    <row r="2347" spans="1:18" ht="15" customHeight="1">
      <c r="A2347" s="17"/>
      <c r="B2347" s="213"/>
      <c r="C2347" s="199"/>
      <c r="D2347" s="199" t="s">
        <v>1649</v>
      </c>
      <c r="E2347" s="482" t="s">
        <v>1650</v>
      </c>
      <c r="F2347" s="483"/>
      <c r="G2347" s="199" t="s">
        <v>596</v>
      </c>
      <c r="H2347" s="192" t="s">
        <v>3416</v>
      </c>
      <c r="I2347" s="199" t="s">
        <v>1716</v>
      </c>
      <c r="J2347" s="201">
        <f t="shared" si="1186"/>
        <v>1.68699</v>
      </c>
      <c r="K2347" s="195">
        <v>0.24979999999999999</v>
      </c>
      <c r="L2347" s="201">
        <f t="shared" si="1187"/>
        <v>0.42141010200000001</v>
      </c>
      <c r="M2347" s="196">
        <f t="shared" si="1188"/>
        <v>2.11</v>
      </c>
      <c r="N2347" s="20"/>
      <c r="O2347" s="17"/>
      <c r="P2347" s="17"/>
      <c r="Q2347" s="17"/>
      <c r="R2347" s="17"/>
    </row>
    <row r="2348" spans="1:18" ht="15.75">
      <c r="A2348" s="17"/>
      <c r="B2348" s="213"/>
      <c r="C2348" s="487"/>
      <c r="D2348" s="487"/>
      <c r="E2348" s="487"/>
      <c r="F2348" s="487"/>
      <c r="G2348" s="487"/>
      <c r="H2348" s="487"/>
      <c r="I2348" s="487"/>
      <c r="J2348" s="487"/>
      <c r="K2348" s="487"/>
      <c r="L2348" s="209" t="s">
        <v>594</v>
      </c>
      <c r="M2348" s="210">
        <f>SUM(M2342:M2347)</f>
        <v>41.45</v>
      </c>
      <c r="N2348" s="20"/>
      <c r="O2348" s="17"/>
      <c r="P2348" s="17"/>
      <c r="Q2348" s="17"/>
      <c r="R2348" s="17"/>
    </row>
    <row r="2349" spans="1:18" ht="15.75" customHeight="1">
      <c r="A2349" s="17"/>
      <c r="B2349" s="213"/>
      <c r="C2349" s="206" t="s">
        <v>4091</v>
      </c>
      <c r="D2349" s="206">
        <v>94490</v>
      </c>
      <c r="E2349" s="484" t="s">
        <v>1399</v>
      </c>
      <c r="F2349" s="484"/>
      <c r="G2349" s="484"/>
      <c r="H2349" s="484"/>
      <c r="I2349" s="484"/>
      <c r="J2349" s="484"/>
      <c r="K2349" s="484"/>
      <c r="L2349" s="484"/>
      <c r="M2349" s="485"/>
      <c r="N2349" s="20"/>
      <c r="O2349" s="17"/>
      <c r="P2349" s="17"/>
      <c r="Q2349" s="17"/>
      <c r="R2349" s="17"/>
    </row>
    <row r="2350" spans="1:18" ht="15" customHeight="1">
      <c r="A2350" s="17"/>
      <c r="B2350" s="213"/>
      <c r="C2350" s="199"/>
      <c r="D2350" s="199" t="s">
        <v>3417</v>
      </c>
      <c r="E2350" s="482" t="s">
        <v>3418</v>
      </c>
      <c r="F2350" s="483"/>
      <c r="G2350" s="199" t="s">
        <v>518</v>
      </c>
      <c r="H2350" s="192" t="s">
        <v>1527</v>
      </c>
      <c r="I2350" s="199" t="s">
        <v>3419</v>
      </c>
      <c r="J2350" s="201">
        <f t="shared" ref="J2350:J2355" si="1191">H2350*I2350</f>
        <v>45.78</v>
      </c>
      <c r="K2350" s="195">
        <v>0.24979999999999999</v>
      </c>
      <c r="L2350" s="201">
        <f t="shared" ref="L2350:L2355" si="1192">J2350*K2350</f>
        <v>11.435843999999999</v>
      </c>
      <c r="M2350" s="196">
        <f t="shared" ref="M2350:M2355" si="1193">ROUND(J2350+L2350,2)</f>
        <v>57.22</v>
      </c>
      <c r="N2350" s="20"/>
      <c r="O2350" s="17"/>
      <c r="P2350" s="17"/>
      <c r="Q2350" s="17"/>
      <c r="R2350" s="17"/>
    </row>
    <row r="2351" spans="1:18" ht="15" customHeight="1">
      <c r="A2351" s="17"/>
      <c r="B2351" s="213"/>
      <c r="C2351" s="199"/>
      <c r="D2351" s="199" t="s">
        <v>1851</v>
      </c>
      <c r="E2351" s="482" t="s">
        <v>1852</v>
      </c>
      <c r="F2351" s="483"/>
      <c r="G2351" s="199" t="s">
        <v>518</v>
      </c>
      <c r="H2351" s="192" t="s">
        <v>3415</v>
      </c>
      <c r="I2351" s="199" t="s">
        <v>1857</v>
      </c>
      <c r="J2351" s="201">
        <f t="shared" si="1191"/>
        <v>0.70319999999999994</v>
      </c>
      <c r="K2351" s="195">
        <v>0.24979999999999999</v>
      </c>
      <c r="L2351" s="201">
        <f t="shared" si="1192"/>
        <v>0.17565935999999999</v>
      </c>
      <c r="M2351" s="196">
        <f t="shared" si="1193"/>
        <v>0.88</v>
      </c>
      <c r="N2351" s="20"/>
      <c r="O2351" s="17"/>
      <c r="P2351" s="17"/>
      <c r="Q2351" s="17"/>
      <c r="R2351" s="17"/>
    </row>
    <row r="2352" spans="1:18" ht="15" customHeight="1">
      <c r="A2352" s="17"/>
      <c r="B2352" s="213"/>
      <c r="C2352" s="199"/>
      <c r="D2352" s="199" t="s">
        <v>1703</v>
      </c>
      <c r="E2352" s="482" t="s">
        <v>1704</v>
      </c>
      <c r="F2352" s="483"/>
      <c r="G2352" s="199" t="s">
        <v>518</v>
      </c>
      <c r="H2352" s="192" t="s">
        <v>2028</v>
      </c>
      <c r="I2352" s="199" t="s">
        <v>1711</v>
      </c>
      <c r="J2352" s="201">
        <f t="shared" si="1191"/>
        <v>0.57969000000000004</v>
      </c>
      <c r="K2352" s="195">
        <v>0.24979999999999999</v>
      </c>
      <c r="L2352" s="201">
        <f t="shared" si="1192"/>
        <v>0.144806562</v>
      </c>
      <c r="M2352" s="196">
        <f t="shared" si="1193"/>
        <v>0.72</v>
      </c>
      <c r="N2352" s="20"/>
      <c r="O2352" s="17"/>
      <c r="P2352" s="17"/>
      <c r="Q2352" s="17"/>
      <c r="R2352" s="17"/>
    </row>
    <row r="2353" spans="1:18" ht="15" customHeight="1">
      <c r="A2353" s="17"/>
      <c r="B2353" s="213"/>
      <c r="C2353" s="199"/>
      <c r="D2353" s="199" t="s">
        <v>1705</v>
      </c>
      <c r="E2353" s="482" t="s">
        <v>1706</v>
      </c>
      <c r="F2353" s="483"/>
      <c r="G2353" s="199" t="s">
        <v>518</v>
      </c>
      <c r="H2353" s="192" t="s">
        <v>1710</v>
      </c>
      <c r="I2353" s="199" t="s">
        <v>1713</v>
      </c>
      <c r="J2353" s="201">
        <f t="shared" si="1191"/>
        <v>1.4320000000000001E-2</v>
      </c>
      <c r="K2353" s="195">
        <v>0.24979999999999999</v>
      </c>
      <c r="L2353" s="201">
        <f t="shared" si="1192"/>
        <v>3.5771360000000003E-3</v>
      </c>
      <c r="M2353" s="196">
        <f t="shared" si="1193"/>
        <v>0.02</v>
      </c>
      <c r="N2353" s="20"/>
      <c r="O2353" s="17"/>
      <c r="P2353" s="17"/>
      <c r="Q2353" s="17"/>
      <c r="R2353" s="17"/>
    </row>
    <row r="2354" spans="1:18" ht="15" customHeight="1">
      <c r="A2354" s="17"/>
      <c r="B2354" s="213"/>
      <c r="C2354" s="199"/>
      <c r="D2354" s="199" t="s">
        <v>1661</v>
      </c>
      <c r="E2354" s="482" t="s">
        <v>1662</v>
      </c>
      <c r="F2354" s="483"/>
      <c r="G2354" s="199" t="s">
        <v>596</v>
      </c>
      <c r="H2354" s="192" t="s">
        <v>3416</v>
      </c>
      <c r="I2354" s="199" t="s">
        <v>1715</v>
      </c>
      <c r="J2354" s="201">
        <f t="shared" si="1191"/>
        <v>1.3546799999999999</v>
      </c>
      <c r="K2354" s="195">
        <v>0.24979999999999999</v>
      </c>
      <c r="L2354" s="201">
        <f t="shared" si="1192"/>
        <v>0.33839906399999997</v>
      </c>
      <c r="M2354" s="196">
        <f t="shared" si="1193"/>
        <v>1.69</v>
      </c>
      <c r="N2354" s="20"/>
      <c r="O2354" s="17"/>
      <c r="P2354" s="17"/>
      <c r="Q2354" s="17"/>
      <c r="R2354" s="17"/>
    </row>
    <row r="2355" spans="1:18" ht="15" customHeight="1">
      <c r="A2355" s="17"/>
      <c r="B2355" s="213"/>
      <c r="C2355" s="199"/>
      <c r="D2355" s="199" t="s">
        <v>1649</v>
      </c>
      <c r="E2355" s="482" t="s">
        <v>1650</v>
      </c>
      <c r="F2355" s="483"/>
      <c r="G2355" s="199" t="s">
        <v>596</v>
      </c>
      <c r="H2355" s="192" t="s">
        <v>3416</v>
      </c>
      <c r="I2355" s="199" t="s">
        <v>1716</v>
      </c>
      <c r="J2355" s="201">
        <f t="shared" si="1191"/>
        <v>1.68699</v>
      </c>
      <c r="K2355" s="195">
        <v>0.24979999999999999</v>
      </c>
      <c r="L2355" s="201">
        <f t="shared" si="1192"/>
        <v>0.42141010200000001</v>
      </c>
      <c r="M2355" s="196">
        <f t="shared" si="1193"/>
        <v>2.11</v>
      </c>
      <c r="N2355" s="20"/>
      <c r="O2355" s="17"/>
      <c r="P2355" s="17"/>
      <c r="Q2355" s="17"/>
      <c r="R2355" s="17"/>
    </row>
    <row r="2356" spans="1:18" ht="15.75">
      <c r="A2356" s="17"/>
      <c r="B2356" s="213"/>
      <c r="C2356" s="487"/>
      <c r="D2356" s="487"/>
      <c r="E2356" s="487"/>
      <c r="F2356" s="487"/>
      <c r="G2356" s="487"/>
      <c r="H2356" s="487"/>
      <c r="I2356" s="487"/>
      <c r="J2356" s="487"/>
      <c r="K2356" s="487"/>
      <c r="L2356" s="209" t="s">
        <v>594</v>
      </c>
      <c r="M2356" s="210">
        <f>SUM(M2350:M2355)</f>
        <v>62.64</v>
      </c>
      <c r="N2356" s="20"/>
      <c r="O2356" s="17"/>
      <c r="P2356" s="17"/>
      <c r="Q2356" s="17"/>
      <c r="R2356" s="17"/>
    </row>
    <row r="2357" spans="1:18" ht="15.75" customHeight="1">
      <c r="A2357" s="17"/>
      <c r="B2357" s="213"/>
      <c r="C2357" s="206" t="s">
        <v>4092</v>
      </c>
      <c r="D2357" s="206">
        <v>94491</v>
      </c>
      <c r="E2357" s="484" t="s">
        <v>1400</v>
      </c>
      <c r="F2357" s="484"/>
      <c r="G2357" s="484"/>
      <c r="H2357" s="484"/>
      <c r="I2357" s="484"/>
      <c r="J2357" s="484"/>
      <c r="K2357" s="484"/>
      <c r="L2357" s="484"/>
      <c r="M2357" s="485"/>
      <c r="N2357" s="20"/>
      <c r="O2357" s="17"/>
      <c r="P2357" s="17"/>
      <c r="Q2357" s="17"/>
      <c r="R2357" s="17"/>
    </row>
    <row r="2358" spans="1:18" ht="15" customHeight="1">
      <c r="A2358" s="17"/>
      <c r="B2358" s="213"/>
      <c r="C2358" s="199"/>
      <c r="D2358" s="199" t="s">
        <v>3420</v>
      </c>
      <c r="E2358" s="482" t="s">
        <v>3421</v>
      </c>
      <c r="F2358" s="483"/>
      <c r="G2358" s="199" t="s">
        <v>518</v>
      </c>
      <c r="H2358" s="192" t="s">
        <v>1527</v>
      </c>
      <c r="I2358" s="199" t="s">
        <v>3422</v>
      </c>
      <c r="J2358" s="201">
        <f t="shared" ref="J2358:J2363" si="1194">H2358*I2358</f>
        <v>61.22</v>
      </c>
      <c r="K2358" s="195">
        <v>0.24979999999999999</v>
      </c>
      <c r="L2358" s="201">
        <f t="shared" ref="L2358:L2363" si="1195">J2358*K2358</f>
        <v>15.292755999999999</v>
      </c>
      <c r="M2358" s="196">
        <f t="shared" ref="M2358:M2363" si="1196">ROUND(J2358+L2358,2)</f>
        <v>76.510000000000005</v>
      </c>
      <c r="N2358" s="20"/>
      <c r="O2358" s="17"/>
      <c r="P2358" s="17"/>
      <c r="Q2358" s="17"/>
      <c r="R2358" s="17"/>
    </row>
    <row r="2359" spans="1:18" ht="15" customHeight="1">
      <c r="A2359" s="17"/>
      <c r="B2359" s="213"/>
      <c r="C2359" s="199"/>
      <c r="D2359" s="199" t="s">
        <v>1851</v>
      </c>
      <c r="E2359" s="482" t="s">
        <v>1852</v>
      </c>
      <c r="F2359" s="483"/>
      <c r="G2359" s="199" t="s">
        <v>518</v>
      </c>
      <c r="H2359" s="192" t="s">
        <v>3423</v>
      </c>
      <c r="I2359" s="199" t="s">
        <v>1857</v>
      </c>
      <c r="J2359" s="201">
        <f t="shared" si="1194"/>
        <v>1.255212</v>
      </c>
      <c r="K2359" s="195">
        <v>0.24979999999999999</v>
      </c>
      <c r="L2359" s="201">
        <f t="shared" si="1195"/>
        <v>0.31355195759999999</v>
      </c>
      <c r="M2359" s="196">
        <f t="shared" si="1196"/>
        <v>1.57</v>
      </c>
      <c r="N2359" s="20"/>
      <c r="O2359" s="17"/>
      <c r="P2359" s="17"/>
      <c r="Q2359" s="17"/>
      <c r="R2359" s="17"/>
    </row>
    <row r="2360" spans="1:18" ht="15" customHeight="1">
      <c r="A2360" s="17"/>
      <c r="B2360" s="213"/>
      <c r="C2360" s="199"/>
      <c r="D2360" s="199" t="s">
        <v>1703</v>
      </c>
      <c r="E2360" s="482" t="s">
        <v>1704</v>
      </c>
      <c r="F2360" s="483"/>
      <c r="G2360" s="199" t="s">
        <v>518</v>
      </c>
      <c r="H2360" s="192" t="s">
        <v>3424</v>
      </c>
      <c r="I2360" s="199" t="s">
        <v>1711</v>
      </c>
      <c r="J2360" s="201">
        <f t="shared" si="1194"/>
        <v>1.09836</v>
      </c>
      <c r="K2360" s="195">
        <v>0.24979999999999999</v>
      </c>
      <c r="L2360" s="201">
        <f t="shared" si="1195"/>
        <v>0.274370328</v>
      </c>
      <c r="M2360" s="196">
        <f t="shared" si="1196"/>
        <v>1.37</v>
      </c>
      <c r="N2360" s="20"/>
      <c r="O2360" s="17"/>
      <c r="P2360" s="17"/>
      <c r="Q2360" s="17"/>
      <c r="R2360" s="17"/>
    </row>
    <row r="2361" spans="1:18" ht="15" customHeight="1">
      <c r="A2361" s="17"/>
      <c r="B2361" s="213"/>
      <c r="C2361" s="199"/>
      <c r="D2361" s="199" t="s">
        <v>1705</v>
      </c>
      <c r="E2361" s="482" t="s">
        <v>1706</v>
      </c>
      <c r="F2361" s="483"/>
      <c r="G2361" s="199" t="s">
        <v>518</v>
      </c>
      <c r="H2361" s="192" t="s">
        <v>3425</v>
      </c>
      <c r="I2361" s="199" t="s">
        <v>1713</v>
      </c>
      <c r="J2361" s="201">
        <f t="shared" si="1194"/>
        <v>2.0406000000000001E-2</v>
      </c>
      <c r="K2361" s="195">
        <v>0.24979999999999999</v>
      </c>
      <c r="L2361" s="201">
        <f t="shared" si="1195"/>
        <v>5.0974187999999997E-3</v>
      </c>
      <c r="M2361" s="196">
        <f t="shared" si="1196"/>
        <v>0.03</v>
      </c>
      <c r="N2361" s="20"/>
      <c r="O2361" s="17"/>
      <c r="P2361" s="17"/>
      <c r="Q2361" s="17"/>
      <c r="R2361" s="17"/>
    </row>
    <row r="2362" spans="1:18" ht="15" customHeight="1">
      <c r="A2362" s="17"/>
      <c r="B2362" s="213"/>
      <c r="C2362" s="199"/>
      <c r="D2362" s="199" t="s">
        <v>1661</v>
      </c>
      <c r="E2362" s="482" t="s">
        <v>1662</v>
      </c>
      <c r="F2362" s="483"/>
      <c r="G2362" s="199" t="s">
        <v>596</v>
      </c>
      <c r="H2362" s="192" t="s">
        <v>3426</v>
      </c>
      <c r="I2362" s="199" t="s">
        <v>1715</v>
      </c>
      <c r="J2362" s="201">
        <f t="shared" si="1194"/>
        <v>1.9306319999999999</v>
      </c>
      <c r="K2362" s="195">
        <v>0.24979999999999999</v>
      </c>
      <c r="L2362" s="201">
        <f t="shared" si="1195"/>
        <v>0.48227187359999996</v>
      </c>
      <c r="M2362" s="196">
        <f t="shared" si="1196"/>
        <v>2.41</v>
      </c>
      <c r="N2362" s="20"/>
      <c r="O2362" s="17"/>
      <c r="P2362" s="17"/>
      <c r="Q2362" s="17"/>
      <c r="R2362" s="17"/>
    </row>
    <row r="2363" spans="1:18" ht="15" customHeight="1">
      <c r="A2363" s="17"/>
      <c r="B2363" s="213"/>
      <c r="C2363" s="199"/>
      <c r="D2363" s="199" t="s">
        <v>1649</v>
      </c>
      <c r="E2363" s="482" t="s">
        <v>1650</v>
      </c>
      <c r="F2363" s="483"/>
      <c r="G2363" s="199" t="s">
        <v>596</v>
      </c>
      <c r="H2363" s="192" t="s">
        <v>3426</v>
      </c>
      <c r="I2363" s="199" t="s">
        <v>1716</v>
      </c>
      <c r="J2363" s="201">
        <f t="shared" si="1194"/>
        <v>2.404226</v>
      </c>
      <c r="K2363" s="195">
        <v>0.24979999999999999</v>
      </c>
      <c r="L2363" s="201">
        <f t="shared" si="1195"/>
        <v>0.60057565479999997</v>
      </c>
      <c r="M2363" s="196">
        <f t="shared" si="1196"/>
        <v>3</v>
      </c>
      <c r="N2363" s="20"/>
      <c r="O2363" s="17"/>
      <c r="P2363" s="17"/>
      <c r="Q2363" s="17"/>
      <c r="R2363" s="17"/>
    </row>
    <row r="2364" spans="1:18" ht="15.75">
      <c r="A2364" s="17"/>
      <c r="B2364" s="213"/>
      <c r="C2364" s="487"/>
      <c r="D2364" s="487"/>
      <c r="E2364" s="487"/>
      <c r="F2364" s="487"/>
      <c r="G2364" s="487"/>
      <c r="H2364" s="487"/>
      <c r="I2364" s="487"/>
      <c r="J2364" s="487"/>
      <c r="K2364" s="487"/>
      <c r="L2364" s="209" t="s">
        <v>594</v>
      </c>
      <c r="M2364" s="210">
        <f>SUM(M2358:M2363)</f>
        <v>84.89</v>
      </c>
      <c r="N2364" s="20"/>
      <c r="O2364" s="17"/>
      <c r="P2364" s="17"/>
      <c r="Q2364" s="17"/>
      <c r="R2364" s="17"/>
    </row>
    <row r="2365" spans="1:18" ht="15.75" customHeight="1">
      <c r="A2365" s="17"/>
      <c r="B2365" s="213"/>
      <c r="C2365" s="206" t="s">
        <v>4093</v>
      </c>
      <c r="D2365" s="206">
        <v>94795</v>
      </c>
      <c r="E2365" s="484" t="s">
        <v>1401</v>
      </c>
      <c r="F2365" s="484"/>
      <c r="G2365" s="484"/>
      <c r="H2365" s="484"/>
      <c r="I2365" s="484"/>
      <c r="J2365" s="484"/>
      <c r="K2365" s="484"/>
      <c r="L2365" s="484"/>
      <c r="M2365" s="485"/>
      <c r="N2365" s="20"/>
      <c r="O2365" s="17"/>
      <c r="P2365" s="17"/>
      <c r="Q2365" s="17"/>
      <c r="R2365" s="17"/>
    </row>
    <row r="2366" spans="1:18" ht="15" customHeight="1">
      <c r="A2366" s="17"/>
      <c r="B2366" s="213"/>
      <c r="C2366" s="199"/>
      <c r="D2366" s="199" t="s">
        <v>3394</v>
      </c>
      <c r="E2366" s="482" t="s">
        <v>3395</v>
      </c>
      <c r="F2366" s="483"/>
      <c r="G2366" s="199" t="s">
        <v>518</v>
      </c>
      <c r="H2366" s="192" t="s">
        <v>3429</v>
      </c>
      <c r="I2366" s="199" t="s">
        <v>3399</v>
      </c>
      <c r="J2366" s="201">
        <f t="shared" ref="J2366:J2369" si="1197">H2366*I2366</f>
        <v>6.1151999999999998E-2</v>
      </c>
      <c r="K2366" s="195">
        <v>0.24979999999999999</v>
      </c>
      <c r="L2366" s="201">
        <f t="shared" ref="L2366:L2369" si="1198">J2366*K2366</f>
        <v>1.5275769599999999E-2</v>
      </c>
      <c r="M2366" s="196">
        <f t="shared" ref="M2366:M2369" si="1199">ROUND(J2366+L2366,2)</f>
        <v>0.08</v>
      </c>
      <c r="N2366" s="20"/>
      <c r="O2366" s="17"/>
      <c r="P2366" s="17"/>
      <c r="Q2366" s="17"/>
      <c r="R2366" s="17"/>
    </row>
    <row r="2367" spans="1:18" ht="15" customHeight="1">
      <c r="A2367" s="17"/>
      <c r="B2367" s="213"/>
      <c r="C2367" s="199"/>
      <c r="D2367" s="199" t="s">
        <v>3427</v>
      </c>
      <c r="E2367" s="482" t="s">
        <v>3428</v>
      </c>
      <c r="F2367" s="483"/>
      <c r="G2367" s="199" t="s">
        <v>518</v>
      </c>
      <c r="H2367" s="192" t="s">
        <v>1527</v>
      </c>
      <c r="I2367" s="199" t="s">
        <v>3430</v>
      </c>
      <c r="J2367" s="201">
        <f t="shared" si="1197"/>
        <v>27.84</v>
      </c>
      <c r="K2367" s="195">
        <v>0.24979999999999999</v>
      </c>
      <c r="L2367" s="201">
        <f t="shared" si="1198"/>
        <v>6.9544319999999997</v>
      </c>
      <c r="M2367" s="196">
        <f t="shared" si="1199"/>
        <v>34.79</v>
      </c>
      <c r="N2367" s="20"/>
      <c r="O2367" s="17"/>
      <c r="P2367" s="17"/>
      <c r="Q2367" s="17"/>
      <c r="R2367" s="17"/>
    </row>
    <row r="2368" spans="1:18" ht="15" customHeight="1">
      <c r="A2368" s="17"/>
      <c r="B2368" s="213"/>
      <c r="C2368" s="199"/>
      <c r="D2368" s="199" t="s">
        <v>1661</v>
      </c>
      <c r="E2368" s="482" t="s">
        <v>1662</v>
      </c>
      <c r="F2368" s="483"/>
      <c r="G2368" s="199" t="s">
        <v>596</v>
      </c>
      <c r="H2368" s="192" t="s">
        <v>3431</v>
      </c>
      <c r="I2368" s="199" t="s">
        <v>1715</v>
      </c>
      <c r="J2368" s="201">
        <f t="shared" si="1197"/>
        <v>2.116368</v>
      </c>
      <c r="K2368" s="195">
        <v>0.24979999999999999</v>
      </c>
      <c r="L2368" s="201">
        <f t="shared" si="1198"/>
        <v>0.52866872639999996</v>
      </c>
      <c r="M2368" s="196">
        <f t="shared" si="1199"/>
        <v>2.65</v>
      </c>
      <c r="N2368" s="20"/>
      <c r="O2368" s="17"/>
      <c r="P2368" s="17"/>
      <c r="Q2368" s="17"/>
      <c r="R2368" s="17"/>
    </row>
    <row r="2369" spans="1:18" ht="15" customHeight="1">
      <c r="A2369" s="17"/>
      <c r="B2369" s="213"/>
      <c r="C2369" s="199"/>
      <c r="D2369" s="199" t="s">
        <v>1649</v>
      </c>
      <c r="E2369" s="482" t="s">
        <v>1650</v>
      </c>
      <c r="F2369" s="483"/>
      <c r="G2369" s="199" t="s">
        <v>596</v>
      </c>
      <c r="H2369" s="192" t="s">
        <v>3431</v>
      </c>
      <c r="I2369" s="199" t="s">
        <v>1716</v>
      </c>
      <c r="J2369" s="201">
        <f t="shared" si="1197"/>
        <v>2.6355239999999998</v>
      </c>
      <c r="K2369" s="195">
        <v>0.24979999999999999</v>
      </c>
      <c r="L2369" s="201">
        <f t="shared" si="1198"/>
        <v>0.65835389519999987</v>
      </c>
      <c r="M2369" s="196">
        <f t="shared" si="1199"/>
        <v>3.29</v>
      </c>
      <c r="N2369" s="20"/>
      <c r="O2369" s="17"/>
      <c r="P2369" s="17"/>
      <c r="Q2369" s="17"/>
      <c r="R2369" s="17"/>
    </row>
    <row r="2370" spans="1:18" ht="15.75">
      <c r="A2370" s="17"/>
      <c r="B2370" s="213"/>
      <c r="C2370" s="487"/>
      <c r="D2370" s="487"/>
      <c r="E2370" s="487"/>
      <c r="F2370" s="487"/>
      <c r="G2370" s="487"/>
      <c r="H2370" s="487"/>
      <c r="I2370" s="487"/>
      <c r="J2370" s="487"/>
      <c r="K2370" s="487"/>
      <c r="L2370" s="209" t="s">
        <v>594</v>
      </c>
      <c r="M2370" s="210">
        <f>SUM(M2366:M2369)</f>
        <v>40.809999999999995</v>
      </c>
      <c r="N2370" s="20"/>
      <c r="O2370" s="17"/>
      <c r="P2370" s="17"/>
      <c r="Q2370" s="17"/>
      <c r="R2370" s="17"/>
    </row>
    <row r="2371" spans="1:18" ht="15.75" customHeight="1">
      <c r="A2371" s="17"/>
      <c r="B2371" s="213"/>
      <c r="C2371" s="206" t="s">
        <v>4094</v>
      </c>
      <c r="D2371" s="206">
        <v>94796</v>
      </c>
      <c r="E2371" s="484" t="s">
        <v>1402</v>
      </c>
      <c r="F2371" s="484"/>
      <c r="G2371" s="484"/>
      <c r="H2371" s="484"/>
      <c r="I2371" s="484"/>
      <c r="J2371" s="484"/>
      <c r="K2371" s="484"/>
      <c r="L2371" s="484"/>
      <c r="M2371" s="485"/>
      <c r="N2371" s="20"/>
      <c r="O2371" s="17"/>
      <c r="P2371" s="17"/>
      <c r="Q2371" s="17"/>
      <c r="R2371" s="17"/>
    </row>
    <row r="2372" spans="1:18" ht="15" customHeight="1">
      <c r="A2372" s="17"/>
      <c r="B2372" s="213"/>
      <c r="C2372" s="199"/>
      <c r="D2372" s="199" t="s">
        <v>3394</v>
      </c>
      <c r="E2372" s="482" t="s">
        <v>3395</v>
      </c>
      <c r="F2372" s="483"/>
      <c r="G2372" s="199" t="s">
        <v>518</v>
      </c>
      <c r="H2372" s="192" t="s">
        <v>3434</v>
      </c>
      <c r="I2372" s="199" t="s">
        <v>3399</v>
      </c>
      <c r="J2372" s="201">
        <f t="shared" ref="J2372:J2375" si="1200">H2372*I2372</f>
        <v>7.7168E-2</v>
      </c>
      <c r="K2372" s="195">
        <v>0.24979999999999999</v>
      </c>
      <c r="L2372" s="201">
        <f t="shared" ref="L2372:L2375" si="1201">J2372*K2372</f>
        <v>1.92765664E-2</v>
      </c>
      <c r="M2372" s="196">
        <f t="shared" ref="M2372:M2375" si="1202">ROUND(J2372+L2372,2)</f>
        <v>0.1</v>
      </c>
      <c r="N2372" s="20"/>
      <c r="O2372" s="17"/>
      <c r="P2372" s="17"/>
      <c r="Q2372" s="17"/>
      <c r="R2372" s="17"/>
    </row>
    <row r="2373" spans="1:18" ht="15" customHeight="1">
      <c r="A2373" s="17"/>
      <c r="B2373" s="213"/>
      <c r="C2373" s="199"/>
      <c r="D2373" s="199" t="s">
        <v>3432</v>
      </c>
      <c r="E2373" s="482" t="s">
        <v>3433</v>
      </c>
      <c r="F2373" s="483"/>
      <c r="G2373" s="199" t="s">
        <v>518</v>
      </c>
      <c r="H2373" s="192" t="s">
        <v>1527</v>
      </c>
      <c r="I2373" s="199" t="s">
        <v>3435</v>
      </c>
      <c r="J2373" s="201">
        <f t="shared" si="1200"/>
        <v>30.07</v>
      </c>
      <c r="K2373" s="195">
        <v>0.24979999999999999</v>
      </c>
      <c r="L2373" s="201">
        <f t="shared" si="1201"/>
        <v>7.5114859999999997</v>
      </c>
      <c r="M2373" s="196">
        <f t="shared" si="1202"/>
        <v>37.58</v>
      </c>
      <c r="N2373" s="20"/>
      <c r="O2373" s="17"/>
      <c r="P2373" s="17"/>
      <c r="Q2373" s="17"/>
      <c r="R2373" s="17"/>
    </row>
    <row r="2374" spans="1:18" ht="15" customHeight="1">
      <c r="A2374" s="17"/>
      <c r="B2374" s="213"/>
      <c r="C2374" s="199"/>
      <c r="D2374" s="199" t="s">
        <v>1661</v>
      </c>
      <c r="E2374" s="482" t="s">
        <v>1662</v>
      </c>
      <c r="F2374" s="483"/>
      <c r="G2374" s="199" t="s">
        <v>596</v>
      </c>
      <c r="H2374" s="192" t="s">
        <v>3436</v>
      </c>
      <c r="I2374" s="199" t="s">
        <v>1715</v>
      </c>
      <c r="J2374" s="201">
        <f t="shared" si="1200"/>
        <v>3.2444160000000002</v>
      </c>
      <c r="K2374" s="195">
        <v>0.24979999999999999</v>
      </c>
      <c r="L2374" s="201">
        <f t="shared" si="1201"/>
        <v>0.81045511680000004</v>
      </c>
      <c r="M2374" s="196">
        <f t="shared" si="1202"/>
        <v>4.05</v>
      </c>
      <c r="N2374" s="20"/>
      <c r="O2374" s="17"/>
      <c r="P2374" s="17"/>
      <c r="Q2374" s="17"/>
      <c r="R2374" s="17"/>
    </row>
    <row r="2375" spans="1:18" ht="15" customHeight="1">
      <c r="A2375" s="17"/>
      <c r="B2375" s="213"/>
      <c r="C2375" s="199"/>
      <c r="D2375" s="199" t="s">
        <v>1649</v>
      </c>
      <c r="E2375" s="482" t="s">
        <v>1650</v>
      </c>
      <c r="F2375" s="483"/>
      <c r="G2375" s="199" t="s">
        <v>596</v>
      </c>
      <c r="H2375" s="192" t="s">
        <v>3436</v>
      </c>
      <c r="I2375" s="199" t="s">
        <v>1716</v>
      </c>
      <c r="J2375" s="201">
        <f t="shared" si="1200"/>
        <v>4.0402880000000003</v>
      </c>
      <c r="K2375" s="195">
        <v>0.24979999999999999</v>
      </c>
      <c r="L2375" s="201">
        <f t="shared" si="1201"/>
        <v>1.0092639424000001</v>
      </c>
      <c r="M2375" s="196">
        <f t="shared" si="1202"/>
        <v>5.05</v>
      </c>
      <c r="N2375" s="20"/>
      <c r="O2375" s="17"/>
      <c r="P2375" s="17"/>
      <c r="Q2375" s="17"/>
      <c r="R2375" s="17"/>
    </row>
    <row r="2376" spans="1:18" ht="15.75">
      <c r="A2376" s="17"/>
      <c r="B2376" s="213"/>
      <c r="C2376" s="487"/>
      <c r="D2376" s="487"/>
      <c r="E2376" s="487"/>
      <c r="F2376" s="487"/>
      <c r="G2376" s="487"/>
      <c r="H2376" s="487"/>
      <c r="I2376" s="487"/>
      <c r="J2376" s="487"/>
      <c r="K2376" s="487"/>
      <c r="L2376" s="209" t="s">
        <v>594</v>
      </c>
      <c r="M2376" s="210">
        <f>SUM(M2372:M2375)</f>
        <v>46.779999999999994</v>
      </c>
      <c r="N2376" s="20"/>
      <c r="O2376" s="17"/>
      <c r="P2376" s="17"/>
      <c r="Q2376" s="17"/>
      <c r="R2376" s="17"/>
    </row>
    <row r="2377" spans="1:18" ht="15.75" customHeight="1">
      <c r="A2377" s="17"/>
      <c r="B2377" s="213"/>
      <c r="C2377" s="206" t="s">
        <v>4095</v>
      </c>
      <c r="D2377" s="206">
        <v>94797</v>
      </c>
      <c r="E2377" s="484" t="s">
        <v>1403</v>
      </c>
      <c r="F2377" s="484"/>
      <c r="G2377" s="484"/>
      <c r="H2377" s="484"/>
      <c r="I2377" s="484"/>
      <c r="J2377" s="484"/>
      <c r="K2377" s="484"/>
      <c r="L2377" s="484"/>
      <c r="M2377" s="485"/>
      <c r="N2377" s="20"/>
      <c r="O2377" s="17"/>
      <c r="P2377" s="17"/>
      <c r="Q2377" s="17"/>
      <c r="R2377" s="17"/>
    </row>
    <row r="2378" spans="1:18" ht="15" customHeight="1">
      <c r="A2378" s="17"/>
      <c r="B2378" s="213"/>
      <c r="C2378" s="199"/>
      <c r="D2378" s="199" t="s">
        <v>3394</v>
      </c>
      <c r="E2378" s="482" t="s">
        <v>3395</v>
      </c>
      <c r="F2378" s="483"/>
      <c r="G2378" s="199" t="s">
        <v>518</v>
      </c>
      <c r="H2378" s="192" t="s">
        <v>3439</v>
      </c>
      <c r="I2378" s="199" t="s">
        <v>3399</v>
      </c>
      <c r="J2378" s="201">
        <f t="shared" ref="J2378:J2381" si="1203">H2378*I2378</f>
        <v>9.6096000000000001E-2</v>
      </c>
      <c r="K2378" s="195">
        <v>0.24979999999999999</v>
      </c>
      <c r="L2378" s="201">
        <f t="shared" ref="L2378:L2381" si="1204">J2378*K2378</f>
        <v>2.40047808E-2</v>
      </c>
      <c r="M2378" s="196">
        <f t="shared" ref="M2378:M2381" si="1205">ROUND(J2378+L2378,2)</f>
        <v>0.12</v>
      </c>
      <c r="N2378" s="20"/>
      <c r="O2378" s="17"/>
      <c r="P2378" s="17"/>
      <c r="Q2378" s="17"/>
      <c r="R2378" s="17"/>
    </row>
    <row r="2379" spans="1:18" ht="15" customHeight="1">
      <c r="A2379" s="17"/>
      <c r="B2379" s="213"/>
      <c r="C2379" s="199"/>
      <c r="D2379" s="199" t="s">
        <v>3437</v>
      </c>
      <c r="E2379" s="482" t="s">
        <v>3438</v>
      </c>
      <c r="F2379" s="483"/>
      <c r="G2379" s="199" t="s">
        <v>518</v>
      </c>
      <c r="H2379" s="192" t="s">
        <v>1527</v>
      </c>
      <c r="I2379" s="199" t="s">
        <v>3440</v>
      </c>
      <c r="J2379" s="201">
        <f t="shared" si="1203"/>
        <v>67.650000000000006</v>
      </c>
      <c r="K2379" s="195">
        <v>0.24979999999999999</v>
      </c>
      <c r="L2379" s="201">
        <f t="shared" si="1204"/>
        <v>16.898970000000002</v>
      </c>
      <c r="M2379" s="196">
        <f t="shared" si="1205"/>
        <v>84.55</v>
      </c>
      <c r="N2379" s="20"/>
      <c r="O2379" s="17"/>
      <c r="P2379" s="17"/>
      <c r="Q2379" s="17"/>
      <c r="R2379" s="17"/>
    </row>
    <row r="2380" spans="1:18" ht="15" customHeight="1">
      <c r="A2380" s="17"/>
      <c r="B2380" s="213"/>
      <c r="C2380" s="199"/>
      <c r="D2380" s="199" t="s">
        <v>1661</v>
      </c>
      <c r="E2380" s="482" t="s">
        <v>1662</v>
      </c>
      <c r="F2380" s="483"/>
      <c r="G2380" s="199" t="s">
        <v>596</v>
      </c>
      <c r="H2380" s="192" t="s">
        <v>3441</v>
      </c>
      <c r="I2380" s="199" t="s">
        <v>1715</v>
      </c>
      <c r="J2380" s="201">
        <f t="shared" si="1203"/>
        <v>4.3707599999999998</v>
      </c>
      <c r="K2380" s="195">
        <v>0.24979999999999999</v>
      </c>
      <c r="L2380" s="201">
        <f t="shared" si="1204"/>
        <v>1.091815848</v>
      </c>
      <c r="M2380" s="196">
        <f t="shared" si="1205"/>
        <v>5.46</v>
      </c>
      <c r="N2380" s="20"/>
      <c r="O2380" s="17"/>
      <c r="P2380" s="17"/>
      <c r="Q2380" s="17"/>
      <c r="R2380" s="17"/>
    </row>
    <row r="2381" spans="1:18" ht="15" customHeight="1">
      <c r="A2381" s="17"/>
      <c r="B2381" s="213"/>
      <c r="C2381" s="199"/>
      <c r="D2381" s="199" t="s">
        <v>1649</v>
      </c>
      <c r="E2381" s="482" t="s">
        <v>1650</v>
      </c>
      <c r="F2381" s="483"/>
      <c r="G2381" s="199" t="s">
        <v>596</v>
      </c>
      <c r="H2381" s="192" t="s">
        <v>3441</v>
      </c>
      <c r="I2381" s="199" t="s">
        <v>1716</v>
      </c>
      <c r="J2381" s="201">
        <f t="shared" si="1203"/>
        <v>5.4429299999999996</v>
      </c>
      <c r="K2381" s="195">
        <v>0.24979999999999999</v>
      </c>
      <c r="L2381" s="201">
        <f t="shared" si="1204"/>
        <v>1.3596439139999998</v>
      </c>
      <c r="M2381" s="196">
        <f t="shared" si="1205"/>
        <v>6.8</v>
      </c>
      <c r="N2381" s="20"/>
      <c r="O2381" s="17"/>
      <c r="P2381" s="17"/>
      <c r="Q2381" s="17"/>
      <c r="R2381" s="17"/>
    </row>
    <row r="2382" spans="1:18" ht="15.75">
      <c r="A2382" s="17"/>
      <c r="B2382" s="213"/>
      <c r="C2382" s="487"/>
      <c r="D2382" s="487"/>
      <c r="E2382" s="487"/>
      <c r="F2382" s="487"/>
      <c r="G2382" s="487"/>
      <c r="H2382" s="487"/>
      <c r="I2382" s="487"/>
      <c r="J2382" s="487"/>
      <c r="K2382" s="487"/>
      <c r="L2382" s="209" t="s">
        <v>594</v>
      </c>
      <c r="M2382" s="210">
        <f>SUM(M2378:M2381)</f>
        <v>96.929999999999993</v>
      </c>
      <c r="N2382" s="20"/>
      <c r="O2382" s="17"/>
      <c r="P2382" s="17"/>
      <c r="Q2382" s="17"/>
      <c r="R2382" s="17"/>
    </row>
    <row r="2383" spans="1:18" ht="15.75">
      <c r="A2383" s="17"/>
      <c r="B2383" s="213"/>
      <c r="C2383" s="206" t="s">
        <v>4096</v>
      </c>
      <c r="D2383" s="206" t="s">
        <v>3442</v>
      </c>
      <c r="E2383" s="484" t="s">
        <v>1404</v>
      </c>
      <c r="F2383" s="484" t="s">
        <v>518</v>
      </c>
      <c r="G2383" s="484" t="s">
        <v>1577</v>
      </c>
      <c r="H2383" s="484"/>
      <c r="I2383" s="484"/>
      <c r="J2383" s="484"/>
      <c r="K2383" s="484"/>
      <c r="L2383" s="484"/>
      <c r="M2383" s="485"/>
      <c r="N2383" s="20"/>
      <c r="O2383" s="17"/>
      <c r="P2383" s="17"/>
      <c r="Q2383" s="17"/>
      <c r="R2383" s="17"/>
    </row>
    <row r="2384" spans="1:18" ht="15.75">
      <c r="A2384" s="17"/>
      <c r="B2384" s="213"/>
      <c r="C2384" s="174"/>
      <c r="D2384" s="199" t="s">
        <v>3443</v>
      </c>
      <c r="E2384" s="482" t="s">
        <v>3444</v>
      </c>
      <c r="F2384" s="483"/>
      <c r="G2384" s="199" t="s">
        <v>518</v>
      </c>
      <c r="H2384" s="192" t="s">
        <v>1527</v>
      </c>
      <c r="I2384" s="199">
        <v>15.62</v>
      </c>
      <c r="J2384" s="201">
        <f t="shared" ref="J2384:J2397" si="1206">H2384*I2384</f>
        <v>15.62</v>
      </c>
      <c r="K2384" s="195">
        <v>0.24979999999999999</v>
      </c>
      <c r="L2384" s="201">
        <f t="shared" ref="L2384:L2397" si="1207">J2384*K2384</f>
        <v>3.9018759999999997</v>
      </c>
      <c r="M2384" s="196">
        <f t="shared" ref="M2384:M2397" si="1208">ROUND(J2384+L2384,2)</f>
        <v>19.52</v>
      </c>
      <c r="N2384" s="20"/>
      <c r="O2384" s="17"/>
      <c r="P2384" s="17"/>
      <c r="Q2384" s="17"/>
      <c r="R2384" s="17"/>
    </row>
    <row r="2385" spans="1:18" ht="15.75">
      <c r="A2385" s="17"/>
      <c r="B2385" s="213"/>
      <c r="C2385" s="174"/>
      <c r="D2385" s="199">
        <v>88</v>
      </c>
      <c r="E2385" s="482" t="s">
        <v>3446</v>
      </c>
      <c r="F2385" s="483"/>
      <c r="G2385" s="199" t="s">
        <v>518</v>
      </c>
      <c r="H2385" s="192" t="s">
        <v>1534</v>
      </c>
      <c r="I2385" s="199">
        <v>10.42</v>
      </c>
      <c r="J2385" s="201">
        <f t="shared" si="1206"/>
        <v>20.84</v>
      </c>
      <c r="K2385" s="195">
        <v>0.24979999999999999</v>
      </c>
      <c r="L2385" s="201">
        <f t="shared" si="1207"/>
        <v>5.205832</v>
      </c>
      <c r="M2385" s="196">
        <f t="shared" si="1208"/>
        <v>26.05</v>
      </c>
      <c r="N2385" s="20"/>
      <c r="O2385" s="17"/>
      <c r="P2385" s="17"/>
      <c r="Q2385" s="17"/>
      <c r="R2385" s="17"/>
    </row>
    <row r="2386" spans="1:18" ht="15.75">
      <c r="A2386" s="17"/>
      <c r="B2386" s="213"/>
      <c r="C2386" s="174"/>
      <c r="D2386" s="199">
        <v>96</v>
      </c>
      <c r="E2386" s="482" t="s">
        <v>1850</v>
      </c>
      <c r="F2386" s="483"/>
      <c r="G2386" s="199" t="s">
        <v>518</v>
      </c>
      <c r="H2386" s="192" t="s">
        <v>1527</v>
      </c>
      <c r="I2386" s="199">
        <v>11.84</v>
      </c>
      <c r="J2386" s="201">
        <f t="shared" si="1206"/>
        <v>11.84</v>
      </c>
      <c r="K2386" s="195">
        <v>0.24979999999999999</v>
      </c>
      <c r="L2386" s="201">
        <f t="shared" si="1207"/>
        <v>2.9576319999999998</v>
      </c>
      <c r="M2386" s="196">
        <f t="shared" si="1208"/>
        <v>14.8</v>
      </c>
      <c r="N2386" s="20"/>
      <c r="O2386" s="17"/>
      <c r="P2386" s="17"/>
      <c r="Q2386" s="17"/>
      <c r="R2386" s="17"/>
    </row>
    <row r="2387" spans="1:18" ht="15.75">
      <c r="A2387" s="17"/>
      <c r="B2387" s="213"/>
      <c r="C2387" s="174"/>
      <c r="D2387" s="199" t="s">
        <v>3448</v>
      </c>
      <c r="E2387" s="482" t="s">
        <v>3449</v>
      </c>
      <c r="F2387" s="483"/>
      <c r="G2387" s="199" t="s">
        <v>518</v>
      </c>
      <c r="H2387" s="192" t="s">
        <v>1636</v>
      </c>
      <c r="I2387" s="199">
        <v>7</v>
      </c>
      <c r="J2387" s="201">
        <f t="shared" si="1206"/>
        <v>2.8000000000000003</v>
      </c>
      <c r="K2387" s="195">
        <v>0.24979999999999999</v>
      </c>
      <c r="L2387" s="201">
        <f t="shared" si="1207"/>
        <v>0.69944000000000006</v>
      </c>
      <c r="M2387" s="196">
        <f t="shared" si="1208"/>
        <v>3.5</v>
      </c>
      <c r="N2387" s="20"/>
      <c r="O2387" s="17"/>
      <c r="P2387" s="17"/>
      <c r="Q2387" s="17"/>
      <c r="R2387" s="17"/>
    </row>
    <row r="2388" spans="1:18" ht="15.75">
      <c r="A2388" s="17"/>
      <c r="B2388" s="213"/>
      <c r="C2388" s="174"/>
      <c r="D2388" s="199" t="s">
        <v>3220</v>
      </c>
      <c r="E2388" s="482" t="s">
        <v>3221</v>
      </c>
      <c r="F2388" s="483"/>
      <c r="G2388" s="199" t="s">
        <v>518</v>
      </c>
      <c r="H2388" s="192" t="s">
        <v>1633</v>
      </c>
      <c r="I2388" s="199">
        <v>3.95</v>
      </c>
      <c r="J2388" s="201">
        <f t="shared" si="1206"/>
        <v>1.1850000000000001</v>
      </c>
      <c r="K2388" s="195">
        <v>0.24979999999999999</v>
      </c>
      <c r="L2388" s="201">
        <f t="shared" si="1207"/>
        <v>0.29601300000000003</v>
      </c>
      <c r="M2388" s="196">
        <f t="shared" si="1208"/>
        <v>1.48</v>
      </c>
      <c r="N2388" s="20"/>
      <c r="O2388" s="17"/>
      <c r="P2388" s="17"/>
      <c r="Q2388" s="17"/>
      <c r="R2388" s="17"/>
    </row>
    <row r="2389" spans="1:18" ht="15.75">
      <c r="A2389" s="17"/>
      <c r="B2389" s="213"/>
      <c r="C2389" s="174"/>
      <c r="D2389" s="199" t="s">
        <v>1734</v>
      </c>
      <c r="E2389" s="482" t="s">
        <v>3450</v>
      </c>
      <c r="F2389" s="483"/>
      <c r="G2389" s="199" t="s">
        <v>518</v>
      </c>
      <c r="H2389" s="192" t="s">
        <v>1527</v>
      </c>
      <c r="I2389" s="199">
        <v>2.33</v>
      </c>
      <c r="J2389" s="201">
        <f t="shared" si="1206"/>
        <v>2.33</v>
      </c>
      <c r="K2389" s="195">
        <v>0.24979999999999999</v>
      </c>
      <c r="L2389" s="201">
        <f t="shared" si="1207"/>
        <v>0.58203400000000005</v>
      </c>
      <c r="M2389" s="196">
        <f t="shared" si="1208"/>
        <v>2.91</v>
      </c>
      <c r="N2389" s="20"/>
      <c r="O2389" s="17"/>
      <c r="P2389" s="17"/>
      <c r="Q2389" s="17"/>
      <c r="R2389" s="17"/>
    </row>
    <row r="2390" spans="1:18" ht="15.75">
      <c r="A2390" s="17"/>
      <c r="B2390" s="213"/>
      <c r="C2390" s="174"/>
      <c r="D2390" s="199" t="s">
        <v>3451</v>
      </c>
      <c r="E2390" s="482" t="s">
        <v>3452</v>
      </c>
      <c r="F2390" s="483"/>
      <c r="G2390" s="199" t="s">
        <v>518</v>
      </c>
      <c r="H2390" s="192" t="s">
        <v>1527</v>
      </c>
      <c r="I2390" s="199">
        <v>3.62</v>
      </c>
      <c r="J2390" s="201">
        <f t="shared" si="1206"/>
        <v>3.62</v>
      </c>
      <c r="K2390" s="195">
        <v>0.24979999999999999</v>
      </c>
      <c r="L2390" s="201">
        <f t="shared" si="1207"/>
        <v>0.90427599999999997</v>
      </c>
      <c r="M2390" s="196">
        <f t="shared" si="1208"/>
        <v>4.5199999999999996</v>
      </c>
      <c r="N2390" s="20"/>
      <c r="O2390" s="17"/>
      <c r="P2390" s="17"/>
      <c r="Q2390" s="17"/>
      <c r="R2390" s="17"/>
    </row>
    <row r="2391" spans="1:18" ht="15.75">
      <c r="A2391" s="17"/>
      <c r="B2391" s="213"/>
      <c r="C2391" s="174"/>
      <c r="D2391" s="199" t="s">
        <v>3453</v>
      </c>
      <c r="E2391" s="482" t="s">
        <v>3454</v>
      </c>
      <c r="F2391" s="483"/>
      <c r="G2391" s="199" t="s">
        <v>489</v>
      </c>
      <c r="H2391" s="192" t="s">
        <v>1674</v>
      </c>
      <c r="I2391" s="199">
        <v>3.99</v>
      </c>
      <c r="J2391" s="201">
        <f t="shared" si="1206"/>
        <v>5.9850000000000003</v>
      </c>
      <c r="K2391" s="195">
        <v>0.24979999999999999</v>
      </c>
      <c r="L2391" s="201">
        <f t="shared" si="1207"/>
        <v>1.495053</v>
      </c>
      <c r="M2391" s="196">
        <f t="shared" si="1208"/>
        <v>7.48</v>
      </c>
      <c r="N2391" s="20"/>
      <c r="O2391" s="17"/>
      <c r="P2391" s="17"/>
      <c r="Q2391" s="17"/>
      <c r="R2391" s="17"/>
    </row>
    <row r="2392" spans="1:18" ht="15.75">
      <c r="A2392" s="17"/>
      <c r="B2392" s="213"/>
      <c r="C2392" s="174"/>
      <c r="D2392" s="199" t="s">
        <v>3455</v>
      </c>
      <c r="E2392" s="482" t="s">
        <v>3456</v>
      </c>
      <c r="F2392" s="483"/>
      <c r="G2392" s="199" t="s">
        <v>489</v>
      </c>
      <c r="H2392" s="192" t="s">
        <v>1534</v>
      </c>
      <c r="I2392" s="199">
        <v>8.61</v>
      </c>
      <c r="J2392" s="201">
        <f t="shared" si="1206"/>
        <v>17.22</v>
      </c>
      <c r="K2392" s="195">
        <v>0.24979999999999999</v>
      </c>
      <c r="L2392" s="201">
        <f t="shared" si="1207"/>
        <v>4.3015559999999997</v>
      </c>
      <c r="M2392" s="196">
        <f t="shared" si="1208"/>
        <v>21.52</v>
      </c>
      <c r="N2392" s="20"/>
      <c r="O2392" s="17"/>
      <c r="P2392" s="17"/>
      <c r="Q2392" s="17"/>
      <c r="R2392" s="17"/>
    </row>
    <row r="2393" spans="1:18" ht="15.75">
      <c r="A2393" s="17"/>
      <c r="B2393" s="213"/>
      <c r="C2393" s="174"/>
      <c r="D2393" s="199" t="s">
        <v>3417</v>
      </c>
      <c r="E2393" s="482" t="s">
        <v>3418</v>
      </c>
      <c r="F2393" s="483"/>
      <c r="G2393" s="199" t="s">
        <v>518</v>
      </c>
      <c r="H2393" s="192" t="s">
        <v>1527</v>
      </c>
      <c r="I2393" s="199">
        <v>45.78</v>
      </c>
      <c r="J2393" s="201">
        <f t="shared" si="1206"/>
        <v>45.78</v>
      </c>
      <c r="K2393" s="195">
        <v>0.24979999999999999</v>
      </c>
      <c r="L2393" s="201">
        <f t="shared" si="1207"/>
        <v>11.435843999999999</v>
      </c>
      <c r="M2393" s="196">
        <f t="shared" si="1208"/>
        <v>57.22</v>
      </c>
      <c r="N2393" s="20"/>
      <c r="O2393" s="17"/>
      <c r="P2393" s="17"/>
      <c r="Q2393" s="17"/>
      <c r="R2393" s="17"/>
    </row>
    <row r="2394" spans="1:18" ht="15.75">
      <c r="A2394" s="17"/>
      <c r="B2394" s="213"/>
      <c r="C2394" s="174"/>
      <c r="D2394" s="199" t="s">
        <v>3427</v>
      </c>
      <c r="E2394" s="482" t="s">
        <v>3457</v>
      </c>
      <c r="F2394" s="483"/>
      <c r="G2394" s="199" t="s">
        <v>518</v>
      </c>
      <c r="H2394" s="192" t="s">
        <v>1527</v>
      </c>
      <c r="I2394" s="199">
        <v>27.84</v>
      </c>
      <c r="J2394" s="201">
        <f t="shared" si="1206"/>
        <v>27.84</v>
      </c>
      <c r="K2394" s="195">
        <v>0.24979999999999999</v>
      </c>
      <c r="L2394" s="201">
        <f t="shared" si="1207"/>
        <v>6.9544319999999997</v>
      </c>
      <c r="M2394" s="196">
        <f t="shared" si="1208"/>
        <v>34.79</v>
      </c>
      <c r="N2394" s="20"/>
      <c r="O2394" s="17"/>
      <c r="P2394" s="17"/>
      <c r="Q2394" s="17"/>
      <c r="R2394" s="17"/>
    </row>
    <row r="2395" spans="1:18" ht="15.75">
      <c r="A2395" s="17"/>
      <c r="B2395" s="213"/>
      <c r="C2395" s="174"/>
      <c r="D2395" s="199" t="s">
        <v>1514</v>
      </c>
      <c r="E2395" s="482" t="s">
        <v>3458</v>
      </c>
      <c r="F2395" s="483"/>
      <c r="G2395" s="199" t="s">
        <v>518</v>
      </c>
      <c r="H2395" s="192" t="s">
        <v>1527</v>
      </c>
      <c r="I2395" s="199">
        <v>483</v>
      </c>
      <c r="J2395" s="201">
        <f t="shared" si="1206"/>
        <v>483</v>
      </c>
      <c r="K2395" s="195">
        <v>0.24979999999999999</v>
      </c>
      <c r="L2395" s="201">
        <f t="shared" si="1207"/>
        <v>120.65339999999999</v>
      </c>
      <c r="M2395" s="196">
        <f t="shared" si="1208"/>
        <v>603.65</v>
      </c>
      <c r="N2395" s="20"/>
      <c r="O2395" s="17"/>
      <c r="P2395" s="17"/>
      <c r="Q2395" s="17"/>
      <c r="R2395" s="17"/>
    </row>
    <row r="2396" spans="1:18" ht="15.75">
      <c r="A2396" s="17"/>
      <c r="B2396" s="213"/>
      <c r="C2396" s="174"/>
      <c r="D2396" s="199" t="s">
        <v>1661</v>
      </c>
      <c r="E2396" s="482" t="s">
        <v>1662</v>
      </c>
      <c r="F2396" s="483"/>
      <c r="G2396" s="199" t="s">
        <v>596</v>
      </c>
      <c r="H2396" s="192" t="s">
        <v>3459</v>
      </c>
      <c r="I2396" s="199">
        <v>17.04</v>
      </c>
      <c r="J2396" s="201">
        <f t="shared" si="1206"/>
        <v>131.208</v>
      </c>
      <c r="K2396" s="195">
        <v>0.24979999999999999</v>
      </c>
      <c r="L2396" s="201">
        <f t="shared" si="1207"/>
        <v>32.775758400000001</v>
      </c>
      <c r="M2396" s="196">
        <f t="shared" si="1208"/>
        <v>163.98</v>
      </c>
      <c r="N2396" s="20"/>
      <c r="O2396" s="17"/>
      <c r="P2396" s="17"/>
      <c r="Q2396" s="17"/>
      <c r="R2396" s="17"/>
    </row>
    <row r="2397" spans="1:18" ht="15.75">
      <c r="A2397" s="17"/>
      <c r="B2397" s="213"/>
      <c r="C2397" s="174"/>
      <c r="D2397" s="199" t="s">
        <v>1649</v>
      </c>
      <c r="E2397" s="482" t="s">
        <v>1650</v>
      </c>
      <c r="F2397" s="483"/>
      <c r="G2397" s="199" t="s">
        <v>596</v>
      </c>
      <c r="H2397" s="192" t="s">
        <v>3459</v>
      </c>
      <c r="I2397" s="199">
        <v>21.22</v>
      </c>
      <c r="J2397" s="201">
        <f t="shared" si="1206"/>
        <v>163.39400000000001</v>
      </c>
      <c r="K2397" s="195">
        <v>0.24979999999999999</v>
      </c>
      <c r="L2397" s="201">
        <f t="shared" si="1207"/>
        <v>40.815821200000002</v>
      </c>
      <c r="M2397" s="196">
        <f t="shared" si="1208"/>
        <v>204.21</v>
      </c>
      <c r="N2397" s="20"/>
      <c r="O2397" s="17"/>
      <c r="P2397" s="17"/>
      <c r="Q2397" s="17"/>
      <c r="R2397" s="17"/>
    </row>
    <row r="2398" spans="1:18" ht="15.75">
      <c r="A2398" s="17"/>
      <c r="B2398" s="213"/>
      <c r="C2398" s="487"/>
      <c r="D2398" s="487"/>
      <c r="E2398" s="487"/>
      <c r="F2398" s="487"/>
      <c r="G2398" s="487"/>
      <c r="H2398" s="487"/>
      <c r="I2398" s="487"/>
      <c r="J2398" s="487"/>
      <c r="K2398" s="487"/>
      <c r="L2398" s="209" t="s">
        <v>594</v>
      </c>
      <c r="M2398" s="210">
        <f>SUM(M2384:M2397)</f>
        <v>1165.6299999999999</v>
      </c>
      <c r="N2398" s="20"/>
      <c r="O2398" s="17"/>
      <c r="P2398" s="17"/>
      <c r="Q2398" s="17"/>
      <c r="R2398" s="17"/>
    </row>
    <row r="2399" spans="1:18" ht="15.75">
      <c r="A2399" s="17"/>
      <c r="B2399" s="213"/>
      <c r="C2399" s="206" t="s">
        <v>4097</v>
      </c>
      <c r="D2399" s="206" t="s">
        <v>3460</v>
      </c>
      <c r="E2399" s="484" t="s">
        <v>1405</v>
      </c>
      <c r="F2399" s="484" t="s">
        <v>518</v>
      </c>
      <c r="G2399" s="484" t="s">
        <v>1577</v>
      </c>
      <c r="H2399" s="484"/>
      <c r="I2399" s="484"/>
      <c r="J2399" s="484"/>
      <c r="K2399" s="484"/>
      <c r="L2399" s="484"/>
      <c r="M2399" s="485"/>
      <c r="N2399" s="20"/>
      <c r="O2399" s="17"/>
      <c r="P2399" s="17"/>
      <c r="Q2399" s="17"/>
      <c r="R2399" s="17"/>
    </row>
    <row r="2400" spans="1:18" ht="15.75">
      <c r="A2400" s="17"/>
      <c r="B2400" s="213"/>
      <c r="C2400" s="174"/>
      <c r="D2400" s="199" t="s">
        <v>3443</v>
      </c>
      <c r="E2400" s="482" t="s">
        <v>3444</v>
      </c>
      <c r="F2400" s="483" t="s">
        <v>518</v>
      </c>
      <c r="G2400" s="199" t="s">
        <v>518</v>
      </c>
      <c r="H2400" s="192" t="s">
        <v>1527</v>
      </c>
      <c r="I2400" s="199">
        <v>15.62</v>
      </c>
      <c r="J2400" s="201">
        <f t="shared" ref="J2400:J2413" si="1209">H2400*I2400</f>
        <v>15.62</v>
      </c>
      <c r="K2400" s="195">
        <v>0.24979999999999999</v>
      </c>
      <c r="L2400" s="201">
        <f t="shared" ref="L2400:L2413" si="1210">J2400*K2400</f>
        <v>3.9018759999999997</v>
      </c>
      <c r="M2400" s="196">
        <f t="shared" ref="M2400:M2413" si="1211">ROUND(J2400+L2400,2)</f>
        <v>19.52</v>
      </c>
      <c r="N2400" s="20"/>
      <c r="O2400" s="17"/>
      <c r="P2400" s="17"/>
      <c r="Q2400" s="17"/>
      <c r="R2400" s="17"/>
    </row>
    <row r="2401" spans="1:18" ht="15.75">
      <c r="A2401" s="17"/>
      <c r="B2401" s="213"/>
      <c r="C2401" s="174"/>
      <c r="D2401" s="199" t="s">
        <v>3445</v>
      </c>
      <c r="E2401" s="482" t="s">
        <v>3446</v>
      </c>
      <c r="F2401" s="483" t="s">
        <v>518</v>
      </c>
      <c r="G2401" s="199" t="s">
        <v>518</v>
      </c>
      <c r="H2401" s="192" t="s">
        <v>1534</v>
      </c>
      <c r="I2401" s="199">
        <v>10.42</v>
      </c>
      <c r="J2401" s="201">
        <f t="shared" si="1209"/>
        <v>20.84</v>
      </c>
      <c r="K2401" s="195">
        <v>0.24979999999999999</v>
      </c>
      <c r="L2401" s="201">
        <f t="shared" si="1210"/>
        <v>5.205832</v>
      </c>
      <c r="M2401" s="196">
        <f t="shared" si="1211"/>
        <v>26.05</v>
      </c>
      <c r="N2401" s="20"/>
      <c r="O2401" s="17"/>
      <c r="P2401" s="17"/>
      <c r="Q2401" s="17"/>
      <c r="R2401" s="17"/>
    </row>
    <row r="2402" spans="1:18" ht="15.75">
      <c r="A2402" s="17"/>
      <c r="B2402" s="213"/>
      <c r="C2402" s="174"/>
      <c r="D2402" s="199" t="s">
        <v>3447</v>
      </c>
      <c r="E2402" s="482" t="s">
        <v>1850</v>
      </c>
      <c r="F2402" s="483" t="s">
        <v>518</v>
      </c>
      <c r="G2402" s="199" t="s">
        <v>518</v>
      </c>
      <c r="H2402" s="192" t="s">
        <v>1527</v>
      </c>
      <c r="I2402" s="199">
        <v>11.84</v>
      </c>
      <c r="J2402" s="201">
        <f t="shared" si="1209"/>
        <v>11.84</v>
      </c>
      <c r="K2402" s="195">
        <v>0.24979999999999999</v>
      </c>
      <c r="L2402" s="201">
        <f t="shared" si="1210"/>
        <v>2.9576319999999998</v>
      </c>
      <c r="M2402" s="196">
        <f t="shared" si="1211"/>
        <v>14.8</v>
      </c>
      <c r="N2402" s="20"/>
      <c r="O2402" s="17"/>
      <c r="P2402" s="17"/>
      <c r="Q2402" s="17"/>
      <c r="R2402" s="17"/>
    </row>
    <row r="2403" spans="1:18" ht="15.75">
      <c r="A2403" s="17"/>
      <c r="B2403" s="213"/>
      <c r="C2403" s="174"/>
      <c r="D2403" s="199" t="s">
        <v>3448</v>
      </c>
      <c r="E2403" s="482" t="s">
        <v>3449</v>
      </c>
      <c r="F2403" s="483" t="s">
        <v>518</v>
      </c>
      <c r="G2403" s="199" t="s">
        <v>518</v>
      </c>
      <c r="H2403" s="192" t="s">
        <v>1636</v>
      </c>
      <c r="I2403" s="199">
        <v>7</v>
      </c>
      <c r="J2403" s="201">
        <f t="shared" si="1209"/>
        <v>2.8000000000000003</v>
      </c>
      <c r="K2403" s="195">
        <v>0.24979999999999999</v>
      </c>
      <c r="L2403" s="201">
        <f t="shared" si="1210"/>
        <v>0.69944000000000006</v>
      </c>
      <c r="M2403" s="196">
        <f t="shared" si="1211"/>
        <v>3.5</v>
      </c>
      <c r="N2403" s="20"/>
      <c r="O2403" s="17"/>
      <c r="P2403" s="17"/>
      <c r="Q2403" s="17"/>
      <c r="R2403" s="17"/>
    </row>
    <row r="2404" spans="1:18" ht="15.75">
      <c r="A2404" s="17"/>
      <c r="B2404" s="213"/>
      <c r="C2404" s="174"/>
      <c r="D2404" s="199" t="s">
        <v>3220</v>
      </c>
      <c r="E2404" s="482" t="s">
        <v>3221</v>
      </c>
      <c r="F2404" s="483" t="s">
        <v>518</v>
      </c>
      <c r="G2404" s="199" t="s">
        <v>518</v>
      </c>
      <c r="H2404" s="192" t="s">
        <v>1633</v>
      </c>
      <c r="I2404" s="199">
        <v>3.95</v>
      </c>
      <c r="J2404" s="201">
        <f t="shared" si="1209"/>
        <v>1.1850000000000001</v>
      </c>
      <c r="K2404" s="195">
        <v>0.24979999999999999</v>
      </c>
      <c r="L2404" s="201">
        <f t="shared" si="1210"/>
        <v>0.29601300000000003</v>
      </c>
      <c r="M2404" s="196">
        <f t="shared" si="1211"/>
        <v>1.48</v>
      </c>
      <c r="N2404" s="20"/>
      <c r="O2404" s="17"/>
      <c r="P2404" s="17"/>
      <c r="Q2404" s="17"/>
      <c r="R2404" s="17"/>
    </row>
    <row r="2405" spans="1:18" ht="15.75">
      <c r="A2405" s="17"/>
      <c r="B2405" s="213"/>
      <c r="C2405" s="174"/>
      <c r="D2405" s="199" t="s">
        <v>1734</v>
      </c>
      <c r="E2405" s="482" t="s">
        <v>3450</v>
      </c>
      <c r="F2405" s="483" t="s">
        <v>518</v>
      </c>
      <c r="G2405" s="199" t="s">
        <v>518</v>
      </c>
      <c r="H2405" s="192" t="s">
        <v>1527</v>
      </c>
      <c r="I2405" s="199">
        <v>2.33</v>
      </c>
      <c r="J2405" s="201">
        <f t="shared" si="1209"/>
        <v>2.33</v>
      </c>
      <c r="K2405" s="195">
        <v>0.24979999999999999</v>
      </c>
      <c r="L2405" s="201">
        <f t="shared" si="1210"/>
        <v>0.58203400000000005</v>
      </c>
      <c r="M2405" s="196">
        <f t="shared" si="1211"/>
        <v>2.91</v>
      </c>
      <c r="N2405" s="20"/>
      <c r="O2405" s="17"/>
      <c r="P2405" s="17"/>
      <c r="Q2405" s="17"/>
      <c r="R2405" s="17"/>
    </row>
    <row r="2406" spans="1:18" ht="15.75">
      <c r="A2406" s="17"/>
      <c r="B2406" s="213"/>
      <c r="C2406" s="174"/>
      <c r="D2406" s="199" t="s">
        <v>3451</v>
      </c>
      <c r="E2406" s="482" t="s">
        <v>3452</v>
      </c>
      <c r="F2406" s="483" t="s">
        <v>518</v>
      </c>
      <c r="G2406" s="199" t="s">
        <v>518</v>
      </c>
      <c r="H2406" s="192" t="s">
        <v>1527</v>
      </c>
      <c r="I2406" s="199">
        <v>3.62</v>
      </c>
      <c r="J2406" s="201">
        <f t="shared" si="1209"/>
        <v>3.62</v>
      </c>
      <c r="K2406" s="195">
        <v>0.24979999999999999</v>
      </c>
      <c r="L2406" s="201">
        <f t="shared" si="1210"/>
        <v>0.90427599999999997</v>
      </c>
      <c r="M2406" s="196">
        <f t="shared" si="1211"/>
        <v>4.5199999999999996</v>
      </c>
      <c r="N2406" s="20"/>
      <c r="O2406" s="17"/>
      <c r="P2406" s="17"/>
      <c r="Q2406" s="17"/>
      <c r="R2406" s="17"/>
    </row>
    <row r="2407" spans="1:18" ht="15.75">
      <c r="A2407" s="17"/>
      <c r="B2407" s="213"/>
      <c r="C2407" s="174"/>
      <c r="D2407" s="199" t="s">
        <v>3453</v>
      </c>
      <c r="E2407" s="482" t="s">
        <v>3454</v>
      </c>
      <c r="F2407" s="483" t="s">
        <v>489</v>
      </c>
      <c r="G2407" s="199" t="s">
        <v>489</v>
      </c>
      <c r="H2407" s="192" t="s">
        <v>1674</v>
      </c>
      <c r="I2407" s="199">
        <v>3.99</v>
      </c>
      <c r="J2407" s="201">
        <f t="shared" si="1209"/>
        <v>5.9850000000000003</v>
      </c>
      <c r="K2407" s="195">
        <v>0.24979999999999999</v>
      </c>
      <c r="L2407" s="201">
        <f t="shared" si="1210"/>
        <v>1.495053</v>
      </c>
      <c r="M2407" s="196">
        <f t="shared" si="1211"/>
        <v>7.48</v>
      </c>
      <c r="N2407" s="20"/>
      <c r="O2407" s="17"/>
      <c r="P2407" s="17"/>
      <c r="Q2407" s="17"/>
      <c r="R2407" s="17"/>
    </row>
    <row r="2408" spans="1:18" ht="15.75">
      <c r="A2408" s="17"/>
      <c r="B2408" s="213"/>
      <c r="C2408" s="174"/>
      <c r="D2408" s="199" t="s">
        <v>3455</v>
      </c>
      <c r="E2408" s="482" t="s">
        <v>3456</v>
      </c>
      <c r="F2408" s="483" t="s">
        <v>489</v>
      </c>
      <c r="G2408" s="199" t="s">
        <v>489</v>
      </c>
      <c r="H2408" s="192" t="s">
        <v>1534</v>
      </c>
      <c r="I2408" s="199">
        <v>8.61</v>
      </c>
      <c r="J2408" s="201">
        <f t="shared" si="1209"/>
        <v>17.22</v>
      </c>
      <c r="K2408" s="195">
        <v>0.24979999999999999</v>
      </c>
      <c r="L2408" s="201">
        <f t="shared" si="1210"/>
        <v>4.3015559999999997</v>
      </c>
      <c r="M2408" s="196">
        <f t="shared" si="1211"/>
        <v>21.52</v>
      </c>
      <c r="N2408" s="20"/>
      <c r="O2408" s="17"/>
      <c r="P2408" s="17"/>
      <c r="Q2408" s="17"/>
      <c r="R2408" s="17"/>
    </row>
    <row r="2409" spans="1:18" ht="15.75">
      <c r="A2409" s="17"/>
      <c r="B2409" s="213"/>
      <c r="C2409" s="174"/>
      <c r="D2409" s="199" t="s">
        <v>3417</v>
      </c>
      <c r="E2409" s="482" t="s">
        <v>3418</v>
      </c>
      <c r="F2409" s="483" t="s">
        <v>518</v>
      </c>
      <c r="G2409" s="199" t="s">
        <v>518</v>
      </c>
      <c r="H2409" s="192" t="s">
        <v>1527</v>
      </c>
      <c r="I2409" s="199">
        <v>45.78</v>
      </c>
      <c r="J2409" s="201">
        <f t="shared" si="1209"/>
        <v>45.78</v>
      </c>
      <c r="K2409" s="195">
        <v>0.24979999999999999</v>
      </c>
      <c r="L2409" s="201">
        <f t="shared" si="1210"/>
        <v>11.435843999999999</v>
      </c>
      <c r="M2409" s="196">
        <f t="shared" si="1211"/>
        <v>57.22</v>
      </c>
      <c r="N2409" s="20"/>
      <c r="O2409" s="17"/>
      <c r="P2409" s="17"/>
      <c r="Q2409" s="17"/>
      <c r="R2409" s="17"/>
    </row>
    <row r="2410" spans="1:18" ht="15.75">
      <c r="A2410" s="17"/>
      <c r="B2410" s="213"/>
      <c r="C2410" s="174"/>
      <c r="D2410" s="199" t="s">
        <v>3427</v>
      </c>
      <c r="E2410" s="482" t="s">
        <v>3457</v>
      </c>
      <c r="F2410" s="483" t="s">
        <v>518</v>
      </c>
      <c r="G2410" s="199" t="s">
        <v>518</v>
      </c>
      <c r="H2410" s="192" t="s">
        <v>1527</v>
      </c>
      <c r="I2410" s="199">
        <v>27.84</v>
      </c>
      <c r="J2410" s="201">
        <f t="shared" si="1209"/>
        <v>27.84</v>
      </c>
      <c r="K2410" s="195">
        <v>0.24979999999999999</v>
      </c>
      <c r="L2410" s="201">
        <f t="shared" si="1210"/>
        <v>6.9544319999999997</v>
      </c>
      <c r="M2410" s="196">
        <f t="shared" si="1211"/>
        <v>34.79</v>
      </c>
      <c r="N2410" s="20"/>
      <c r="O2410" s="17"/>
      <c r="P2410" s="17"/>
      <c r="Q2410" s="17"/>
      <c r="R2410" s="17"/>
    </row>
    <row r="2411" spans="1:18" ht="15.75">
      <c r="A2411" s="17"/>
      <c r="B2411" s="213"/>
      <c r="C2411" s="174"/>
      <c r="D2411" s="199" t="s">
        <v>3461</v>
      </c>
      <c r="E2411" s="482" t="s">
        <v>3462</v>
      </c>
      <c r="F2411" s="483" t="s">
        <v>518</v>
      </c>
      <c r="G2411" s="199" t="s">
        <v>518</v>
      </c>
      <c r="H2411" s="192" t="s">
        <v>1527</v>
      </c>
      <c r="I2411" s="199">
        <v>292.08999999999997</v>
      </c>
      <c r="J2411" s="201">
        <f t="shared" si="1209"/>
        <v>292.08999999999997</v>
      </c>
      <c r="K2411" s="195">
        <v>0.24979999999999999</v>
      </c>
      <c r="L2411" s="201">
        <f t="shared" si="1210"/>
        <v>72.964081999999991</v>
      </c>
      <c r="M2411" s="196">
        <f t="shared" si="1211"/>
        <v>365.05</v>
      </c>
      <c r="N2411" s="20"/>
      <c r="O2411" s="17"/>
      <c r="P2411" s="17"/>
      <c r="Q2411" s="17"/>
      <c r="R2411" s="17"/>
    </row>
    <row r="2412" spans="1:18" ht="15.75">
      <c r="A2412" s="17"/>
      <c r="B2412" s="213"/>
      <c r="C2412" s="174"/>
      <c r="D2412" s="199" t="s">
        <v>1661</v>
      </c>
      <c r="E2412" s="482" t="s">
        <v>1662</v>
      </c>
      <c r="F2412" s="483" t="s">
        <v>596</v>
      </c>
      <c r="G2412" s="199" t="s">
        <v>596</v>
      </c>
      <c r="H2412" s="192" t="s">
        <v>3459</v>
      </c>
      <c r="I2412" s="199">
        <v>17.04</v>
      </c>
      <c r="J2412" s="201">
        <f t="shared" si="1209"/>
        <v>131.208</v>
      </c>
      <c r="K2412" s="195">
        <v>0.24979999999999999</v>
      </c>
      <c r="L2412" s="201">
        <f t="shared" si="1210"/>
        <v>32.775758400000001</v>
      </c>
      <c r="M2412" s="196">
        <f t="shared" si="1211"/>
        <v>163.98</v>
      </c>
      <c r="N2412" s="20"/>
      <c r="O2412" s="17"/>
      <c r="P2412" s="17"/>
      <c r="Q2412" s="17"/>
      <c r="R2412" s="17"/>
    </row>
    <row r="2413" spans="1:18" ht="15.75">
      <c r="A2413" s="17"/>
      <c r="B2413" s="213"/>
      <c r="C2413" s="174"/>
      <c r="D2413" s="199" t="s">
        <v>1649</v>
      </c>
      <c r="E2413" s="482" t="s">
        <v>1650</v>
      </c>
      <c r="F2413" s="483" t="s">
        <v>596</v>
      </c>
      <c r="G2413" s="199" t="s">
        <v>596</v>
      </c>
      <c r="H2413" s="192" t="s">
        <v>3459</v>
      </c>
      <c r="I2413" s="199">
        <v>21.22</v>
      </c>
      <c r="J2413" s="201">
        <f t="shared" si="1209"/>
        <v>163.39400000000001</v>
      </c>
      <c r="K2413" s="195">
        <v>0.24979999999999999</v>
      </c>
      <c r="L2413" s="201">
        <f t="shared" si="1210"/>
        <v>40.815821200000002</v>
      </c>
      <c r="M2413" s="196">
        <f t="shared" si="1211"/>
        <v>204.21</v>
      </c>
      <c r="N2413" s="20"/>
      <c r="O2413" s="17"/>
      <c r="P2413" s="17"/>
      <c r="Q2413" s="17"/>
      <c r="R2413" s="17"/>
    </row>
    <row r="2414" spans="1:18" ht="15.75">
      <c r="A2414" s="17"/>
      <c r="B2414" s="213"/>
      <c r="C2414" s="487"/>
      <c r="D2414" s="487"/>
      <c r="E2414" s="487"/>
      <c r="F2414" s="487"/>
      <c r="G2414" s="487"/>
      <c r="H2414" s="487"/>
      <c r="I2414" s="487"/>
      <c r="J2414" s="487"/>
      <c r="K2414" s="487"/>
      <c r="L2414" s="209" t="s">
        <v>594</v>
      </c>
      <c r="M2414" s="210">
        <f>SUM(M2410:M2413)</f>
        <v>768.03000000000009</v>
      </c>
      <c r="N2414" s="20"/>
      <c r="O2414" s="17"/>
      <c r="P2414" s="17"/>
      <c r="Q2414" s="17"/>
      <c r="R2414" s="17"/>
    </row>
    <row r="2415" spans="1:18" ht="15.75">
      <c r="A2415" s="17"/>
      <c r="B2415" s="213"/>
      <c r="C2415" s="206" t="s">
        <v>551</v>
      </c>
      <c r="D2415" s="206"/>
      <c r="E2415" s="484" t="s">
        <v>1406</v>
      </c>
      <c r="F2415" s="484"/>
      <c r="G2415" s="484"/>
      <c r="H2415" s="484"/>
      <c r="I2415" s="484"/>
      <c r="J2415" s="484"/>
      <c r="K2415" s="484"/>
      <c r="L2415" s="484"/>
      <c r="M2415" s="485"/>
      <c r="N2415" s="20"/>
      <c r="O2415" s="17"/>
      <c r="P2415" s="17"/>
      <c r="Q2415" s="17"/>
      <c r="R2415" s="17"/>
    </row>
    <row r="2416" spans="1:18" ht="15.75">
      <c r="A2416" s="17"/>
      <c r="B2416" s="213"/>
      <c r="C2416" s="206" t="s">
        <v>552</v>
      </c>
      <c r="D2416" s="206" t="s">
        <v>3463</v>
      </c>
      <c r="E2416" s="484" t="s">
        <v>1407</v>
      </c>
      <c r="F2416" s="484" t="s">
        <v>489</v>
      </c>
      <c r="G2416" s="484" t="s">
        <v>1577</v>
      </c>
      <c r="H2416" s="484"/>
      <c r="I2416" s="484"/>
      <c r="J2416" s="484"/>
      <c r="K2416" s="484"/>
      <c r="L2416" s="484"/>
      <c r="M2416" s="485"/>
      <c r="N2416" s="20"/>
      <c r="O2416" s="17"/>
      <c r="P2416" s="17"/>
      <c r="Q2416" s="17"/>
      <c r="R2416" s="17"/>
    </row>
    <row r="2417" spans="1:18" ht="15.75">
      <c r="A2417" s="17"/>
      <c r="B2417" s="213"/>
      <c r="C2417" s="174"/>
      <c r="D2417" s="199" t="s">
        <v>2126</v>
      </c>
      <c r="E2417" s="482" t="s">
        <v>601</v>
      </c>
      <c r="F2417" s="483"/>
      <c r="G2417" s="199" t="s">
        <v>596</v>
      </c>
      <c r="H2417" s="192" t="s">
        <v>1562</v>
      </c>
      <c r="I2417" s="199">
        <v>17.5</v>
      </c>
      <c r="J2417" s="201">
        <f t="shared" ref="J2417:J2418" si="1212">H2417*I2417</f>
        <v>0.875</v>
      </c>
      <c r="K2417" s="195">
        <v>0.24979999999999999</v>
      </c>
      <c r="L2417" s="201">
        <f t="shared" ref="L2417:L2418" si="1213">J2417*K2417</f>
        <v>0.21857499999999999</v>
      </c>
      <c r="M2417" s="196">
        <f t="shared" ref="M2417:M2418" si="1214">ROUND(J2417+L2417,2)</f>
        <v>1.0900000000000001</v>
      </c>
      <c r="N2417" s="20"/>
      <c r="O2417" s="17"/>
      <c r="P2417" s="17"/>
      <c r="Q2417" s="17"/>
      <c r="R2417" s="17"/>
    </row>
    <row r="2418" spans="1:18" ht="15.75">
      <c r="A2418" s="17"/>
      <c r="B2418" s="213"/>
      <c r="C2418" s="174"/>
      <c r="D2418" s="199" t="s">
        <v>1560</v>
      </c>
      <c r="E2418" s="482" t="s">
        <v>595</v>
      </c>
      <c r="F2418" s="483"/>
      <c r="G2418" s="199" t="s">
        <v>596</v>
      </c>
      <c r="H2418" s="192" t="s">
        <v>1562</v>
      </c>
      <c r="I2418" s="199">
        <v>21.61</v>
      </c>
      <c r="J2418" s="201">
        <f t="shared" si="1212"/>
        <v>1.0805</v>
      </c>
      <c r="K2418" s="195">
        <v>0.24979999999999999</v>
      </c>
      <c r="L2418" s="201">
        <f t="shared" si="1213"/>
        <v>0.26990890000000001</v>
      </c>
      <c r="M2418" s="196">
        <f t="shared" si="1214"/>
        <v>1.35</v>
      </c>
      <c r="N2418" s="20"/>
      <c r="O2418" s="17"/>
      <c r="P2418" s="17"/>
      <c r="Q2418" s="17"/>
      <c r="R2418" s="17"/>
    </row>
    <row r="2419" spans="1:18" ht="15.75">
      <c r="A2419" s="17"/>
      <c r="B2419" s="213"/>
      <c r="C2419" s="487"/>
      <c r="D2419" s="487"/>
      <c r="E2419" s="487"/>
      <c r="F2419" s="487"/>
      <c r="G2419" s="487"/>
      <c r="H2419" s="487"/>
      <c r="I2419" s="487"/>
      <c r="J2419" s="487"/>
      <c r="K2419" s="487"/>
      <c r="L2419" s="209" t="s">
        <v>594</v>
      </c>
      <c r="M2419" s="210">
        <f>SUM(M2417:M2418)</f>
        <v>2.4400000000000004</v>
      </c>
      <c r="N2419" s="20"/>
      <c r="O2419" s="17"/>
      <c r="P2419" s="17"/>
      <c r="Q2419" s="17"/>
      <c r="R2419" s="17"/>
    </row>
    <row r="2420" spans="1:18" ht="15.75">
      <c r="A2420" s="17"/>
      <c r="B2420" s="213"/>
      <c r="C2420" s="206" t="s">
        <v>553</v>
      </c>
      <c r="D2420" s="206" t="s">
        <v>3464</v>
      </c>
      <c r="E2420" s="484" t="s">
        <v>1408</v>
      </c>
      <c r="F2420" s="484" t="s">
        <v>489</v>
      </c>
      <c r="G2420" s="484" t="s">
        <v>1577</v>
      </c>
      <c r="H2420" s="484"/>
      <c r="I2420" s="484"/>
      <c r="J2420" s="484"/>
      <c r="K2420" s="484"/>
      <c r="L2420" s="484"/>
      <c r="M2420" s="485"/>
      <c r="N2420" s="20"/>
      <c r="O2420" s="17"/>
      <c r="P2420" s="17"/>
      <c r="Q2420" s="17"/>
      <c r="R2420" s="17"/>
    </row>
    <row r="2421" spans="1:18" ht="15.75">
      <c r="A2421" s="17"/>
      <c r="B2421" s="213"/>
      <c r="C2421" s="174"/>
      <c r="D2421" s="199" t="s">
        <v>2491</v>
      </c>
      <c r="E2421" s="482" t="s">
        <v>831</v>
      </c>
      <c r="F2421" s="483"/>
      <c r="G2421" s="199" t="s">
        <v>505</v>
      </c>
      <c r="H2421" s="192" t="s">
        <v>1561</v>
      </c>
      <c r="I2421" s="199">
        <v>20.85</v>
      </c>
      <c r="J2421" s="201">
        <f t="shared" ref="J2421:J2423" si="1215">H2421*I2421</f>
        <v>0.20850000000000002</v>
      </c>
      <c r="K2421" s="195">
        <v>0.24979999999999999</v>
      </c>
      <c r="L2421" s="201">
        <f t="shared" ref="L2421:L2423" si="1216">J2421*K2421</f>
        <v>5.2083300000000006E-2</v>
      </c>
      <c r="M2421" s="196">
        <f t="shared" ref="M2421:M2423" si="1217">ROUND(J2421+L2421,2)</f>
        <v>0.26</v>
      </c>
      <c r="N2421" s="20"/>
      <c r="O2421" s="17"/>
      <c r="P2421" s="17"/>
      <c r="Q2421" s="17"/>
      <c r="R2421" s="17"/>
    </row>
    <row r="2422" spans="1:18" ht="15.75">
      <c r="A2422" s="17"/>
      <c r="B2422" s="213"/>
      <c r="C2422" s="174"/>
      <c r="D2422" s="199" t="s">
        <v>2126</v>
      </c>
      <c r="E2422" s="482" t="s">
        <v>601</v>
      </c>
      <c r="F2422" s="483"/>
      <c r="G2422" s="199" t="s">
        <v>596</v>
      </c>
      <c r="H2422" s="192" t="s">
        <v>1667</v>
      </c>
      <c r="I2422" s="199">
        <v>17.5</v>
      </c>
      <c r="J2422" s="201">
        <f t="shared" si="1215"/>
        <v>2.625</v>
      </c>
      <c r="K2422" s="195">
        <v>0.24979999999999999</v>
      </c>
      <c r="L2422" s="201">
        <f t="shared" si="1216"/>
        <v>0.655725</v>
      </c>
      <c r="M2422" s="196">
        <f t="shared" si="1217"/>
        <v>3.28</v>
      </c>
      <c r="N2422" s="20"/>
      <c r="O2422" s="17"/>
      <c r="P2422" s="17"/>
      <c r="Q2422" s="17"/>
      <c r="R2422" s="17"/>
    </row>
    <row r="2423" spans="1:18" ht="15.75">
      <c r="A2423" s="17"/>
      <c r="B2423" s="213"/>
      <c r="C2423" s="174"/>
      <c r="D2423" s="199" t="s">
        <v>1560</v>
      </c>
      <c r="E2423" s="482" t="s">
        <v>595</v>
      </c>
      <c r="F2423" s="483"/>
      <c r="G2423" s="199" t="s">
        <v>596</v>
      </c>
      <c r="H2423" s="192" t="s">
        <v>1667</v>
      </c>
      <c r="I2423" s="199">
        <v>21.61</v>
      </c>
      <c r="J2423" s="201">
        <f t="shared" si="1215"/>
        <v>3.2414999999999998</v>
      </c>
      <c r="K2423" s="195">
        <v>0.24979999999999999</v>
      </c>
      <c r="L2423" s="201">
        <f t="shared" si="1216"/>
        <v>0.80972669999999991</v>
      </c>
      <c r="M2423" s="196">
        <f t="shared" si="1217"/>
        <v>4.05</v>
      </c>
      <c r="N2423" s="20"/>
      <c r="O2423" s="17"/>
      <c r="P2423" s="17"/>
      <c r="Q2423" s="17"/>
      <c r="R2423" s="17"/>
    </row>
    <row r="2424" spans="1:18" ht="15.75">
      <c r="A2424" s="17"/>
      <c r="B2424" s="213"/>
      <c r="C2424" s="487"/>
      <c r="D2424" s="487"/>
      <c r="E2424" s="487"/>
      <c r="F2424" s="487"/>
      <c r="G2424" s="487"/>
      <c r="H2424" s="487"/>
      <c r="I2424" s="487"/>
      <c r="J2424" s="487"/>
      <c r="K2424" s="487"/>
      <c r="L2424" s="209" t="s">
        <v>594</v>
      </c>
      <c r="M2424" s="210">
        <f>SUM(M2422:M2423)</f>
        <v>7.33</v>
      </c>
      <c r="N2424" s="20"/>
      <c r="O2424" s="17"/>
      <c r="P2424" s="17"/>
      <c r="Q2424" s="17"/>
      <c r="R2424" s="17"/>
    </row>
    <row r="2425" spans="1:18" ht="15.75" customHeight="1">
      <c r="A2425" s="17"/>
      <c r="B2425" s="213"/>
      <c r="C2425" s="206" t="s">
        <v>554</v>
      </c>
      <c r="D2425" s="206">
        <v>92259</v>
      </c>
      <c r="E2425" s="484" t="s">
        <v>1409</v>
      </c>
      <c r="F2425" s="484"/>
      <c r="G2425" s="484"/>
      <c r="H2425" s="484"/>
      <c r="I2425" s="484"/>
      <c r="J2425" s="484"/>
      <c r="K2425" s="484"/>
      <c r="L2425" s="484"/>
      <c r="M2425" s="485"/>
      <c r="N2425" s="20"/>
      <c r="O2425" s="17"/>
      <c r="P2425" s="17"/>
      <c r="Q2425" s="17"/>
      <c r="R2425" s="17"/>
    </row>
    <row r="2426" spans="1:18" ht="15" customHeight="1">
      <c r="A2426" s="17"/>
      <c r="B2426" s="213"/>
      <c r="C2426" s="174"/>
      <c r="D2426" s="199" t="s">
        <v>3465</v>
      </c>
      <c r="E2426" s="482" t="s">
        <v>929</v>
      </c>
      <c r="F2426" s="483"/>
      <c r="G2426" s="199" t="s">
        <v>489</v>
      </c>
      <c r="H2426" s="192" t="s">
        <v>2829</v>
      </c>
      <c r="I2426" s="199" t="s">
        <v>3470</v>
      </c>
      <c r="J2426" s="201">
        <f t="shared" ref="J2426:J2432" si="1218">H2426*I2426</f>
        <v>272.15999999999997</v>
      </c>
      <c r="K2426" s="195">
        <v>0.24979999999999999</v>
      </c>
      <c r="L2426" s="201">
        <f t="shared" ref="L2426:L2432" si="1219">J2426*K2426</f>
        <v>67.985567999999986</v>
      </c>
      <c r="M2426" s="196">
        <f t="shared" ref="M2426:M2432" si="1220">ROUND(J2426+L2426,2)</f>
        <v>340.15</v>
      </c>
      <c r="N2426" s="20"/>
      <c r="O2426" s="17"/>
      <c r="P2426" s="17"/>
      <c r="Q2426" s="17"/>
      <c r="R2426" s="17"/>
    </row>
    <row r="2427" spans="1:18" ht="15.75">
      <c r="A2427" s="17"/>
      <c r="B2427" s="213"/>
      <c r="C2427" s="174"/>
      <c r="D2427" s="199" t="s">
        <v>1554</v>
      </c>
      <c r="E2427" s="482" t="s">
        <v>1555</v>
      </c>
      <c r="F2427" s="483"/>
      <c r="G2427" s="199" t="s">
        <v>505</v>
      </c>
      <c r="H2427" s="192" t="s">
        <v>3471</v>
      </c>
      <c r="I2427" s="199" t="s">
        <v>2121</v>
      </c>
      <c r="J2427" s="201">
        <f t="shared" ref="J2427:J2430" si="1221">H2427*I2427</f>
        <v>23.861250000000002</v>
      </c>
      <c r="K2427" s="195">
        <v>0.24979999999999999</v>
      </c>
      <c r="L2427" s="201">
        <f t="shared" ref="L2427:L2430" si="1222">J2427*K2427</f>
        <v>5.9605402500000002</v>
      </c>
      <c r="M2427" s="196">
        <f t="shared" si="1220"/>
        <v>29.82</v>
      </c>
      <c r="N2427" s="20"/>
      <c r="O2427" s="17"/>
      <c r="P2427" s="17"/>
      <c r="Q2427" s="17"/>
      <c r="R2427" s="17"/>
    </row>
    <row r="2428" spans="1:18" ht="15.75">
      <c r="A2428" s="17"/>
      <c r="B2428" s="213"/>
      <c r="C2428" s="174"/>
      <c r="D2428" s="199" t="s">
        <v>2379</v>
      </c>
      <c r="E2428" s="482" t="s">
        <v>890</v>
      </c>
      <c r="F2428" s="483"/>
      <c r="G2428" s="199" t="s">
        <v>624</v>
      </c>
      <c r="H2428" s="192" t="s">
        <v>3415</v>
      </c>
      <c r="I2428" s="199" t="s">
        <v>2384</v>
      </c>
      <c r="J2428" s="201">
        <f t="shared" si="1221"/>
        <v>1.9996</v>
      </c>
      <c r="K2428" s="195">
        <v>0.24979999999999999</v>
      </c>
      <c r="L2428" s="201">
        <f t="shared" si="1222"/>
        <v>0.49950008000000001</v>
      </c>
      <c r="M2428" s="196">
        <f t="shared" si="1220"/>
        <v>2.5</v>
      </c>
      <c r="N2428" s="20"/>
      <c r="O2428" s="17"/>
      <c r="P2428" s="17"/>
      <c r="Q2428" s="17"/>
      <c r="R2428" s="17"/>
    </row>
    <row r="2429" spans="1:18" ht="15.75">
      <c r="A2429" s="17"/>
      <c r="B2429" s="213"/>
      <c r="C2429" s="174"/>
      <c r="D2429" s="199" t="s">
        <v>2126</v>
      </c>
      <c r="E2429" s="482" t="s">
        <v>601</v>
      </c>
      <c r="F2429" s="483"/>
      <c r="G2429" s="199" t="s">
        <v>596</v>
      </c>
      <c r="H2429" s="192" t="s">
        <v>3472</v>
      </c>
      <c r="I2429" s="199" t="s">
        <v>1496</v>
      </c>
      <c r="J2429" s="201">
        <f t="shared" si="1221"/>
        <v>27.702500000000001</v>
      </c>
      <c r="K2429" s="195">
        <v>0.24979999999999999</v>
      </c>
      <c r="L2429" s="201">
        <f t="shared" si="1222"/>
        <v>6.9200844999999997</v>
      </c>
      <c r="M2429" s="196">
        <f t="shared" si="1220"/>
        <v>34.619999999999997</v>
      </c>
      <c r="N2429" s="20"/>
      <c r="O2429" s="17"/>
      <c r="P2429" s="17"/>
      <c r="Q2429" s="17"/>
      <c r="R2429" s="17"/>
    </row>
    <row r="2430" spans="1:18" ht="15.75">
      <c r="A2430" s="17"/>
      <c r="B2430" s="213"/>
      <c r="C2430" s="174"/>
      <c r="D2430" s="199" t="s">
        <v>1560</v>
      </c>
      <c r="E2430" s="482" t="s">
        <v>595</v>
      </c>
      <c r="F2430" s="483"/>
      <c r="G2430" s="199" t="s">
        <v>596</v>
      </c>
      <c r="H2430" s="192" t="s">
        <v>3473</v>
      </c>
      <c r="I2430" s="199" t="s">
        <v>1498</v>
      </c>
      <c r="J2430" s="201">
        <f t="shared" si="1221"/>
        <v>72.263840000000002</v>
      </c>
      <c r="K2430" s="195">
        <v>0.24979999999999999</v>
      </c>
      <c r="L2430" s="201">
        <f t="shared" si="1222"/>
        <v>18.051507231999999</v>
      </c>
      <c r="M2430" s="196">
        <f t="shared" si="1220"/>
        <v>90.32</v>
      </c>
      <c r="N2430" s="20"/>
      <c r="O2430" s="17"/>
      <c r="P2430" s="17"/>
      <c r="Q2430" s="17"/>
      <c r="R2430" s="17"/>
    </row>
    <row r="2431" spans="1:18" ht="15" customHeight="1">
      <c r="A2431" s="17"/>
      <c r="B2431" s="213"/>
      <c r="C2431" s="174"/>
      <c r="D2431" s="199" t="s">
        <v>3466</v>
      </c>
      <c r="E2431" s="482" t="s">
        <v>3467</v>
      </c>
      <c r="F2431" s="483"/>
      <c r="G2431" s="199" t="s">
        <v>502</v>
      </c>
      <c r="H2431" s="192" t="s">
        <v>3426</v>
      </c>
      <c r="I2431" s="199" t="s">
        <v>3474</v>
      </c>
      <c r="J2431" s="201">
        <f t="shared" si="1218"/>
        <v>36.551712999999999</v>
      </c>
      <c r="K2431" s="195">
        <v>0.24979999999999999</v>
      </c>
      <c r="L2431" s="201">
        <f t="shared" si="1219"/>
        <v>9.1306179073999996</v>
      </c>
      <c r="M2431" s="196">
        <f t="shared" si="1220"/>
        <v>45.68</v>
      </c>
      <c r="N2431" s="20"/>
      <c r="O2431" s="17"/>
      <c r="P2431" s="17"/>
      <c r="Q2431" s="17"/>
      <c r="R2431" s="17"/>
    </row>
    <row r="2432" spans="1:18" ht="15" customHeight="1">
      <c r="A2432" s="17"/>
      <c r="B2432" s="213"/>
      <c r="C2432" s="174"/>
      <c r="D2432" s="199" t="s">
        <v>3468</v>
      </c>
      <c r="E2432" s="482" t="s">
        <v>3469</v>
      </c>
      <c r="F2432" s="483"/>
      <c r="G2432" s="199" t="s">
        <v>604</v>
      </c>
      <c r="H2432" s="192" t="s">
        <v>2424</v>
      </c>
      <c r="I2432" s="199" t="s">
        <v>3475</v>
      </c>
      <c r="J2432" s="201">
        <f t="shared" si="1218"/>
        <v>24.714939999999999</v>
      </c>
      <c r="K2432" s="195">
        <v>0.24979999999999999</v>
      </c>
      <c r="L2432" s="201">
        <f t="shared" si="1219"/>
        <v>6.1737920119999998</v>
      </c>
      <c r="M2432" s="196">
        <f t="shared" si="1220"/>
        <v>30.89</v>
      </c>
      <c r="N2432" s="20"/>
      <c r="O2432" s="17"/>
      <c r="P2432" s="17"/>
      <c r="Q2432" s="17"/>
      <c r="R2432" s="17"/>
    </row>
    <row r="2433" spans="1:18" ht="15.75">
      <c r="A2433" s="17"/>
      <c r="B2433" s="213"/>
      <c r="C2433" s="487"/>
      <c r="D2433" s="487"/>
      <c r="E2433" s="487"/>
      <c r="F2433" s="487"/>
      <c r="G2433" s="487"/>
      <c r="H2433" s="487"/>
      <c r="I2433" s="487"/>
      <c r="J2433" s="487"/>
      <c r="K2433" s="487"/>
      <c r="L2433" s="209" t="s">
        <v>594</v>
      </c>
      <c r="M2433" s="210">
        <f>SUM(M2426:M2432)</f>
        <v>573.9799999999999</v>
      </c>
      <c r="N2433" s="20"/>
      <c r="O2433" s="17"/>
      <c r="P2433" s="17"/>
      <c r="Q2433" s="17"/>
      <c r="R2433" s="17"/>
    </row>
    <row r="2434" spans="1:18" ht="15.75" customHeight="1">
      <c r="A2434" s="17"/>
      <c r="B2434" s="213"/>
      <c r="C2434" s="206" t="s">
        <v>555</v>
      </c>
      <c r="D2434" s="206">
        <v>92541</v>
      </c>
      <c r="E2434" s="484" t="s">
        <v>1410</v>
      </c>
      <c r="F2434" s="484"/>
      <c r="G2434" s="484"/>
      <c r="H2434" s="484"/>
      <c r="I2434" s="484"/>
      <c r="J2434" s="484"/>
      <c r="K2434" s="484"/>
      <c r="L2434" s="484"/>
      <c r="M2434" s="485"/>
      <c r="N2434" s="20"/>
      <c r="O2434" s="17"/>
      <c r="P2434" s="17"/>
      <c r="Q2434" s="17"/>
      <c r="R2434" s="17"/>
    </row>
    <row r="2435" spans="1:18" ht="15" customHeight="1">
      <c r="A2435" s="17"/>
      <c r="B2435" s="213"/>
      <c r="C2435" s="174"/>
      <c r="D2435" s="199" t="s">
        <v>3476</v>
      </c>
      <c r="E2435" s="482" t="s">
        <v>3477</v>
      </c>
      <c r="F2435" s="483"/>
      <c r="G2435" s="199" t="s">
        <v>489</v>
      </c>
      <c r="H2435" s="192" t="s">
        <v>3483</v>
      </c>
      <c r="I2435" s="199" t="s">
        <v>3484</v>
      </c>
      <c r="J2435" s="201">
        <f t="shared" ref="J2435:J2444" si="1223">H2435*I2435</f>
        <v>6.9985600000000003</v>
      </c>
      <c r="K2435" s="195">
        <v>0.24979999999999999</v>
      </c>
      <c r="L2435" s="201">
        <f t="shared" ref="L2435:L2444" si="1224">J2435*K2435</f>
        <v>1.7482402880000001</v>
      </c>
      <c r="M2435" s="196">
        <f t="shared" ref="M2435:M2444" si="1225">ROUND(J2435+L2435,2)</f>
        <v>8.75</v>
      </c>
      <c r="N2435" s="20"/>
      <c r="O2435" s="17"/>
      <c r="P2435" s="17"/>
      <c r="Q2435" s="17"/>
      <c r="R2435" s="17"/>
    </row>
    <row r="2436" spans="1:18" ht="15" customHeight="1">
      <c r="A2436" s="17"/>
      <c r="B2436" s="213"/>
      <c r="C2436" s="174"/>
      <c r="D2436" s="199" t="s">
        <v>3465</v>
      </c>
      <c r="E2436" s="482" t="s">
        <v>929</v>
      </c>
      <c r="F2436" s="483"/>
      <c r="G2436" s="199" t="s">
        <v>489</v>
      </c>
      <c r="H2436" s="192" t="s">
        <v>3485</v>
      </c>
      <c r="I2436" s="199" t="s">
        <v>3470</v>
      </c>
      <c r="J2436" s="201">
        <f t="shared" si="1223"/>
        <v>22.226399999999998</v>
      </c>
      <c r="K2436" s="195">
        <v>0.24979999999999999</v>
      </c>
      <c r="L2436" s="201">
        <f t="shared" si="1224"/>
        <v>5.552154719999999</v>
      </c>
      <c r="M2436" s="196">
        <f t="shared" si="1225"/>
        <v>27.78</v>
      </c>
      <c r="N2436" s="20"/>
      <c r="O2436" s="17"/>
      <c r="P2436" s="17"/>
      <c r="Q2436" s="17"/>
      <c r="R2436" s="17"/>
    </row>
    <row r="2437" spans="1:18" ht="15" customHeight="1">
      <c r="A2437" s="17"/>
      <c r="B2437" s="213"/>
      <c r="C2437" s="174"/>
      <c r="D2437" s="199" t="s">
        <v>3478</v>
      </c>
      <c r="E2437" s="482" t="s">
        <v>3479</v>
      </c>
      <c r="F2437" s="483"/>
      <c r="G2437" s="199" t="s">
        <v>489</v>
      </c>
      <c r="H2437" s="192" t="s">
        <v>3486</v>
      </c>
      <c r="I2437" s="199" t="s">
        <v>3487</v>
      </c>
      <c r="J2437" s="201">
        <f t="shared" si="1223"/>
        <v>33.404800000000002</v>
      </c>
      <c r="K2437" s="195">
        <v>0.24979999999999999</v>
      </c>
      <c r="L2437" s="201">
        <f t="shared" si="1224"/>
        <v>8.3445190399999998</v>
      </c>
      <c r="M2437" s="196">
        <f t="shared" si="1225"/>
        <v>41.75</v>
      </c>
      <c r="N2437" s="20"/>
      <c r="O2437" s="17"/>
      <c r="P2437" s="17"/>
      <c r="Q2437" s="17"/>
      <c r="R2437" s="17"/>
    </row>
    <row r="2438" spans="1:18" ht="15" customHeight="1">
      <c r="A2438" s="17"/>
      <c r="B2438" s="213"/>
      <c r="C2438" s="174"/>
      <c r="D2438" s="199" t="s">
        <v>2450</v>
      </c>
      <c r="E2438" s="482" t="s">
        <v>625</v>
      </c>
      <c r="F2438" s="483"/>
      <c r="G2438" s="199" t="s">
        <v>505</v>
      </c>
      <c r="H2438" s="192" t="s">
        <v>2321</v>
      </c>
      <c r="I2438" s="199" t="s">
        <v>2464</v>
      </c>
      <c r="J2438" s="201">
        <f t="shared" si="1223"/>
        <v>1.6436000000000002</v>
      </c>
      <c r="K2438" s="195">
        <v>0.24979999999999999</v>
      </c>
      <c r="L2438" s="201">
        <f t="shared" si="1224"/>
        <v>0.41057128000000004</v>
      </c>
      <c r="M2438" s="196">
        <f t="shared" si="1225"/>
        <v>2.0499999999999998</v>
      </c>
      <c r="N2438" s="20"/>
      <c r="O2438" s="17"/>
      <c r="P2438" s="17"/>
      <c r="Q2438" s="17"/>
      <c r="R2438" s="17"/>
    </row>
    <row r="2439" spans="1:18" ht="15.75">
      <c r="A2439" s="17"/>
      <c r="B2439" s="213"/>
      <c r="C2439" s="174"/>
      <c r="D2439" s="199" t="s">
        <v>2451</v>
      </c>
      <c r="E2439" s="482" t="s">
        <v>2452</v>
      </c>
      <c r="F2439" s="483"/>
      <c r="G2439" s="199" t="s">
        <v>505</v>
      </c>
      <c r="H2439" s="192" t="s">
        <v>1562</v>
      </c>
      <c r="I2439" s="199" t="s">
        <v>2466</v>
      </c>
      <c r="J2439" s="201">
        <f t="shared" ref="J2439:J2441" si="1226">H2439*I2439</f>
        <v>1.0595000000000001</v>
      </c>
      <c r="K2439" s="195">
        <v>0.24979999999999999</v>
      </c>
      <c r="L2439" s="201">
        <f t="shared" ref="L2439:L2441" si="1227">J2439*K2439</f>
        <v>0.26466310000000004</v>
      </c>
      <c r="M2439" s="196">
        <f t="shared" si="1225"/>
        <v>1.32</v>
      </c>
      <c r="N2439" s="20"/>
      <c r="O2439" s="17"/>
      <c r="P2439" s="17"/>
      <c r="Q2439" s="17"/>
      <c r="R2439" s="17"/>
    </row>
    <row r="2440" spans="1:18" ht="15.75">
      <c r="A2440" s="17"/>
      <c r="B2440" s="213"/>
      <c r="C2440" s="174"/>
      <c r="D2440" s="199" t="s">
        <v>3480</v>
      </c>
      <c r="E2440" s="482" t="s">
        <v>930</v>
      </c>
      <c r="F2440" s="483"/>
      <c r="G2440" s="199" t="s">
        <v>505</v>
      </c>
      <c r="H2440" s="192" t="s">
        <v>2552</v>
      </c>
      <c r="I2440" s="199" t="s">
        <v>3488</v>
      </c>
      <c r="J2440" s="201">
        <f t="shared" si="1226"/>
        <v>0.6411</v>
      </c>
      <c r="K2440" s="195">
        <v>0.24979999999999999</v>
      </c>
      <c r="L2440" s="201">
        <f t="shared" si="1227"/>
        <v>0.16014677999999999</v>
      </c>
      <c r="M2440" s="196">
        <f t="shared" si="1225"/>
        <v>0.8</v>
      </c>
      <c r="N2440" s="20"/>
      <c r="O2440" s="17"/>
      <c r="P2440" s="17"/>
      <c r="Q2440" s="17"/>
      <c r="R2440" s="17"/>
    </row>
    <row r="2441" spans="1:18" ht="15.75">
      <c r="A2441" s="17"/>
      <c r="B2441" s="213"/>
      <c r="C2441" s="174"/>
      <c r="D2441" s="199" t="s">
        <v>2126</v>
      </c>
      <c r="E2441" s="482" t="s">
        <v>601</v>
      </c>
      <c r="F2441" s="483"/>
      <c r="G2441" s="199" t="s">
        <v>596</v>
      </c>
      <c r="H2441" s="192" t="s">
        <v>3000</v>
      </c>
      <c r="I2441" s="199" t="s">
        <v>1496</v>
      </c>
      <c r="J2441" s="201">
        <f t="shared" si="1226"/>
        <v>7.0350000000000001</v>
      </c>
      <c r="K2441" s="195">
        <v>0.24979999999999999</v>
      </c>
      <c r="L2441" s="201">
        <f t="shared" si="1227"/>
        <v>1.7573430000000001</v>
      </c>
      <c r="M2441" s="196">
        <f t="shared" si="1225"/>
        <v>8.7899999999999991</v>
      </c>
      <c r="N2441" s="20"/>
      <c r="O2441" s="17"/>
      <c r="P2441" s="17"/>
      <c r="Q2441" s="17"/>
      <c r="R2441" s="17"/>
    </row>
    <row r="2442" spans="1:18" ht="15" customHeight="1">
      <c r="A2442" s="17"/>
      <c r="B2442" s="213"/>
      <c r="C2442" s="174"/>
      <c r="D2442" s="199" t="s">
        <v>1560</v>
      </c>
      <c r="E2442" s="482" t="s">
        <v>595</v>
      </c>
      <c r="F2442" s="483"/>
      <c r="G2442" s="199" t="s">
        <v>596</v>
      </c>
      <c r="H2442" s="192" t="s">
        <v>1636</v>
      </c>
      <c r="I2442" s="199" t="s">
        <v>1498</v>
      </c>
      <c r="J2442" s="201">
        <f t="shared" si="1223"/>
        <v>8.6440000000000001</v>
      </c>
      <c r="K2442" s="195">
        <v>0.24979999999999999</v>
      </c>
      <c r="L2442" s="201">
        <f t="shared" si="1224"/>
        <v>2.1592712000000001</v>
      </c>
      <c r="M2442" s="196">
        <f t="shared" si="1225"/>
        <v>10.8</v>
      </c>
      <c r="N2442" s="20"/>
      <c r="O2442" s="17"/>
      <c r="P2442" s="17"/>
      <c r="Q2442" s="17"/>
      <c r="R2442" s="17"/>
    </row>
    <row r="2443" spans="1:18" ht="15" customHeight="1">
      <c r="A2443" s="17"/>
      <c r="B2443" s="213"/>
      <c r="C2443" s="174"/>
      <c r="D2443" s="199" t="s">
        <v>3481</v>
      </c>
      <c r="E2443" s="482" t="s">
        <v>931</v>
      </c>
      <c r="F2443" s="483"/>
      <c r="G2443" s="199" t="s">
        <v>502</v>
      </c>
      <c r="H2443" s="192" t="s">
        <v>3489</v>
      </c>
      <c r="I2443" s="199" t="s">
        <v>3490</v>
      </c>
      <c r="J2443" s="201">
        <f t="shared" si="1223"/>
        <v>0.73542000000000007</v>
      </c>
      <c r="K2443" s="195">
        <v>0.24979999999999999</v>
      </c>
      <c r="L2443" s="201">
        <f t="shared" si="1224"/>
        <v>0.18370791600000003</v>
      </c>
      <c r="M2443" s="196">
        <f t="shared" si="1225"/>
        <v>0.92</v>
      </c>
      <c r="N2443" s="20"/>
      <c r="O2443" s="17"/>
      <c r="P2443" s="17"/>
      <c r="Q2443" s="17"/>
      <c r="R2443" s="17"/>
    </row>
    <row r="2444" spans="1:18" ht="15" customHeight="1">
      <c r="A2444" s="17"/>
      <c r="B2444" s="213"/>
      <c r="C2444" s="174"/>
      <c r="D2444" s="199" t="s">
        <v>3482</v>
      </c>
      <c r="E2444" s="482" t="s">
        <v>932</v>
      </c>
      <c r="F2444" s="483"/>
      <c r="G2444" s="199" t="s">
        <v>604</v>
      </c>
      <c r="H2444" s="192" t="s">
        <v>3491</v>
      </c>
      <c r="I2444" s="199" t="s">
        <v>3492</v>
      </c>
      <c r="J2444" s="201">
        <f t="shared" si="1223"/>
        <v>0.96955800000000003</v>
      </c>
      <c r="K2444" s="195">
        <v>0.24979999999999999</v>
      </c>
      <c r="L2444" s="201">
        <f t="shared" si="1224"/>
        <v>0.24219558839999999</v>
      </c>
      <c r="M2444" s="196">
        <f t="shared" si="1225"/>
        <v>1.21</v>
      </c>
      <c r="N2444" s="20"/>
      <c r="O2444" s="17"/>
      <c r="P2444" s="17"/>
      <c r="Q2444" s="17"/>
      <c r="R2444" s="17"/>
    </row>
    <row r="2445" spans="1:18" ht="15.75">
      <c r="A2445" s="17"/>
      <c r="B2445" s="213"/>
      <c r="C2445" s="487"/>
      <c r="D2445" s="487"/>
      <c r="E2445" s="487"/>
      <c r="F2445" s="487"/>
      <c r="G2445" s="487"/>
      <c r="H2445" s="487"/>
      <c r="I2445" s="487"/>
      <c r="J2445" s="487"/>
      <c r="K2445" s="487"/>
      <c r="L2445" s="209" t="s">
        <v>594</v>
      </c>
      <c r="M2445" s="210">
        <f>SUM(M2435:M2444)</f>
        <v>104.16999999999997</v>
      </c>
      <c r="N2445" s="20"/>
      <c r="O2445" s="17"/>
      <c r="P2445" s="17"/>
      <c r="Q2445" s="17"/>
      <c r="R2445" s="17"/>
    </row>
    <row r="2446" spans="1:18" ht="15.75" customHeight="1">
      <c r="A2446" s="17"/>
      <c r="B2446" s="213"/>
      <c r="C2446" s="206" t="s">
        <v>556</v>
      </c>
      <c r="D2446" s="206">
        <v>92542</v>
      </c>
      <c r="E2446" s="484" t="s">
        <v>1411</v>
      </c>
      <c r="F2446" s="484"/>
      <c r="G2446" s="484"/>
      <c r="H2446" s="484"/>
      <c r="I2446" s="484"/>
      <c r="J2446" s="484"/>
      <c r="K2446" s="484"/>
      <c r="L2446" s="484"/>
      <c r="M2446" s="485"/>
      <c r="N2446" s="20"/>
      <c r="O2446" s="17"/>
      <c r="P2446" s="17"/>
      <c r="Q2446" s="17"/>
      <c r="R2446" s="17"/>
    </row>
    <row r="2447" spans="1:18" ht="15" customHeight="1">
      <c r="A2447" s="17"/>
      <c r="B2447" s="213"/>
      <c r="C2447" s="174"/>
      <c r="D2447" s="199" t="s">
        <v>3476</v>
      </c>
      <c r="E2447" s="482" t="s">
        <v>3477</v>
      </c>
      <c r="F2447" s="483"/>
      <c r="G2447" s="199" t="s">
        <v>489</v>
      </c>
      <c r="H2447" s="192" t="s">
        <v>3493</v>
      </c>
      <c r="I2447" s="199" t="s">
        <v>3484</v>
      </c>
      <c r="J2447" s="201">
        <f t="shared" ref="J2447:J2456" si="1228">H2447*I2447</f>
        <v>7.0420800000000003</v>
      </c>
      <c r="K2447" s="195">
        <v>0.24979999999999999</v>
      </c>
      <c r="L2447" s="201">
        <f t="shared" ref="L2447:L2456" si="1229">J2447*K2447</f>
        <v>1.759111584</v>
      </c>
      <c r="M2447" s="196">
        <f t="shared" ref="M2447:M2456" si="1230">ROUND(J2447+L2447,2)</f>
        <v>8.8000000000000007</v>
      </c>
      <c r="N2447" s="20"/>
      <c r="O2447" s="17"/>
      <c r="P2447" s="17"/>
      <c r="Q2447" s="17"/>
      <c r="R2447" s="17"/>
    </row>
    <row r="2448" spans="1:18" ht="15" customHeight="1">
      <c r="A2448" s="17"/>
      <c r="B2448" s="213"/>
      <c r="C2448" s="174"/>
      <c r="D2448" s="199" t="s">
        <v>3465</v>
      </c>
      <c r="E2448" s="482" t="s">
        <v>929</v>
      </c>
      <c r="F2448" s="483"/>
      <c r="G2448" s="199" t="s">
        <v>489</v>
      </c>
      <c r="H2448" s="192" t="s">
        <v>3164</v>
      </c>
      <c r="I2448" s="199" t="s">
        <v>3470</v>
      </c>
      <c r="J2448" s="201">
        <f t="shared" si="1228"/>
        <v>30.754079999999995</v>
      </c>
      <c r="K2448" s="195">
        <v>0.24979999999999999</v>
      </c>
      <c r="L2448" s="201">
        <f t="shared" si="1229"/>
        <v>7.6823691839999988</v>
      </c>
      <c r="M2448" s="196">
        <f t="shared" si="1230"/>
        <v>38.44</v>
      </c>
      <c r="N2448" s="20"/>
      <c r="O2448" s="17"/>
      <c r="P2448" s="17"/>
      <c r="Q2448" s="17"/>
      <c r="R2448" s="17"/>
    </row>
    <row r="2449" spans="1:18" ht="15" customHeight="1">
      <c r="A2449" s="17"/>
      <c r="B2449" s="213"/>
      <c r="C2449" s="174"/>
      <c r="D2449" s="199" t="s">
        <v>3478</v>
      </c>
      <c r="E2449" s="482" t="s">
        <v>3479</v>
      </c>
      <c r="F2449" s="483"/>
      <c r="G2449" s="199" t="s">
        <v>489</v>
      </c>
      <c r="H2449" s="192" t="s">
        <v>3494</v>
      </c>
      <c r="I2449" s="199" t="s">
        <v>3487</v>
      </c>
      <c r="J2449" s="201">
        <f t="shared" si="1228"/>
        <v>33.747999999999998</v>
      </c>
      <c r="K2449" s="195">
        <v>0.24979999999999999</v>
      </c>
      <c r="L2449" s="201">
        <f t="shared" si="1229"/>
        <v>8.4302503999999985</v>
      </c>
      <c r="M2449" s="196">
        <f t="shared" si="1230"/>
        <v>42.18</v>
      </c>
      <c r="N2449" s="20"/>
      <c r="O2449" s="17"/>
      <c r="P2449" s="17"/>
      <c r="Q2449" s="17"/>
      <c r="R2449" s="17"/>
    </row>
    <row r="2450" spans="1:18" ht="15" customHeight="1">
      <c r="A2450" s="17"/>
      <c r="B2450" s="213"/>
      <c r="C2450" s="174"/>
      <c r="D2450" s="199" t="s">
        <v>2450</v>
      </c>
      <c r="E2450" s="482" t="s">
        <v>625</v>
      </c>
      <c r="F2450" s="483"/>
      <c r="G2450" s="199" t="s">
        <v>505</v>
      </c>
      <c r="H2450" s="192" t="s">
        <v>2321</v>
      </c>
      <c r="I2450" s="199" t="s">
        <v>2464</v>
      </c>
      <c r="J2450" s="201">
        <f t="shared" si="1228"/>
        <v>1.6436000000000002</v>
      </c>
      <c r="K2450" s="195">
        <v>0.24979999999999999</v>
      </c>
      <c r="L2450" s="201">
        <f t="shared" si="1229"/>
        <v>0.41057128000000004</v>
      </c>
      <c r="M2450" s="196">
        <f t="shared" si="1230"/>
        <v>2.0499999999999998</v>
      </c>
      <c r="N2450" s="20"/>
      <c r="O2450" s="17"/>
      <c r="P2450" s="17"/>
      <c r="Q2450" s="17"/>
      <c r="R2450" s="17"/>
    </row>
    <row r="2451" spans="1:18" ht="15" customHeight="1">
      <c r="A2451" s="17"/>
      <c r="B2451" s="213"/>
      <c r="C2451" s="174"/>
      <c r="D2451" s="199" t="s">
        <v>2451</v>
      </c>
      <c r="E2451" s="482" t="s">
        <v>2452</v>
      </c>
      <c r="F2451" s="483"/>
      <c r="G2451" s="199" t="s">
        <v>505</v>
      </c>
      <c r="H2451" s="192" t="s">
        <v>1562</v>
      </c>
      <c r="I2451" s="199" t="s">
        <v>2466</v>
      </c>
      <c r="J2451" s="201">
        <f t="shared" si="1228"/>
        <v>1.0595000000000001</v>
      </c>
      <c r="K2451" s="195">
        <v>0.24979999999999999</v>
      </c>
      <c r="L2451" s="201">
        <f t="shared" si="1229"/>
        <v>0.26466310000000004</v>
      </c>
      <c r="M2451" s="196">
        <f t="shared" si="1230"/>
        <v>1.32</v>
      </c>
      <c r="N2451" s="20"/>
      <c r="O2451" s="17"/>
      <c r="P2451" s="17"/>
      <c r="Q2451" s="17"/>
      <c r="R2451" s="17"/>
    </row>
    <row r="2452" spans="1:18" ht="15" customHeight="1">
      <c r="A2452" s="17"/>
      <c r="B2452" s="213"/>
      <c r="C2452" s="174"/>
      <c r="D2452" s="199" t="s">
        <v>3480</v>
      </c>
      <c r="E2452" s="482" t="s">
        <v>930</v>
      </c>
      <c r="F2452" s="483"/>
      <c r="G2452" s="199" t="s">
        <v>505</v>
      </c>
      <c r="H2452" s="192" t="s">
        <v>2552</v>
      </c>
      <c r="I2452" s="199" t="s">
        <v>3488</v>
      </c>
      <c r="J2452" s="201">
        <f t="shared" si="1228"/>
        <v>0.6411</v>
      </c>
      <c r="K2452" s="195">
        <v>0.24979999999999999</v>
      </c>
      <c r="L2452" s="201">
        <f t="shared" si="1229"/>
        <v>0.16014677999999999</v>
      </c>
      <c r="M2452" s="196">
        <f t="shared" si="1230"/>
        <v>0.8</v>
      </c>
      <c r="N2452" s="20"/>
      <c r="O2452" s="17"/>
      <c r="P2452" s="17"/>
      <c r="Q2452" s="17"/>
      <c r="R2452" s="17"/>
    </row>
    <row r="2453" spans="1:18" ht="15" customHeight="1">
      <c r="A2453" s="17"/>
      <c r="B2453" s="213"/>
      <c r="C2453" s="174"/>
      <c r="D2453" s="199" t="s">
        <v>2126</v>
      </c>
      <c r="E2453" s="482" t="s">
        <v>601</v>
      </c>
      <c r="F2453" s="483"/>
      <c r="G2453" s="199" t="s">
        <v>596</v>
      </c>
      <c r="H2453" s="192" t="s">
        <v>3495</v>
      </c>
      <c r="I2453" s="199" t="s">
        <v>1496</v>
      </c>
      <c r="J2453" s="201">
        <f t="shared" si="1228"/>
        <v>8.6449999999999996</v>
      </c>
      <c r="K2453" s="195">
        <v>0.24979999999999999</v>
      </c>
      <c r="L2453" s="201">
        <f t="shared" si="1229"/>
        <v>2.1595209999999998</v>
      </c>
      <c r="M2453" s="196">
        <f t="shared" si="1230"/>
        <v>10.8</v>
      </c>
      <c r="N2453" s="20"/>
      <c r="O2453" s="17"/>
      <c r="P2453" s="17"/>
      <c r="Q2453" s="17"/>
      <c r="R2453" s="17"/>
    </row>
    <row r="2454" spans="1:18" ht="15" customHeight="1">
      <c r="A2454" s="17"/>
      <c r="B2454" s="213"/>
      <c r="C2454" s="174"/>
      <c r="D2454" s="199" t="s">
        <v>1560</v>
      </c>
      <c r="E2454" s="482" t="s">
        <v>595</v>
      </c>
      <c r="F2454" s="483"/>
      <c r="G2454" s="199" t="s">
        <v>596</v>
      </c>
      <c r="H2454" s="192" t="s">
        <v>2159</v>
      </c>
      <c r="I2454" s="199" t="s">
        <v>1498</v>
      </c>
      <c r="J2454" s="201">
        <f t="shared" si="1228"/>
        <v>14.608360000000001</v>
      </c>
      <c r="K2454" s="195">
        <v>0.24979999999999999</v>
      </c>
      <c r="L2454" s="201">
        <f t="shared" si="1229"/>
        <v>3.649168328</v>
      </c>
      <c r="M2454" s="196">
        <f t="shared" si="1230"/>
        <v>18.260000000000002</v>
      </c>
      <c r="N2454" s="20"/>
      <c r="O2454" s="17"/>
      <c r="P2454" s="17"/>
      <c r="Q2454" s="17"/>
      <c r="R2454" s="17"/>
    </row>
    <row r="2455" spans="1:18" ht="15" customHeight="1">
      <c r="A2455" s="17"/>
      <c r="B2455" s="213"/>
      <c r="C2455" s="174"/>
      <c r="D2455" s="199" t="s">
        <v>3481</v>
      </c>
      <c r="E2455" s="482" t="s">
        <v>931</v>
      </c>
      <c r="F2455" s="483"/>
      <c r="G2455" s="199" t="s">
        <v>502</v>
      </c>
      <c r="H2455" s="192" t="s">
        <v>3496</v>
      </c>
      <c r="I2455" s="199" t="s">
        <v>3490</v>
      </c>
      <c r="J2455" s="201">
        <f t="shared" si="1228"/>
        <v>0.77647500000000003</v>
      </c>
      <c r="K2455" s="195">
        <v>0.24979999999999999</v>
      </c>
      <c r="L2455" s="201">
        <f t="shared" si="1229"/>
        <v>0.19396345500000001</v>
      </c>
      <c r="M2455" s="196">
        <f t="shared" si="1230"/>
        <v>0.97</v>
      </c>
      <c r="N2455" s="20"/>
      <c r="O2455" s="17"/>
      <c r="P2455" s="17"/>
      <c r="Q2455" s="17"/>
      <c r="R2455" s="17"/>
    </row>
    <row r="2456" spans="1:18" ht="15" customHeight="1">
      <c r="A2456" s="17"/>
      <c r="B2456" s="213"/>
      <c r="C2456" s="174"/>
      <c r="D2456" s="199" t="s">
        <v>3482</v>
      </c>
      <c r="E2456" s="482" t="s">
        <v>932</v>
      </c>
      <c r="F2456" s="483"/>
      <c r="G2456" s="199" t="s">
        <v>604</v>
      </c>
      <c r="H2456" s="192" t="s">
        <v>3497</v>
      </c>
      <c r="I2456" s="199" t="s">
        <v>3492</v>
      </c>
      <c r="J2456" s="201">
        <f t="shared" si="1228"/>
        <v>1.0255920000000001</v>
      </c>
      <c r="K2456" s="195">
        <v>0.24979999999999999</v>
      </c>
      <c r="L2456" s="201">
        <f t="shared" si="1229"/>
        <v>0.25619288160000003</v>
      </c>
      <c r="M2456" s="196">
        <f t="shared" si="1230"/>
        <v>1.28</v>
      </c>
      <c r="N2456" s="20"/>
      <c r="O2456" s="17"/>
      <c r="P2456" s="17"/>
      <c r="Q2456" s="17"/>
      <c r="R2456" s="17"/>
    </row>
    <row r="2457" spans="1:18" ht="15.75">
      <c r="A2457" s="17"/>
      <c r="B2457" s="213"/>
      <c r="C2457" s="487"/>
      <c r="D2457" s="487"/>
      <c r="E2457" s="487"/>
      <c r="F2457" s="487"/>
      <c r="G2457" s="487"/>
      <c r="H2457" s="487"/>
      <c r="I2457" s="487"/>
      <c r="J2457" s="487"/>
      <c r="K2457" s="487"/>
      <c r="L2457" s="209" t="s">
        <v>594</v>
      </c>
      <c r="M2457" s="210">
        <f>SUM(M2447:M2456)</f>
        <v>124.89999999999998</v>
      </c>
      <c r="N2457" s="20"/>
      <c r="O2457" s="17"/>
      <c r="P2457" s="17"/>
      <c r="Q2457" s="17"/>
      <c r="R2457" s="17"/>
    </row>
    <row r="2458" spans="1:18" ht="15.75" customHeight="1">
      <c r="A2458" s="17"/>
      <c r="B2458" s="213"/>
      <c r="C2458" s="206" t="s">
        <v>557</v>
      </c>
      <c r="D2458" s="206">
        <v>92543</v>
      </c>
      <c r="E2458" s="484" t="s">
        <v>1412</v>
      </c>
      <c r="F2458" s="484"/>
      <c r="G2458" s="484"/>
      <c r="H2458" s="484"/>
      <c r="I2458" s="484"/>
      <c r="J2458" s="484"/>
      <c r="K2458" s="484"/>
      <c r="L2458" s="484"/>
      <c r="M2458" s="485"/>
      <c r="N2458" s="20"/>
      <c r="O2458" s="17"/>
      <c r="P2458" s="17"/>
      <c r="Q2458" s="17"/>
      <c r="R2458" s="17"/>
    </row>
    <row r="2459" spans="1:18" ht="15" customHeight="1">
      <c r="A2459" s="17"/>
      <c r="B2459" s="213"/>
      <c r="C2459" s="174"/>
      <c r="D2459" s="199" t="s">
        <v>3465</v>
      </c>
      <c r="E2459" s="482" t="s">
        <v>929</v>
      </c>
      <c r="F2459" s="483"/>
      <c r="G2459" s="199" t="s">
        <v>489</v>
      </c>
      <c r="H2459" s="192" t="s">
        <v>3498</v>
      </c>
      <c r="I2459" s="199" t="s">
        <v>3470</v>
      </c>
      <c r="J2459" s="201">
        <f t="shared" ref="J2459:J2464" si="1231">H2459*I2459</f>
        <v>19.172159999999998</v>
      </c>
      <c r="K2459" s="195">
        <v>0.24979999999999999</v>
      </c>
      <c r="L2459" s="201">
        <f t="shared" ref="L2459:L2464" si="1232">J2459*K2459</f>
        <v>4.7892055679999999</v>
      </c>
      <c r="M2459" s="196">
        <f t="shared" ref="M2459:M2464" si="1233">ROUND(J2459+L2459,2)</f>
        <v>23.96</v>
      </c>
      <c r="N2459" s="20"/>
      <c r="O2459" s="17"/>
      <c r="P2459" s="17"/>
      <c r="Q2459" s="17"/>
      <c r="R2459" s="17"/>
    </row>
    <row r="2460" spans="1:18" ht="15" customHeight="1">
      <c r="A2460" s="17"/>
      <c r="B2460" s="213"/>
      <c r="C2460" s="174"/>
      <c r="D2460" s="199" t="s">
        <v>3480</v>
      </c>
      <c r="E2460" s="482" t="s">
        <v>930</v>
      </c>
      <c r="F2460" s="483"/>
      <c r="G2460" s="199" t="s">
        <v>505</v>
      </c>
      <c r="H2460" s="192" t="s">
        <v>2552</v>
      </c>
      <c r="I2460" s="199" t="s">
        <v>3488</v>
      </c>
      <c r="J2460" s="201">
        <f t="shared" si="1231"/>
        <v>0.6411</v>
      </c>
      <c r="K2460" s="195">
        <v>0.24979999999999999</v>
      </c>
      <c r="L2460" s="201">
        <f t="shared" si="1232"/>
        <v>0.16014677999999999</v>
      </c>
      <c r="M2460" s="196">
        <f t="shared" si="1233"/>
        <v>0.8</v>
      </c>
      <c r="N2460" s="20"/>
      <c r="O2460" s="17"/>
      <c r="P2460" s="17"/>
      <c r="Q2460" s="17"/>
      <c r="R2460" s="17"/>
    </row>
    <row r="2461" spans="1:18" ht="15" customHeight="1">
      <c r="A2461" s="17"/>
      <c r="B2461" s="213"/>
      <c r="C2461" s="174"/>
      <c r="D2461" s="199" t="s">
        <v>2126</v>
      </c>
      <c r="E2461" s="482" t="s">
        <v>601</v>
      </c>
      <c r="F2461" s="483"/>
      <c r="G2461" s="199" t="s">
        <v>596</v>
      </c>
      <c r="H2461" s="192" t="s">
        <v>3499</v>
      </c>
      <c r="I2461" s="199" t="s">
        <v>1496</v>
      </c>
      <c r="J2461" s="201">
        <f t="shared" si="1231"/>
        <v>1.1375</v>
      </c>
      <c r="K2461" s="195">
        <v>0.24979999999999999</v>
      </c>
      <c r="L2461" s="201">
        <f t="shared" si="1232"/>
        <v>0.2841475</v>
      </c>
      <c r="M2461" s="196">
        <f t="shared" si="1233"/>
        <v>1.42</v>
      </c>
      <c r="N2461" s="20"/>
      <c r="O2461" s="17"/>
      <c r="P2461" s="17"/>
      <c r="Q2461" s="17"/>
      <c r="R2461" s="17"/>
    </row>
    <row r="2462" spans="1:18" ht="15" customHeight="1">
      <c r="A2462" s="17"/>
      <c r="B2462" s="213"/>
      <c r="C2462" s="174"/>
      <c r="D2462" s="199" t="s">
        <v>1560</v>
      </c>
      <c r="E2462" s="482" t="s">
        <v>595</v>
      </c>
      <c r="F2462" s="483"/>
      <c r="G2462" s="199" t="s">
        <v>596</v>
      </c>
      <c r="H2462" s="192" t="s">
        <v>3500</v>
      </c>
      <c r="I2462" s="199" t="s">
        <v>1498</v>
      </c>
      <c r="J2462" s="201">
        <f t="shared" si="1231"/>
        <v>2.5499799999999997</v>
      </c>
      <c r="K2462" s="195">
        <v>0.24979999999999999</v>
      </c>
      <c r="L2462" s="201">
        <f t="shared" si="1232"/>
        <v>0.63698500399999991</v>
      </c>
      <c r="M2462" s="196">
        <f t="shared" si="1233"/>
        <v>3.19</v>
      </c>
      <c r="N2462" s="20"/>
      <c r="O2462" s="17"/>
      <c r="P2462" s="17"/>
      <c r="Q2462" s="17"/>
      <c r="R2462" s="17"/>
    </row>
    <row r="2463" spans="1:18" ht="15" customHeight="1">
      <c r="A2463" s="17"/>
      <c r="B2463" s="213"/>
      <c r="C2463" s="174"/>
      <c r="D2463" s="199" t="s">
        <v>3481</v>
      </c>
      <c r="E2463" s="482" t="s">
        <v>931</v>
      </c>
      <c r="F2463" s="483"/>
      <c r="G2463" s="199" t="s">
        <v>502</v>
      </c>
      <c r="H2463" s="192" t="s">
        <v>3501</v>
      </c>
      <c r="I2463" s="199" t="s">
        <v>3490</v>
      </c>
      <c r="J2463" s="201">
        <f t="shared" si="1231"/>
        <v>8.2110000000000002E-2</v>
      </c>
      <c r="K2463" s="195">
        <v>0.24979999999999999</v>
      </c>
      <c r="L2463" s="201">
        <f t="shared" si="1232"/>
        <v>2.0511077999999999E-2</v>
      </c>
      <c r="M2463" s="196">
        <f t="shared" si="1233"/>
        <v>0.1</v>
      </c>
      <c r="N2463" s="20"/>
      <c r="O2463" s="17"/>
      <c r="P2463" s="17"/>
      <c r="Q2463" s="17"/>
      <c r="R2463" s="17"/>
    </row>
    <row r="2464" spans="1:18" ht="15" customHeight="1">
      <c r="A2464" s="17"/>
      <c r="B2464" s="213"/>
      <c r="C2464" s="174"/>
      <c r="D2464" s="199" t="s">
        <v>3482</v>
      </c>
      <c r="E2464" s="482" t="s">
        <v>932</v>
      </c>
      <c r="F2464" s="483"/>
      <c r="G2464" s="199" t="s">
        <v>604</v>
      </c>
      <c r="H2464" s="192" t="s">
        <v>3502</v>
      </c>
      <c r="I2464" s="199" t="s">
        <v>3492</v>
      </c>
      <c r="J2464" s="201">
        <f t="shared" si="1231"/>
        <v>0.108672</v>
      </c>
      <c r="K2464" s="195">
        <v>0.24979999999999999</v>
      </c>
      <c r="L2464" s="201">
        <f t="shared" si="1232"/>
        <v>2.71462656E-2</v>
      </c>
      <c r="M2464" s="196">
        <f t="shared" si="1233"/>
        <v>0.14000000000000001</v>
      </c>
      <c r="N2464" s="20"/>
      <c r="O2464" s="17"/>
      <c r="P2464" s="17"/>
      <c r="Q2464" s="17"/>
      <c r="R2464" s="17"/>
    </row>
    <row r="2465" spans="1:18" ht="15.75">
      <c r="A2465" s="17"/>
      <c r="B2465" s="213"/>
      <c r="C2465" s="487"/>
      <c r="D2465" s="487"/>
      <c r="E2465" s="487"/>
      <c r="F2465" s="487"/>
      <c r="G2465" s="487"/>
      <c r="H2465" s="487"/>
      <c r="I2465" s="487"/>
      <c r="J2465" s="487"/>
      <c r="K2465" s="487"/>
      <c r="L2465" s="209" t="s">
        <v>594</v>
      </c>
      <c r="M2465" s="210">
        <f>SUM(M2459:M2464)</f>
        <v>29.610000000000003</v>
      </c>
      <c r="N2465" s="20"/>
      <c r="O2465" s="17"/>
      <c r="P2465" s="17"/>
      <c r="Q2465" s="17"/>
      <c r="R2465" s="17"/>
    </row>
    <row r="2466" spans="1:18" ht="15.75" customHeight="1">
      <c r="A2466" s="17"/>
      <c r="B2466" s="213"/>
      <c r="C2466" s="206" t="s">
        <v>559</v>
      </c>
      <c r="D2466" s="206">
        <v>92545</v>
      </c>
      <c r="E2466" s="484" t="s">
        <v>1413</v>
      </c>
      <c r="F2466" s="484"/>
      <c r="G2466" s="484"/>
      <c r="H2466" s="484"/>
      <c r="I2466" s="484"/>
      <c r="J2466" s="484"/>
      <c r="K2466" s="484"/>
      <c r="L2466" s="484"/>
      <c r="M2466" s="485"/>
      <c r="N2466" s="20"/>
      <c r="O2466" s="17"/>
      <c r="P2466" s="17"/>
      <c r="Q2466" s="17"/>
      <c r="R2466" s="17"/>
    </row>
    <row r="2467" spans="1:18" ht="15" customHeight="1">
      <c r="A2467" s="17"/>
      <c r="B2467" s="213"/>
      <c r="C2467" s="174"/>
      <c r="D2467" s="199" t="s">
        <v>3465</v>
      </c>
      <c r="E2467" s="482" t="s">
        <v>929</v>
      </c>
      <c r="F2467" s="483"/>
      <c r="G2467" s="199" t="s">
        <v>489</v>
      </c>
      <c r="H2467" s="192" t="s">
        <v>3507</v>
      </c>
      <c r="I2467" s="199" t="s">
        <v>3470</v>
      </c>
      <c r="J2467" s="201">
        <f t="shared" ref="J2467:J2473" si="1234">H2467*I2467</f>
        <v>226.79999999999998</v>
      </c>
      <c r="K2467" s="195">
        <v>0.24979999999999999</v>
      </c>
      <c r="L2467" s="201">
        <f t="shared" ref="L2467:L2473" si="1235">J2467*K2467</f>
        <v>56.654639999999993</v>
      </c>
      <c r="M2467" s="196">
        <f t="shared" ref="M2467:M2473" si="1236">ROUND(J2467+L2467,2)</f>
        <v>283.45</v>
      </c>
      <c r="N2467" s="20"/>
      <c r="O2467" s="17"/>
      <c r="P2467" s="17"/>
      <c r="Q2467" s="17"/>
      <c r="R2467" s="17"/>
    </row>
    <row r="2468" spans="1:18" ht="15" customHeight="1">
      <c r="A2468" s="17"/>
      <c r="B2468" s="213"/>
      <c r="C2468" s="174"/>
      <c r="D2468" s="199" t="s">
        <v>1898</v>
      </c>
      <c r="E2468" s="482" t="s">
        <v>920</v>
      </c>
      <c r="F2468" s="483"/>
      <c r="G2468" s="199" t="s">
        <v>489</v>
      </c>
      <c r="H2468" s="192" t="s">
        <v>1529</v>
      </c>
      <c r="I2468" s="199" t="s">
        <v>1915</v>
      </c>
      <c r="J2468" s="201">
        <f t="shared" si="1234"/>
        <v>60.63</v>
      </c>
      <c r="K2468" s="195">
        <v>0.24979999999999999</v>
      </c>
      <c r="L2468" s="201">
        <f t="shared" si="1235"/>
        <v>15.145374</v>
      </c>
      <c r="M2468" s="196">
        <f t="shared" si="1236"/>
        <v>75.78</v>
      </c>
      <c r="N2468" s="20"/>
      <c r="O2468" s="17"/>
      <c r="P2468" s="17"/>
      <c r="Q2468" s="17"/>
      <c r="R2468" s="17"/>
    </row>
    <row r="2469" spans="1:18" ht="15" customHeight="1">
      <c r="A2469" s="17"/>
      <c r="B2469" s="213"/>
      <c r="C2469" s="174"/>
      <c r="D2469" s="199" t="s">
        <v>3503</v>
      </c>
      <c r="E2469" s="482" t="s">
        <v>3504</v>
      </c>
      <c r="F2469" s="483"/>
      <c r="G2469" s="199" t="s">
        <v>518</v>
      </c>
      <c r="H2469" s="192" t="s">
        <v>1527</v>
      </c>
      <c r="I2469" s="199" t="s">
        <v>3508</v>
      </c>
      <c r="J2469" s="201">
        <f t="shared" si="1234"/>
        <v>53.03</v>
      </c>
      <c r="K2469" s="195">
        <v>0.24979999999999999</v>
      </c>
      <c r="L2469" s="201">
        <f t="shared" si="1235"/>
        <v>13.246893999999999</v>
      </c>
      <c r="M2469" s="196">
        <f t="shared" si="1236"/>
        <v>66.28</v>
      </c>
      <c r="N2469" s="20"/>
      <c r="O2469" s="17"/>
      <c r="P2469" s="17"/>
      <c r="Q2469" s="17"/>
      <c r="R2469" s="17"/>
    </row>
    <row r="2470" spans="1:18" ht="15" customHeight="1">
      <c r="A2470" s="17"/>
      <c r="B2470" s="213"/>
      <c r="C2470" s="174"/>
      <c r="D2470" s="199" t="s">
        <v>2451</v>
      </c>
      <c r="E2470" s="482" t="s">
        <v>2452</v>
      </c>
      <c r="F2470" s="483"/>
      <c r="G2470" s="199" t="s">
        <v>505</v>
      </c>
      <c r="H2470" s="192" t="s">
        <v>3509</v>
      </c>
      <c r="I2470" s="199" t="s">
        <v>2466</v>
      </c>
      <c r="J2470" s="201">
        <f t="shared" si="1234"/>
        <v>17.481750000000002</v>
      </c>
      <c r="K2470" s="195">
        <v>0.24979999999999999</v>
      </c>
      <c r="L2470" s="201">
        <f t="shared" si="1235"/>
        <v>4.3669411500000006</v>
      </c>
      <c r="M2470" s="196">
        <f t="shared" si="1236"/>
        <v>21.85</v>
      </c>
      <c r="N2470" s="20"/>
      <c r="O2470" s="17"/>
      <c r="P2470" s="17"/>
      <c r="Q2470" s="17"/>
      <c r="R2470" s="17"/>
    </row>
    <row r="2471" spans="1:18" ht="15.75">
      <c r="A2471" s="17"/>
      <c r="B2471" s="213"/>
      <c r="C2471" s="174"/>
      <c r="D2471" s="199" t="s">
        <v>2126</v>
      </c>
      <c r="E2471" s="482" t="s">
        <v>601</v>
      </c>
      <c r="F2471" s="483"/>
      <c r="G2471" s="199" t="s">
        <v>596</v>
      </c>
      <c r="H2471" s="192" t="s">
        <v>3510</v>
      </c>
      <c r="I2471" s="199" t="s">
        <v>1496</v>
      </c>
      <c r="J2471" s="201">
        <f t="shared" ref="J2471" si="1237">H2471*I2471</f>
        <v>30.2575</v>
      </c>
      <c r="K2471" s="195">
        <v>0.24979999999999999</v>
      </c>
      <c r="L2471" s="201">
        <f t="shared" ref="L2471" si="1238">J2471*K2471</f>
        <v>7.5583235000000002</v>
      </c>
      <c r="M2471" s="196">
        <f t="shared" si="1236"/>
        <v>37.82</v>
      </c>
      <c r="N2471" s="20"/>
      <c r="O2471" s="17"/>
      <c r="P2471" s="17"/>
      <c r="Q2471" s="17"/>
      <c r="R2471" s="17"/>
    </row>
    <row r="2472" spans="1:18" ht="15" customHeight="1">
      <c r="A2472" s="17"/>
      <c r="B2472" s="213"/>
      <c r="C2472" s="174"/>
      <c r="D2472" s="199" t="s">
        <v>1560</v>
      </c>
      <c r="E2472" s="482" t="s">
        <v>595</v>
      </c>
      <c r="F2472" s="483"/>
      <c r="G2472" s="199" t="s">
        <v>596</v>
      </c>
      <c r="H2472" s="192" t="s">
        <v>3511</v>
      </c>
      <c r="I2472" s="199" t="s">
        <v>1498</v>
      </c>
      <c r="J2472" s="201">
        <f t="shared" si="1234"/>
        <v>161.94533999999999</v>
      </c>
      <c r="K2472" s="195">
        <v>0.24979999999999999</v>
      </c>
      <c r="L2472" s="201">
        <f t="shared" si="1235"/>
        <v>40.453945931999996</v>
      </c>
      <c r="M2472" s="196">
        <f t="shared" si="1236"/>
        <v>202.4</v>
      </c>
      <c r="N2472" s="20"/>
      <c r="O2472" s="17"/>
      <c r="P2472" s="17"/>
      <c r="Q2472" s="17"/>
      <c r="R2472" s="17"/>
    </row>
    <row r="2473" spans="1:18" ht="15" customHeight="1">
      <c r="A2473" s="17"/>
      <c r="B2473" s="213"/>
      <c r="C2473" s="174"/>
      <c r="D2473" s="199" t="s">
        <v>3505</v>
      </c>
      <c r="E2473" s="482" t="s">
        <v>3506</v>
      </c>
      <c r="F2473" s="483"/>
      <c r="G2473" s="199" t="s">
        <v>518</v>
      </c>
      <c r="H2473" s="192" t="s">
        <v>1527</v>
      </c>
      <c r="I2473" s="199" t="s">
        <v>3512</v>
      </c>
      <c r="J2473" s="201">
        <f t="shared" si="1234"/>
        <v>459.23</v>
      </c>
      <c r="K2473" s="195">
        <v>0.24979999999999999</v>
      </c>
      <c r="L2473" s="201">
        <f t="shared" si="1235"/>
        <v>114.715654</v>
      </c>
      <c r="M2473" s="196">
        <f t="shared" si="1236"/>
        <v>573.95000000000005</v>
      </c>
      <c r="N2473" s="20"/>
      <c r="O2473" s="17"/>
      <c r="P2473" s="17"/>
      <c r="Q2473" s="17"/>
      <c r="R2473" s="17"/>
    </row>
    <row r="2474" spans="1:18" ht="15.75">
      <c r="A2474" s="17"/>
      <c r="B2474" s="213"/>
      <c r="C2474" s="487"/>
      <c r="D2474" s="487"/>
      <c r="E2474" s="487"/>
      <c r="F2474" s="487"/>
      <c r="G2474" s="487"/>
      <c r="H2474" s="487"/>
      <c r="I2474" s="487"/>
      <c r="J2474" s="487"/>
      <c r="K2474" s="487"/>
      <c r="L2474" s="209" t="s">
        <v>594</v>
      </c>
      <c r="M2474" s="210">
        <f>SUM(M2467:M2473)</f>
        <v>1261.5300000000002</v>
      </c>
      <c r="N2474" s="20"/>
      <c r="O2474" s="17"/>
      <c r="P2474" s="17"/>
      <c r="Q2474" s="17"/>
      <c r="R2474" s="17"/>
    </row>
    <row r="2475" spans="1:18" ht="15.75" customHeight="1">
      <c r="A2475" s="17"/>
      <c r="B2475" s="213"/>
      <c r="C2475" s="206" t="s">
        <v>560</v>
      </c>
      <c r="D2475" s="206">
        <v>92546</v>
      </c>
      <c r="E2475" s="484" t="s">
        <v>1414</v>
      </c>
      <c r="F2475" s="484"/>
      <c r="G2475" s="484"/>
      <c r="H2475" s="484"/>
      <c r="I2475" s="484"/>
      <c r="J2475" s="484"/>
      <c r="K2475" s="484"/>
      <c r="L2475" s="484"/>
      <c r="M2475" s="485"/>
      <c r="N2475" s="20"/>
      <c r="O2475" s="17"/>
      <c r="P2475" s="17"/>
      <c r="Q2475" s="17"/>
      <c r="R2475" s="17"/>
    </row>
    <row r="2476" spans="1:18" ht="15" customHeight="1">
      <c r="A2476" s="17"/>
      <c r="B2476" s="213"/>
      <c r="C2476" s="174"/>
      <c r="D2476" s="199" t="s">
        <v>3513</v>
      </c>
      <c r="E2476" s="482" t="s">
        <v>3514</v>
      </c>
      <c r="F2476" s="483"/>
      <c r="G2476" s="199" t="s">
        <v>489</v>
      </c>
      <c r="H2476" s="192" t="s">
        <v>1654</v>
      </c>
      <c r="I2476" s="199" t="s">
        <v>3515</v>
      </c>
      <c r="J2476" s="201">
        <f t="shared" ref="J2476:J2483" si="1239">H2476*I2476</f>
        <v>56.900000000000006</v>
      </c>
      <c r="K2476" s="195">
        <v>0.24979999999999999</v>
      </c>
      <c r="L2476" s="201">
        <f t="shared" ref="L2476:L2483" si="1240">J2476*K2476</f>
        <v>14.213620000000001</v>
      </c>
      <c r="M2476" s="196">
        <f t="shared" ref="M2476:M2483" si="1241">ROUND(J2476+L2476,2)</f>
        <v>71.11</v>
      </c>
      <c r="N2476" s="20"/>
      <c r="O2476" s="17"/>
      <c r="P2476" s="17"/>
      <c r="Q2476" s="17"/>
      <c r="R2476" s="17"/>
    </row>
    <row r="2477" spans="1:18" ht="15" customHeight="1">
      <c r="A2477" s="17"/>
      <c r="B2477" s="213"/>
      <c r="C2477" s="174"/>
      <c r="D2477" s="199" t="s">
        <v>3465</v>
      </c>
      <c r="E2477" s="482" t="s">
        <v>929</v>
      </c>
      <c r="F2477" s="483"/>
      <c r="G2477" s="199" t="s">
        <v>489</v>
      </c>
      <c r="H2477" s="192" t="s">
        <v>3516</v>
      </c>
      <c r="I2477" s="199" t="s">
        <v>3470</v>
      </c>
      <c r="J2477" s="201">
        <f t="shared" si="1239"/>
        <v>287.27999999999997</v>
      </c>
      <c r="K2477" s="195">
        <v>0.24979999999999999</v>
      </c>
      <c r="L2477" s="201">
        <f t="shared" si="1240"/>
        <v>71.762543999999991</v>
      </c>
      <c r="M2477" s="196">
        <f t="shared" si="1241"/>
        <v>359.04</v>
      </c>
      <c r="N2477" s="20"/>
      <c r="O2477" s="17"/>
      <c r="P2477" s="17"/>
      <c r="Q2477" s="17"/>
      <c r="R2477" s="17"/>
    </row>
    <row r="2478" spans="1:18" ht="15" customHeight="1">
      <c r="A2478" s="17"/>
      <c r="B2478" s="213"/>
      <c r="C2478" s="174"/>
      <c r="D2478" s="199" t="s">
        <v>1898</v>
      </c>
      <c r="E2478" s="482" t="s">
        <v>920</v>
      </c>
      <c r="F2478" s="483"/>
      <c r="G2478" s="199" t="s">
        <v>489</v>
      </c>
      <c r="H2478" s="192" t="s">
        <v>1529</v>
      </c>
      <c r="I2478" s="199" t="s">
        <v>1915</v>
      </c>
      <c r="J2478" s="201">
        <f t="shared" si="1239"/>
        <v>60.63</v>
      </c>
      <c r="K2478" s="195">
        <v>0.24979999999999999</v>
      </c>
      <c r="L2478" s="201">
        <f t="shared" si="1240"/>
        <v>15.145374</v>
      </c>
      <c r="M2478" s="196">
        <f t="shared" si="1241"/>
        <v>75.78</v>
      </c>
      <c r="N2478" s="20"/>
      <c r="O2478" s="17"/>
      <c r="P2478" s="17"/>
      <c r="Q2478" s="17"/>
      <c r="R2478" s="17"/>
    </row>
    <row r="2479" spans="1:18" ht="15" customHeight="1">
      <c r="A2479" s="17"/>
      <c r="B2479" s="213"/>
      <c r="C2479" s="174"/>
      <c r="D2479" s="199" t="s">
        <v>3503</v>
      </c>
      <c r="E2479" s="482" t="s">
        <v>3504</v>
      </c>
      <c r="F2479" s="483"/>
      <c r="G2479" s="199" t="s">
        <v>518</v>
      </c>
      <c r="H2479" s="192" t="s">
        <v>1527</v>
      </c>
      <c r="I2479" s="199" t="s">
        <v>3508</v>
      </c>
      <c r="J2479" s="201">
        <f t="shared" si="1239"/>
        <v>53.03</v>
      </c>
      <c r="K2479" s="195">
        <v>0.24979999999999999</v>
      </c>
      <c r="L2479" s="201">
        <f t="shared" si="1240"/>
        <v>13.246893999999999</v>
      </c>
      <c r="M2479" s="196">
        <f t="shared" si="1241"/>
        <v>66.28</v>
      </c>
      <c r="N2479" s="20"/>
      <c r="O2479" s="17"/>
      <c r="P2479" s="17"/>
      <c r="Q2479" s="17"/>
      <c r="R2479" s="17"/>
    </row>
    <row r="2480" spans="1:18" ht="15" customHeight="1">
      <c r="A2480" s="17"/>
      <c r="B2480" s="213"/>
      <c r="C2480" s="174"/>
      <c r="D2480" s="199" t="s">
        <v>2451</v>
      </c>
      <c r="E2480" s="482" t="s">
        <v>2452</v>
      </c>
      <c r="F2480" s="483"/>
      <c r="G2480" s="199" t="s">
        <v>505</v>
      </c>
      <c r="H2480" s="192" t="s">
        <v>2691</v>
      </c>
      <c r="I2480" s="199" t="s">
        <v>2466</v>
      </c>
      <c r="J2480" s="201">
        <f t="shared" si="1239"/>
        <v>23.309000000000005</v>
      </c>
      <c r="K2480" s="195">
        <v>0.24979999999999999</v>
      </c>
      <c r="L2480" s="201">
        <f t="shared" si="1240"/>
        <v>5.8225882000000011</v>
      </c>
      <c r="M2480" s="196">
        <f t="shared" si="1241"/>
        <v>29.13</v>
      </c>
      <c r="N2480" s="20"/>
      <c r="O2480" s="17"/>
      <c r="P2480" s="17"/>
      <c r="Q2480" s="17"/>
      <c r="R2480" s="17"/>
    </row>
    <row r="2481" spans="1:18" ht="15.75">
      <c r="A2481" s="17"/>
      <c r="B2481" s="213"/>
      <c r="C2481" s="174"/>
      <c r="D2481" s="199" t="s">
        <v>2126</v>
      </c>
      <c r="E2481" s="482" t="s">
        <v>601</v>
      </c>
      <c r="F2481" s="483"/>
      <c r="G2481" s="199" t="s">
        <v>596</v>
      </c>
      <c r="H2481" s="192" t="s">
        <v>3517</v>
      </c>
      <c r="I2481" s="199" t="s">
        <v>1496</v>
      </c>
      <c r="J2481" s="201">
        <f t="shared" ref="J2481" si="1242">H2481*I2481</f>
        <v>45.394999999999996</v>
      </c>
      <c r="K2481" s="195">
        <v>0.24979999999999999</v>
      </c>
      <c r="L2481" s="201">
        <f t="shared" ref="L2481" si="1243">J2481*K2481</f>
        <v>11.339670999999999</v>
      </c>
      <c r="M2481" s="196">
        <f t="shared" si="1241"/>
        <v>56.73</v>
      </c>
      <c r="N2481" s="20"/>
      <c r="O2481" s="17"/>
      <c r="P2481" s="17"/>
      <c r="Q2481" s="17"/>
      <c r="R2481" s="17"/>
    </row>
    <row r="2482" spans="1:18" ht="15" customHeight="1">
      <c r="A2482" s="17"/>
      <c r="B2482" s="213"/>
      <c r="C2482" s="174"/>
      <c r="D2482" s="199" t="s">
        <v>1560</v>
      </c>
      <c r="E2482" s="482" t="s">
        <v>595</v>
      </c>
      <c r="F2482" s="483"/>
      <c r="G2482" s="199" t="s">
        <v>596</v>
      </c>
      <c r="H2482" s="192" t="s">
        <v>3518</v>
      </c>
      <c r="I2482" s="199" t="s">
        <v>1498</v>
      </c>
      <c r="J2482" s="201">
        <f t="shared" si="1239"/>
        <v>242.91800999999998</v>
      </c>
      <c r="K2482" s="195">
        <v>0.24979999999999999</v>
      </c>
      <c r="L2482" s="201">
        <f t="shared" si="1240"/>
        <v>60.680918897999994</v>
      </c>
      <c r="M2482" s="196">
        <f t="shared" si="1241"/>
        <v>303.60000000000002</v>
      </c>
      <c r="N2482" s="20"/>
      <c r="O2482" s="17"/>
      <c r="P2482" s="17"/>
      <c r="Q2482" s="17"/>
      <c r="R2482" s="17"/>
    </row>
    <row r="2483" spans="1:18" ht="15" customHeight="1">
      <c r="A2483" s="17"/>
      <c r="B2483" s="213"/>
      <c r="C2483" s="174"/>
      <c r="D2483" s="199" t="s">
        <v>3505</v>
      </c>
      <c r="E2483" s="482" t="s">
        <v>3506</v>
      </c>
      <c r="F2483" s="483"/>
      <c r="G2483" s="199" t="s">
        <v>518</v>
      </c>
      <c r="H2483" s="192" t="s">
        <v>1527</v>
      </c>
      <c r="I2483" s="199" t="s">
        <v>3512</v>
      </c>
      <c r="J2483" s="201">
        <f t="shared" si="1239"/>
        <v>459.23</v>
      </c>
      <c r="K2483" s="195">
        <v>0.24979999999999999</v>
      </c>
      <c r="L2483" s="201">
        <f t="shared" si="1240"/>
        <v>114.715654</v>
      </c>
      <c r="M2483" s="196">
        <f t="shared" si="1241"/>
        <v>573.95000000000005</v>
      </c>
      <c r="N2483" s="20"/>
      <c r="O2483" s="17"/>
      <c r="P2483" s="17"/>
      <c r="Q2483" s="17"/>
      <c r="R2483" s="17"/>
    </row>
    <row r="2484" spans="1:18" ht="15.75">
      <c r="A2484" s="17"/>
      <c r="B2484" s="213"/>
      <c r="C2484" s="487"/>
      <c r="D2484" s="487"/>
      <c r="E2484" s="487"/>
      <c r="F2484" s="487"/>
      <c r="G2484" s="487"/>
      <c r="H2484" s="487"/>
      <c r="I2484" s="487"/>
      <c r="J2484" s="487"/>
      <c r="K2484" s="487"/>
      <c r="L2484" s="209" t="s">
        <v>594</v>
      </c>
      <c r="M2484" s="210">
        <f>SUM(M2476:M2483)</f>
        <v>1535.6200000000001</v>
      </c>
      <c r="N2484" s="20"/>
      <c r="O2484" s="17"/>
      <c r="P2484" s="17"/>
      <c r="Q2484" s="17"/>
      <c r="R2484" s="17"/>
    </row>
    <row r="2485" spans="1:18" ht="15.75" customHeight="1">
      <c r="A2485" s="17"/>
      <c r="B2485" s="213"/>
      <c r="C2485" s="206" t="s">
        <v>561</v>
      </c>
      <c r="D2485" s="206">
        <v>92547</v>
      </c>
      <c r="E2485" s="484" t="s">
        <v>1415</v>
      </c>
      <c r="F2485" s="484"/>
      <c r="G2485" s="484"/>
      <c r="H2485" s="484"/>
      <c r="I2485" s="484"/>
      <c r="J2485" s="484"/>
      <c r="K2485" s="484"/>
      <c r="L2485" s="484"/>
      <c r="M2485" s="485"/>
      <c r="N2485" s="20"/>
      <c r="O2485" s="17"/>
      <c r="P2485" s="17"/>
      <c r="Q2485" s="17"/>
      <c r="R2485" s="17"/>
    </row>
    <row r="2486" spans="1:18" ht="15" customHeight="1">
      <c r="A2486" s="17"/>
      <c r="B2486" s="213"/>
      <c r="C2486" s="174"/>
      <c r="D2486" s="199" t="s">
        <v>3513</v>
      </c>
      <c r="E2486" s="482" t="s">
        <v>3514</v>
      </c>
      <c r="F2486" s="483"/>
      <c r="G2486" s="199" t="s">
        <v>489</v>
      </c>
      <c r="H2486" s="192" t="s">
        <v>1529</v>
      </c>
      <c r="I2486" s="199" t="s">
        <v>3515</v>
      </c>
      <c r="J2486" s="201">
        <f t="shared" ref="J2486:J2493" si="1244">H2486*I2486</f>
        <v>68.28</v>
      </c>
      <c r="K2486" s="195">
        <v>0.24979999999999999</v>
      </c>
      <c r="L2486" s="201">
        <f t="shared" ref="L2486:L2493" si="1245">J2486*K2486</f>
        <v>17.056343999999999</v>
      </c>
      <c r="M2486" s="196">
        <f t="shared" ref="M2486:M2493" si="1246">ROUND(J2486+L2486,2)</f>
        <v>85.34</v>
      </c>
      <c r="N2486" s="20"/>
      <c r="O2486" s="17"/>
      <c r="P2486" s="17"/>
      <c r="Q2486" s="17"/>
      <c r="R2486" s="17"/>
    </row>
    <row r="2487" spans="1:18" ht="15" customHeight="1">
      <c r="A2487" s="17"/>
      <c r="B2487" s="213"/>
      <c r="C2487" s="174"/>
      <c r="D2487" s="199" t="s">
        <v>3465</v>
      </c>
      <c r="E2487" s="482" t="s">
        <v>929</v>
      </c>
      <c r="F2487" s="483"/>
      <c r="G2487" s="199" t="s">
        <v>489</v>
      </c>
      <c r="H2487" s="192" t="s">
        <v>2820</v>
      </c>
      <c r="I2487" s="199" t="s">
        <v>3470</v>
      </c>
      <c r="J2487" s="201">
        <f t="shared" si="1244"/>
        <v>347.76</v>
      </c>
      <c r="K2487" s="195">
        <v>0.24979999999999999</v>
      </c>
      <c r="L2487" s="201">
        <f t="shared" si="1245"/>
        <v>86.870447999999996</v>
      </c>
      <c r="M2487" s="196">
        <f t="shared" si="1246"/>
        <v>434.63</v>
      </c>
      <c r="N2487" s="20"/>
      <c r="O2487" s="17"/>
      <c r="P2487" s="17"/>
      <c r="Q2487" s="17"/>
      <c r="R2487" s="17"/>
    </row>
    <row r="2488" spans="1:18" ht="15" customHeight="1">
      <c r="A2488" s="17"/>
      <c r="B2488" s="213"/>
      <c r="C2488" s="174"/>
      <c r="D2488" s="199" t="s">
        <v>1898</v>
      </c>
      <c r="E2488" s="482" t="s">
        <v>920</v>
      </c>
      <c r="F2488" s="483"/>
      <c r="G2488" s="199" t="s">
        <v>489</v>
      </c>
      <c r="H2488" s="192" t="s">
        <v>1529</v>
      </c>
      <c r="I2488" s="199" t="s">
        <v>1915</v>
      </c>
      <c r="J2488" s="201">
        <f t="shared" si="1244"/>
        <v>60.63</v>
      </c>
      <c r="K2488" s="195">
        <v>0.24979999999999999</v>
      </c>
      <c r="L2488" s="201">
        <f t="shared" si="1245"/>
        <v>15.145374</v>
      </c>
      <c r="M2488" s="196">
        <f t="shared" si="1246"/>
        <v>75.78</v>
      </c>
      <c r="N2488" s="20"/>
      <c r="O2488" s="17"/>
      <c r="P2488" s="17"/>
      <c r="Q2488" s="17"/>
      <c r="R2488" s="17"/>
    </row>
    <row r="2489" spans="1:18" ht="15" customHeight="1">
      <c r="A2489" s="17"/>
      <c r="B2489" s="213"/>
      <c r="C2489" s="174"/>
      <c r="D2489" s="199" t="s">
        <v>3503</v>
      </c>
      <c r="E2489" s="482" t="s">
        <v>3504</v>
      </c>
      <c r="F2489" s="483"/>
      <c r="G2489" s="199" t="s">
        <v>518</v>
      </c>
      <c r="H2489" s="192" t="s">
        <v>1527</v>
      </c>
      <c r="I2489" s="199" t="s">
        <v>3508</v>
      </c>
      <c r="J2489" s="201">
        <f t="shared" si="1244"/>
        <v>53.03</v>
      </c>
      <c r="K2489" s="195">
        <v>0.24979999999999999</v>
      </c>
      <c r="L2489" s="201">
        <f t="shared" si="1245"/>
        <v>13.246893999999999</v>
      </c>
      <c r="M2489" s="196">
        <f t="shared" si="1246"/>
        <v>66.28</v>
      </c>
      <c r="N2489" s="20"/>
      <c r="O2489" s="17"/>
      <c r="P2489" s="17"/>
      <c r="Q2489" s="17"/>
      <c r="R2489" s="17"/>
    </row>
    <row r="2490" spans="1:18" ht="15" customHeight="1">
      <c r="A2490" s="17"/>
      <c r="B2490" s="213"/>
      <c r="C2490" s="174"/>
      <c r="D2490" s="199" t="s">
        <v>2451</v>
      </c>
      <c r="E2490" s="482" t="s">
        <v>2452</v>
      </c>
      <c r="F2490" s="483"/>
      <c r="G2490" s="199" t="s">
        <v>505</v>
      </c>
      <c r="H2490" s="192" t="s">
        <v>3519</v>
      </c>
      <c r="I2490" s="199" t="s">
        <v>2466</v>
      </c>
      <c r="J2490" s="201">
        <f t="shared" si="1244"/>
        <v>29.13625</v>
      </c>
      <c r="K2490" s="195">
        <v>0.24979999999999999</v>
      </c>
      <c r="L2490" s="201">
        <f t="shared" si="1245"/>
        <v>7.2782352499999998</v>
      </c>
      <c r="M2490" s="196">
        <f t="shared" si="1246"/>
        <v>36.409999999999997</v>
      </c>
      <c r="N2490" s="20"/>
      <c r="O2490" s="17"/>
      <c r="P2490" s="17"/>
      <c r="Q2490" s="17"/>
      <c r="R2490" s="17"/>
    </row>
    <row r="2491" spans="1:18" ht="15" customHeight="1">
      <c r="A2491" s="17"/>
      <c r="B2491" s="213"/>
      <c r="C2491" s="174"/>
      <c r="D2491" s="199" t="s">
        <v>2126</v>
      </c>
      <c r="E2491" s="482" t="s">
        <v>601</v>
      </c>
      <c r="F2491" s="483"/>
      <c r="G2491" s="199" t="s">
        <v>596</v>
      </c>
      <c r="H2491" s="192" t="s">
        <v>3517</v>
      </c>
      <c r="I2491" s="199" t="s">
        <v>1496</v>
      </c>
      <c r="J2491" s="201">
        <f t="shared" si="1244"/>
        <v>45.394999999999996</v>
      </c>
      <c r="K2491" s="195">
        <v>0.24979999999999999</v>
      </c>
      <c r="L2491" s="201">
        <f t="shared" si="1245"/>
        <v>11.339670999999999</v>
      </c>
      <c r="M2491" s="196">
        <f t="shared" si="1246"/>
        <v>56.73</v>
      </c>
      <c r="N2491" s="20"/>
      <c r="O2491" s="17"/>
      <c r="P2491" s="17"/>
      <c r="Q2491" s="17"/>
      <c r="R2491" s="17"/>
    </row>
    <row r="2492" spans="1:18" ht="15" customHeight="1">
      <c r="A2492" s="17"/>
      <c r="B2492" s="213"/>
      <c r="C2492" s="174"/>
      <c r="D2492" s="199" t="s">
        <v>1560</v>
      </c>
      <c r="E2492" s="482" t="s">
        <v>595</v>
      </c>
      <c r="F2492" s="483"/>
      <c r="G2492" s="199" t="s">
        <v>596</v>
      </c>
      <c r="H2492" s="192" t="s">
        <v>3518</v>
      </c>
      <c r="I2492" s="199" t="s">
        <v>1498</v>
      </c>
      <c r="J2492" s="201">
        <f t="shared" si="1244"/>
        <v>242.91800999999998</v>
      </c>
      <c r="K2492" s="195">
        <v>0.24979999999999999</v>
      </c>
      <c r="L2492" s="201">
        <f t="shared" si="1245"/>
        <v>60.680918897999994</v>
      </c>
      <c r="M2492" s="196">
        <f t="shared" si="1246"/>
        <v>303.60000000000002</v>
      </c>
      <c r="N2492" s="20"/>
      <c r="O2492" s="17"/>
      <c r="P2492" s="17"/>
      <c r="Q2492" s="17"/>
      <c r="R2492" s="17"/>
    </row>
    <row r="2493" spans="1:18" ht="15" customHeight="1">
      <c r="A2493" s="17"/>
      <c r="B2493" s="213"/>
      <c r="C2493" s="174"/>
      <c r="D2493" s="199" t="s">
        <v>3505</v>
      </c>
      <c r="E2493" s="482" t="s">
        <v>3506</v>
      </c>
      <c r="F2493" s="483"/>
      <c r="G2493" s="199" t="s">
        <v>518</v>
      </c>
      <c r="H2493" s="192" t="s">
        <v>1527</v>
      </c>
      <c r="I2493" s="199" t="s">
        <v>3512</v>
      </c>
      <c r="J2493" s="201">
        <f t="shared" si="1244"/>
        <v>459.23</v>
      </c>
      <c r="K2493" s="195">
        <v>0.24979999999999999</v>
      </c>
      <c r="L2493" s="201">
        <f t="shared" si="1245"/>
        <v>114.715654</v>
      </c>
      <c r="M2493" s="196">
        <f t="shared" si="1246"/>
        <v>573.95000000000005</v>
      </c>
      <c r="N2493" s="20"/>
      <c r="O2493" s="17"/>
      <c r="P2493" s="17"/>
      <c r="Q2493" s="17"/>
      <c r="R2493" s="17"/>
    </row>
    <row r="2494" spans="1:18" ht="15.75">
      <c r="A2494" s="17"/>
      <c r="B2494" s="213"/>
      <c r="C2494" s="487"/>
      <c r="D2494" s="487"/>
      <c r="E2494" s="487"/>
      <c r="F2494" s="487"/>
      <c r="G2494" s="487"/>
      <c r="H2494" s="487"/>
      <c r="I2494" s="487"/>
      <c r="J2494" s="487"/>
      <c r="K2494" s="487"/>
      <c r="L2494" s="209" t="s">
        <v>594</v>
      </c>
      <c r="M2494" s="210">
        <f>SUM(M2486:M2493)</f>
        <v>1632.72</v>
      </c>
      <c r="N2494" s="20"/>
      <c r="O2494" s="17"/>
      <c r="P2494" s="17"/>
      <c r="Q2494" s="17"/>
      <c r="R2494" s="17"/>
    </row>
    <row r="2495" spans="1:18" ht="15.75" customHeight="1">
      <c r="A2495" s="17"/>
      <c r="B2495" s="213"/>
      <c r="C2495" s="206" t="s">
        <v>562</v>
      </c>
      <c r="D2495" s="206">
        <v>92548</v>
      </c>
      <c r="E2495" s="484" t="s">
        <v>1416</v>
      </c>
      <c r="F2495" s="484"/>
      <c r="G2495" s="484"/>
      <c r="H2495" s="484"/>
      <c r="I2495" s="484"/>
      <c r="J2495" s="484"/>
      <c r="K2495" s="484"/>
      <c r="L2495" s="484"/>
      <c r="M2495" s="485"/>
      <c r="N2495" s="20"/>
      <c r="O2495" s="17"/>
      <c r="P2495" s="17"/>
      <c r="Q2495" s="17"/>
      <c r="R2495" s="17"/>
    </row>
    <row r="2496" spans="1:18" ht="15" customHeight="1">
      <c r="A2496" s="17"/>
      <c r="B2496" s="213"/>
      <c r="C2496" s="174"/>
      <c r="D2496" s="199" t="s">
        <v>3513</v>
      </c>
      <c r="E2496" s="482" t="s">
        <v>3514</v>
      </c>
      <c r="F2496" s="483"/>
      <c r="G2496" s="199" t="s">
        <v>489</v>
      </c>
      <c r="H2496" s="192" t="s">
        <v>2706</v>
      </c>
      <c r="I2496" s="199" t="s">
        <v>3515</v>
      </c>
      <c r="J2496" s="201">
        <f t="shared" ref="J2496:J2503" si="1247">H2496*I2496</f>
        <v>79.660000000000011</v>
      </c>
      <c r="K2496" s="195">
        <v>0.24979999999999999</v>
      </c>
      <c r="L2496" s="201">
        <f t="shared" ref="L2496:L2503" si="1248">J2496*K2496</f>
        <v>19.899068000000003</v>
      </c>
      <c r="M2496" s="196">
        <f t="shared" ref="M2496:M2503" si="1249">ROUND(J2496+L2496,2)</f>
        <v>99.56</v>
      </c>
      <c r="N2496" s="20"/>
      <c r="O2496" s="17"/>
      <c r="P2496" s="17"/>
      <c r="Q2496" s="17"/>
      <c r="R2496" s="17"/>
    </row>
    <row r="2497" spans="1:18" ht="15" customHeight="1">
      <c r="A2497" s="17"/>
      <c r="B2497" s="213"/>
      <c r="C2497" s="174"/>
      <c r="D2497" s="199" t="s">
        <v>3465</v>
      </c>
      <c r="E2497" s="482" t="s">
        <v>929</v>
      </c>
      <c r="F2497" s="483"/>
      <c r="G2497" s="199" t="s">
        <v>489</v>
      </c>
      <c r="H2497" s="192" t="s">
        <v>3522</v>
      </c>
      <c r="I2497" s="199" t="s">
        <v>3470</v>
      </c>
      <c r="J2497" s="201">
        <f t="shared" si="1247"/>
        <v>423.35999999999996</v>
      </c>
      <c r="K2497" s="195">
        <v>0.24979999999999999</v>
      </c>
      <c r="L2497" s="201">
        <f t="shared" si="1248"/>
        <v>105.75532799999999</v>
      </c>
      <c r="M2497" s="196">
        <f t="shared" si="1249"/>
        <v>529.12</v>
      </c>
      <c r="N2497" s="20"/>
      <c r="O2497" s="17"/>
      <c r="P2497" s="17"/>
      <c r="Q2497" s="17"/>
      <c r="R2497" s="17"/>
    </row>
    <row r="2498" spans="1:18" ht="15" customHeight="1">
      <c r="A2498" s="17"/>
      <c r="B2498" s="213"/>
      <c r="C2498" s="174"/>
      <c r="D2498" s="199" t="s">
        <v>1898</v>
      </c>
      <c r="E2498" s="482" t="s">
        <v>920</v>
      </c>
      <c r="F2498" s="483"/>
      <c r="G2498" s="199" t="s">
        <v>489</v>
      </c>
      <c r="H2498" s="192" t="s">
        <v>1529</v>
      </c>
      <c r="I2498" s="199" t="s">
        <v>1915</v>
      </c>
      <c r="J2498" s="201">
        <f t="shared" si="1247"/>
        <v>60.63</v>
      </c>
      <c r="K2498" s="195">
        <v>0.24979999999999999</v>
      </c>
      <c r="L2498" s="201">
        <f t="shared" si="1248"/>
        <v>15.145374</v>
      </c>
      <c r="M2498" s="196">
        <f t="shared" si="1249"/>
        <v>75.78</v>
      </c>
      <c r="N2498" s="20"/>
      <c r="O2498" s="17"/>
      <c r="P2498" s="17"/>
      <c r="Q2498" s="17"/>
      <c r="R2498" s="17"/>
    </row>
    <row r="2499" spans="1:18" ht="15" customHeight="1">
      <c r="A2499" s="17"/>
      <c r="B2499" s="213"/>
      <c r="C2499" s="174"/>
      <c r="D2499" s="199" t="s">
        <v>3503</v>
      </c>
      <c r="E2499" s="482" t="s">
        <v>3504</v>
      </c>
      <c r="F2499" s="483"/>
      <c r="G2499" s="199" t="s">
        <v>518</v>
      </c>
      <c r="H2499" s="192" t="s">
        <v>1527</v>
      </c>
      <c r="I2499" s="199" t="s">
        <v>3508</v>
      </c>
      <c r="J2499" s="201">
        <f t="shared" si="1247"/>
        <v>53.03</v>
      </c>
      <c r="K2499" s="195">
        <v>0.24979999999999999</v>
      </c>
      <c r="L2499" s="201">
        <f t="shared" si="1248"/>
        <v>13.246893999999999</v>
      </c>
      <c r="M2499" s="196">
        <f t="shared" si="1249"/>
        <v>66.28</v>
      </c>
      <c r="N2499" s="20"/>
      <c r="O2499" s="17"/>
      <c r="P2499" s="17"/>
      <c r="Q2499" s="17"/>
      <c r="R2499" s="17"/>
    </row>
    <row r="2500" spans="1:18" ht="15" customHeight="1">
      <c r="A2500" s="17"/>
      <c r="B2500" s="213"/>
      <c r="C2500" s="174"/>
      <c r="D2500" s="199" t="s">
        <v>2451</v>
      </c>
      <c r="E2500" s="482" t="s">
        <v>2452</v>
      </c>
      <c r="F2500" s="483"/>
      <c r="G2500" s="199" t="s">
        <v>505</v>
      </c>
      <c r="H2500" s="192" t="s">
        <v>3523</v>
      </c>
      <c r="I2500" s="199" t="s">
        <v>2466</v>
      </c>
      <c r="J2500" s="201">
        <f t="shared" si="1247"/>
        <v>34.963500000000003</v>
      </c>
      <c r="K2500" s="195">
        <v>0.24979999999999999</v>
      </c>
      <c r="L2500" s="201">
        <f t="shared" si="1248"/>
        <v>8.7338823000000012</v>
      </c>
      <c r="M2500" s="196">
        <f t="shared" si="1249"/>
        <v>43.7</v>
      </c>
      <c r="N2500" s="20"/>
      <c r="O2500" s="17"/>
      <c r="P2500" s="17"/>
      <c r="Q2500" s="17"/>
      <c r="R2500" s="17"/>
    </row>
    <row r="2501" spans="1:18" ht="15" customHeight="1">
      <c r="A2501" s="17"/>
      <c r="B2501" s="213"/>
      <c r="C2501" s="174"/>
      <c r="D2501" s="199" t="s">
        <v>2126</v>
      </c>
      <c r="E2501" s="482" t="s">
        <v>601</v>
      </c>
      <c r="F2501" s="483"/>
      <c r="G2501" s="199" t="s">
        <v>596</v>
      </c>
      <c r="H2501" s="192" t="s">
        <v>3517</v>
      </c>
      <c r="I2501" s="199" t="s">
        <v>1496</v>
      </c>
      <c r="J2501" s="201">
        <f t="shared" si="1247"/>
        <v>45.394999999999996</v>
      </c>
      <c r="K2501" s="195">
        <v>0.24979999999999999</v>
      </c>
      <c r="L2501" s="201">
        <f t="shared" si="1248"/>
        <v>11.339670999999999</v>
      </c>
      <c r="M2501" s="196">
        <f t="shared" si="1249"/>
        <v>56.73</v>
      </c>
      <c r="N2501" s="20"/>
      <c r="O2501" s="17"/>
      <c r="P2501" s="17"/>
      <c r="Q2501" s="17"/>
      <c r="R2501" s="17"/>
    </row>
    <row r="2502" spans="1:18" ht="15" customHeight="1">
      <c r="A2502" s="17"/>
      <c r="B2502" s="213"/>
      <c r="C2502" s="174"/>
      <c r="D2502" s="199" t="s">
        <v>1560</v>
      </c>
      <c r="E2502" s="482" t="s">
        <v>595</v>
      </c>
      <c r="F2502" s="483"/>
      <c r="G2502" s="199" t="s">
        <v>596</v>
      </c>
      <c r="H2502" s="192" t="s">
        <v>3518</v>
      </c>
      <c r="I2502" s="199" t="s">
        <v>1498</v>
      </c>
      <c r="J2502" s="201">
        <f t="shared" si="1247"/>
        <v>242.91800999999998</v>
      </c>
      <c r="K2502" s="195">
        <v>0.24979999999999999</v>
      </c>
      <c r="L2502" s="201">
        <f t="shared" si="1248"/>
        <v>60.680918897999994</v>
      </c>
      <c r="M2502" s="196">
        <f t="shared" si="1249"/>
        <v>303.60000000000002</v>
      </c>
      <c r="N2502" s="20"/>
      <c r="O2502" s="17"/>
      <c r="P2502" s="17"/>
      <c r="Q2502" s="17"/>
      <c r="R2502" s="17"/>
    </row>
    <row r="2503" spans="1:18" ht="15" customHeight="1">
      <c r="A2503" s="17"/>
      <c r="B2503" s="213"/>
      <c r="C2503" s="174"/>
      <c r="D2503" s="199" t="s">
        <v>3520</v>
      </c>
      <c r="E2503" s="482" t="s">
        <v>3521</v>
      </c>
      <c r="F2503" s="483"/>
      <c r="G2503" s="199" t="s">
        <v>518</v>
      </c>
      <c r="H2503" s="192" t="s">
        <v>1527</v>
      </c>
      <c r="I2503" s="199" t="s">
        <v>3524</v>
      </c>
      <c r="J2503" s="201">
        <f t="shared" si="1247"/>
        <v>510.5</v>
      </c>
      <c r="K2503" s="195">
        <v>0.24979999999999999</v>
      </c>
      <c r="L2503" s="201">
        <f t="shared" si="1248"/>
        <v>127.52289999999999</v>
      </c>
      <c r="M2503" s="196">
        <f t="shared" si="1249"/>
        <v>638.02</v>
      </c>
      <c r="N2503" s="20"/>
      <c r="O2503" s="17"/>
      <c r="P2503" s="17"/>
      <c r="Q2503" s="17"/>
      <c r="R2503" s="17"/>
    </row>
    <row r="2504" spans="1:18" ht="15.75">
      <c r="A2504" s="17"/>
      <c r="B2504" s="213"/>
      <c r="C2504" s="487"/>
      <c r="D2504" s="487"/>
      <c r="E2504" s="487"/>
      <c r="F2504" s="487"/>
      <c r="G2504" s="487"/>
      <c r="H2504" s="487"/>
      <c r="I2504" s="487"/>
      <c r="J2504" s="487"/>
      <c r="K2504" s="487"/>
      <c r="L2504" s="209" t="s">
        <v>594</v>
      </c>
      <c r="M2504" s="210">
        <f>SUM(M2496:M2503)</f>
        <v>1812.79</v>
      </c>
      <c r="N2504" s="20"/>
      <c r="O2504" s="17"/>
      <c r="P2504" s="17"/>
      <c r="Q2504" s="17"/>
      <c r="R2504" s="17"/>
    </row>
    <row r="2505" spans="1:18" ht="15.75" customHeight="1">
      <c r="A2505" s="17"/>
      <c r="B2505" s="213"/>
      <c r="C2505" s="206" t="s">
        <v>563</v>
      </c>
      <c r="D2505" s="206">
        <v>92549</v>
      </c>
      <c r="E2505" s="484" t="s">
        <v>1417</v>
      </c>
      <c r="F2505" s="484"/>
      <c r="G2505" s="484"/>
      <c r="H2505" s="484"/>
      <c r="I2505" s="484"/>
      <c r="J2505" s="484"/>
      <c r="K2505" s="484"/>
      <c r="L2505" s="484"/>
      <c r="M2505" s="485"/>
      <c r="N2505" s="20"/>
      <c r="O2505" s="17"/>
      <c r="P2505" s="17"/>
      <c r="Q2505" s="17"/>
      <c r="R2505" s="17"/>
    </row>
    <row r="2506" spans="1:18" ht="15" customHeight="1">
      <c r="A2506" s="17"/>
      <c r="B2506" s="213"/>
      <c r="C2506" s="174"/>
      <c r="D2506" s="199" t="s">
        <v>3513</v>
      </c>
      <c r="E2506" s="482" t="s">
        <v>3514</v>
      </c>
      <c r="F2506" s="483"/>
      <c r="G2506" s="199" t="s">
        <v>489</v>
      </c>
      <c r="H2506" s="192" t="s">
        <v>2457</v>
      </c>
      <c r="I2506" s="199" t="s">
        <v>3515</v>
      </c>
      <c r="J2506" s="201">
        <f t="shared" ref="J2506:J2514" si="1250">H2506*I2506</f>
        <v>136.56</v>
      </c>
      <c r="K2506" s="195">
        <v>0.24979999999999999</v>
      </c>
      <c r="L2506" s="201">
        <f t="shared" ref="L2506:L2514" si="1251">J2506*K2506</f>
        <v>34.112687999999999</v>
      </c>
      <c r="M2506" s="196">
        <f t="shared" ref="M2506:M2514" si="1252">ROUND(J2506+L2506,2)</f>
        <v>170.67</v>
      </c>
      <c r="N2506" s="20"/>
      <c r="O2506" s="17"/>
      <c r="P2506" s="17"/>
      <c r="Q2506" s="17"/>
      <c r="R2506" s="17"/>
    </row>
    <row r="2507" spans="1:18" ht="15" customHeight="1">
      <c r="A2507" s="17"/>
      <c r="B2507" s="213"/>
      <c r="C2507" s="174"/>
      <c r="D2507" s="199" t="s">
        <v>3525</v>
      </c>
      <c r="E2507" s="482" t="s">
        <v>3526</v>
      </c>
      <c r="F2507" s="483"/>
      <c r="G2507" s="199" t="s">
        <v>489</v>
      </c>
      <c r="H2507" s="192" t="s">
        <v>2706</v>
      </c>
      <c r="I2507" s="199" t="s">
        <v>3527</v>
      </c>
      <c r="J2507" s="201">
        <f t="shared" si="1250"/>
        <v>18.900000000000002</v>
      </c>
      <c r="K2507" s="195">
        <v>0.24979999999999999</v>
      </c>
      <c r="L2507" s="201">
        <f t="shared" si="1251"/>
        <v>4.7212200000000006</v>
      </c>
      <c r="M2507" s="196">
        <f t="shared" si="1252"/>
        <v>23.62</v>
      </c>
      <c r="N2507" s="20"/>
      <c r="O2507" s="17"/>
      <c r="P2507" s="17"/>
      <c r="Q2507" s="17"/>
      <c r="R2507" s="17"/>
    </row>
    <row r="2508" spans="1:18" ht="15" customHeight="1">
      <c r="A2508" s="17"/>
      <c r="B2508" s="213"/>
      <c r="C2508" s="174"/>
      <c r="D2508" s="199" t="s">
        <v>3465</v>
      </c>
      <c r="E2508" s="482" t="s">
        <v>929</v>
      </c>
      <c r="F2508" s="483"/>
      <c r="G2508" s="199" t="s">
        <v>489</v>
      </c>
      <c r="H2508" s="192" t="s">
        <v>3528</v>
      </c>
      <c r="I2508" s="199" t="s">
        <v>3470</v>
      </c>
      <c r="J2508" s="201">
        <f t="shared" si="1250"/>
        <v>483.84</v>
      </c>
      <c r="K2508" s="195">
        <v>0.24979999999999999</v>
      </c>
      <c r="L2508" s="201">
        <f t="shared" si="1251"/>
        <v>120.863232</v>
      </c>
      <c r="M2508" s="196">
        <f t="shared" si="1252"/>
        <v>604.70000000000005</v>
      </c>
      <c r="N2508" s="20"/>
      <c r="O2508" s="17"/>
      <c r="P2508" s="17"/>
      <c r="Q2508" s="17"/>
      <c r="R2508" s="17"/>
    </row>
    <row r="2509" spans="1:18" ht="15" customHeight="1">
      <c r="A2509" s="17"/>
      <c r="B2509" s="213"/>
      <c r="C2509" s="174"/>
      <c r="D2509" s="199" t="s">
        <v>1898</v>
      </c>
      <c r="E2509" s="482" t="s">
        <v>920</v>
      </c>
      <c r="F2509" s="483"/>
      <c r="G2509" s="199" t="s">
        <v>489</v>
      </c>
      <c r="H2509" s="192" t="s">
        <v>1529</v>
      </c>
      <c r="I2509" s="199" t="s">
        <v>1915</v>
      </c>
      <c r="J2509" s="201">
        <f t="shared" si="1250"/>
        <v>60.63</v>
      </c>
      <c r="K2509" s="195">
        <v>0.24979999999999999</v>
      </c>
      <c r="L2509" s="201">
        <f t="shared" si="1251"/>
        <v>15.145374</v>
      </c>
      <c r="M2509" s="196">
        <f t="shared" si="1252"/>
        <v>75.78</v>
      </c>
      <c r="N2509" s="20"/>
      <c r="O2509" s="17"/>
      <c r="P2509" s="17"/>
      <c r="Q2509" s="17"/>
      <c r="R2509" s="17"/>
    </row>
    <row r="2510" spans="1:18" ht="15" customHeight="1">
      <c r="A2510" s="17"/>
      <c r="B2510" s="213"/>
      <c r="C2510" s="174"/>
      <c r="D2510" s="199" t="s">
        <v>3503</v>
      </c>
      <c r="E2510" s="482" t="s">
        <v>3504</v>
      </c>
      <c r="F2510" s="483"/>
      <c r="G2510" s="199" t="s">
        <v>518</v>
      </c>
      <c r="H2510" s="192" t="s">
        <v>1527</v>
      </c>
      <c r="I2510" s="199" t="s">
        <v>3508</v>
      </c>
      <c r="J2510" s="201">
        <f t="shared" si="1250"/>
        <v>53.03</v>
      </c>
      <c r="K2510" s="195">
        <v>0.24979999999999999</v>
      </c>
      <c r="L2510" s="201">
        <f t="shared" si="1251"/>
        <v>13.246893999999999</v>
      </c>
      <c r="M2510" s="196">
        <f t="shared" si="1252"/>
        <v>66.28</v>
      </c>
      <c r="N2510" s="20"/>
      <c r="O2510" s="17"/>
      <c r="P2510" s="17"/>
      <c r="Q2510" s="17"/>
      <c r="R2510" s="17"/>
    </row>
    <row r="2511" spans="1:18" ht="15" customHeight="1">
      <c r="A2511" s="17"/>
      <c r="B2511" s="213"/>
      <c r="C2511" s="174"/>
      <c r="D2511" s="199" t="s">
        <v>2451</v>
      </c>
      <c r="E2511" s="482" t="s">
        <v>2452</v>
      </c>
      <c r="F2511" s="483"/>
      <c r="G2511" s="199" t="s">
        <v>505</v>
      </c>
      <c r="H2511" s="192" t="s">
        <v>3529</v>
      </c>
      <c r="I2511" s="199" t="s">
        <v>2466</v>
      </c>
      <c r="J2511" s="201">
        <f t="shared" si="1250"/>
        <v>40.790750000000003</v>
      </c>
      <c r="K2511" s="195">
        <v>0.24979999999999999</v>
      </c>
      <c r="L2511" s="201">
        <f t="shared" si="1251"/>
        <v>10.189529350000001</v>
      </c>
      <c r="M2511" s="196">
        <f t="shared" si="1252"/>
        <v>50.98</v>
      </c>
      <c r="N2511" s="20"/>
      <c r="O2511" s="17"/>
      <c r="P2511" s="17"/>
      <c r="Q2511" s="17"/>
      <c r="R2511" s="17"/>
    </row>
    <row r="2512" spans="1:18" ht="15" customHeight="1">
      <c r="A2512" s="17"/>
      <c r="B2512" s="213"/>
      <c r="C2512" s="174"/>
      <c r="D2512" s="199" t="s">
        <v>2126</v>
      </c>
      <c r="E2512" s="482" t="s">
        <v>601</v>
      </c>
      <c r="F2512" s="483"/>
      <c r="G2512" s="199" t="s">
        <v>596</v>
      </c>
      <c r="H2512" s="199" t="s">
        <v>3530</v>
      </c>
      <c r="I2512" s="199" t="s">
        <v>1496</v>
      </c>
      <c r="J2512" s="201">
        <f t="shared" ref="J2512" si="1253">H2512*I2512</f>
        <v>75.652500000000003</v>
      </c>
      <c r="K2512" s="195">
        <v>0.24979999999999999</v>
      </c>
      <c r="L2512" s="201">
        <f t="shared" ref="L2512" si="1254">J2512*K2512</f>
        <v>18.897994499999999</v>
      </c>
      <c r="M2512" s="196">
        <f t="shared" si="1252"/>
        <v>94.55</v>
      </c>
      <c r="N2512" s="20"/>
      <c r="O2512" s="17"/>
      <c r="P2512" s="17"/>
      <c r="Q2512" s="17"/>
      <c r="R2512" s="17"/>
    </row>
    <row r="2513" spans="1:18" ht="15" customHeight="1">
      <c r="A2513" s="17"/>
      <c r="B2513" s="213"/>
      <c r="C2513" s="174"/>
      <c r="D2513" s="199" t="s">
        <v>1560</v>
      </c>
      <c r="E2513" s="482" t="s">
        <v>595</v>
      </c>
      <c r="F2513" s="483"/>
      <c r="G2513" s="199" t="s">
        <v>596</v>
      </c>
      <c r="H2513" s="192" t="s">
        <v>3531</v>
      </c>
      <c r="I2513" s="199" t="s">
        <v>1498</v>
      </c>
      <c r="J2513" s="201">
        <f t="shared" si="1250"/>
        <v>404.86334999999997</v>
      </c>
      <c r="K2513" s="195">
        <v>0.24979999999999999</v>
      </c>
      <c r="L2513" s="201">
        <f t="shared" si="1251"/>
        <v>101.13486482999998</v>
      </c>
      <c r="M2513" s="196">
        <f t="shared" si="1252"/>
        <v>506</v>
      </c>
      <c r="N2513" s="20"/>
      <c r="O2513" s="17"/>
      <c r="P2513" s="17"/>
      <c r="Q2513" s="17"/>
      <c r="R2513" s="17"/>
    </row>
    <row r="2514" spans="1:18" ht="15" customHeight="1">
      <c r="A2514" s="17"/>
      <c r="B2514" s="213"/>
      <c r="C2514" s="174"/>
      <c r="D2514" s="199" t="s">
        <v>3520</v>
      </c>
      <c r="E2514" s="482" t="s">
        <v>3521</v>
      </c>
      <c r="F2514" s="483"/>
      <c r="G2514" s="199" t="s">
        <v>518</v>
      </c>
      <c r="H2514" s="192" t="s">
        <v>1527</v>
      </c>
      <c r="I2514" s="199" t="s">
        <v>3524</v>
      </c>
      <c r="J2514" s="201">
        <f t="shared" si="1250"/>
        <v>510.5</v>
      </c>
      <c r="K2514" s="195">
        <v>0.24979999999999999</v>
      </c>
      <c r="L2514" s="201">
        <f t="shared" si="1251"/>
        <v>127.52289999999999</v>
      </c>
      <c r="M2514" s="196">
        <f t="shared" si="1252"/>
        <v>638.02</v>
      </c>
      <c r="N2514" s="20"/>
      <c r="O2514" s="17"/>
      <c r="P2514" s="17"/>
      <c r="Q2514" s="17"/>
      <c r="R2514" s="17"/>
    </row>
    <row r="2515" spans="1:18" ht="15.75">
      <c r="A2515" s="17"/>
      <c r="B2515" s="213"/>
      <c r="C2515" s="487"/>
      <c r="D2515" s="487"/>
      <c r="E2515" s="487"/>
      <c r="F2515" s="487"/>
      <c r="G2515" s="487"/>
      <c r="H2515" s="487"/>
      <c r="I2515" s="487"/>
      <c r="J2515" s="487"/>
      <c r="K2515" s="487"/>
      <c r="L2515" s="209" t="s">
        <v>594</v>
      </c>
      <c r="M2515" s="210">
        <f>SUM(M2506:M2514)</f>
        <v>2230.6</v>
      </c>
      <c r="N2515" s="20"/>
      <c r="O2515" s="17"/>
      <c r="P2515" s="17"/>
      <c r="Q2515" s="17"/>
      <c r="R2515" s="17"/>
    </row>
    <row r="2516" spans="1:18" ht="15.75" customHeight="1">
      <c r="A2516" s="17"/>
      <c r="B2516" s="213"/>
      <c r="C2516" s="206" t="s">
        <v>564</v>
      </c>
      <c r="D2516" s="206">
        <v>92550</v>
      </c>
      <c r="E2516" s="484" t="s">
        <v>1418</v>
      </c>
      <c r="F2516" s="484"/>
      <c r="G2516" s="484"/>
      <c r="H2516" s="484"/>
      <c r="I2516" s="484"/>
      <c r="J2516" s="484"/>
      <c r="K2516" s="484"/>
      <c r="L2516" s="484"/>
      <c r="M2516" s="485"/>
      <c r="N2516" s="20"/>
      <c r="O2516" s="17"/>
      <c r="P2516" s="17"/>
      <c r="Q2516" s="17"/>
      <c r="R2516" s="17"/>
    </row>
    <row r="2517" spans="1:18" ht="15" customHeight="1">
      <c r="A2517" s="17"/>
      <c r="B2517" s="213"/>
      <c r="C2517" s="174"/>
      <c r="D2517" s="199" t="s">
        <v>3532</v>
      </c>
      <c r="E2517" s="482" t="s">
        <v>3533</v>
      </c>
      <c r="F2517" s="483"/>
      <c r="G2517" s="199" t="s">
        <v>518</v>
      </c>
      <c r="H2517" s="199" t="s">
        <v>1642</v>
      </c>
      <c r="I2517" s="199" t="s">
        <v>3541</v>
      </c>
      <c r="J2517" s="201">
        <f t="shared" ref="J2517:J2528" si="1255">H2517*I2517</f>
        <v>87.56</v>
      </c>
      <c r="K2517" s="195">
        <v>0.24979999999999999</v>
      </c>
      <c r="L2517" s="201">
        <f t="shared" ref="L2517:L2528" si="1256">J2517*K2517</f>
        <v>21.872488000000001</v>
      </c>
      <c r="M2517" s="196">
        <f t="shared" ref="M2517:M2528" si="1257">ROUND(J2517+L2517,2)</f>
        <v>109.43</v>
      </c>
      <c r="N2517" s="20"/>
      <c r="O2517" s="17"/>
      <c r="P2517" s="17"/>
      <c r="Q2517" s="17"/>
      <c r="R2517" s="17"/>
    </row>
    <row r="2518" spans="1:18" ht="15" customHeight="1">
      <c r="A2518" s="17"/>
      <c r="B2518" s="213"/>
      <c r="C2518" s="174"/>
      <c r="D2518" s="199" t="s">
        <v>3513</v>
      </c>
      <c r="E2518" s="482" t="s">
        <v>3514</v>
      </c>
      <c r="F2518" s="483"/>
      <c r="G2518" s="199" t="s">
        <v>489</v>
      </c>
      <c r="H2518" s="199" t="s">
        <v>2457</v>
      </c>
      <c r="I2518" s="199" t="s">
        <v>3515</v>
      </c>
      <c r="J2518" s="201">
        <f t="shared" si="1255"/>
        <v>136.56</v>
      </c>
      <c r="K2518" s="195">
        <v>0.24979999999999999</v>
      </c>
      <c r="L2518" s="201">
        <f t="shared" si="1256"/>
        <v>34.112687999999999</v>
      </c>
      <c r="M2518" s="196">
        <f t="shared" si="1257"/>
        <v>170.67</v>
      </c>
      <c r="N2518" s="20"/>
      <c r="O2518" s="17"/>
      <c r="P2518" s="17"/>
      <c r="Q2518" s="17"/>
      <c r="R2518" s="17"/>
    </row>
    <row r="2519" spans="1:18" ht="15" customHeight="1">
      <c r="A2519" s="17"/>
      <c r="B2519" s="213"/>
      <c r="C2519" s="174"/>
      <c r="D2519" s="199" t="s">
        <v>3525</v>
      </c>
      <c r="E2519" s="482" t="s">
        <v>3526</v>
      </c>
      <c r="F2519" s="483"/>
      <c r="G2519" s="199" t="s">
        <v>489</v>
      </c>
      <c r="H2519" s="199" t="s">
        <v>1642</v>
      </c>
      <c r="I2519" s="199" t="s">
        <v>3527</v>
      </c>
      <c r="J2519" s="201">
        <f t="shared" si="1255"/>
        <v>21.6</v>
      </c>
      <c r="K2519" s="195">
        <v>0.24979999999999999</v>
      </c>
      <c r="L2519" s="201">
        <f t="shared" si="1256"/>
        <v>5.3956800000000005</v>
      </c>
      <c r="M2519" s="196">
        <f t="shared" si="1257"/>
        <v>27</v>
      </c>
      <c r="N2519" s="20"/>
      <c r="O2519" s="17"/>
      <c r="P2519" s="17"/>
      <c r="Q2519" s="17"/>
      <c r="R2519" s="17"/>
    </row>
    <row r="2520" spans="1:18" ht="15.75">
      <c r="A2520" s="17"/>
      <c r="B2520" s="213"/>
      <c r="C2520" s="174"/>
      <c r="D2520" s="199" t="s">
        <v>3465</v>
      </c>
      <c r="E2520" s="482" t="s">
        <v>929</v>
      </c>
      <c r="F2520" s="483"/>
      <c r="G2520" s="199" t="s">
        <v>489</v>
      </c>
      <c r="H2520" s="199" t="s">
        <v>2585</v>
      </c>
      <c r="I2520" s="199" t="s">
        <v>3470</v>
      </c>
      <c r="J2520" s="201">
        <f t="shared" ref="J2520:J2522" si="1258">H2520*I2520</f>
        <v>302.39999999999998</v>
      </c>
      <c r="K2520" s="195">
        <v>0.24979999999999999</v>
      </c>
      <c r="L2520" s="201">
        <f t="shared" ref="L2520:L2522" si="1259">J2520*K2520</f>
        <v>75.539519999999996</v>
      </c>
      <c r="M2520" s="196">
        <f t="shared" si="1257"/>
        <v>377.94</v>
      </c>
      <c r="N2520" s="20"/>
      <c r="O2520" s="17"/>
      <c r="P2520" s="17"/>
      <c r="Q2520" s="17"/>
      <c r="R2520" s="17"/>
    </row>
    <row r="2521" spans="1:18" ht="15.75">
      <c r="A2521" s="17"/>
      <c r="B2521" s="213"/>
      <c r="C2521" s="174"/>
      <c r="D2521" s="199" t="s">
        <v>3534</v>
      </c>
      <c r="E2521" s="482" t="s">
        <v>3535</v>
      </c>
      <c r="F2521" s="483"/>
      <c r="G2521" s="199" t="s">
        <v>489</v>
      </c>
      <c r="H2521" s="199" t="s">
        <v>2829</v>
      </c>
      <c r="I2521" s="199" t="s">
        <v>3542</v>
      </c>
      <c r="J2521" s="201">
        <f t="shared" si="1258"/>
        <v>340.02</v>
      </c>
      <c r="K2521" s="195">
        <v>0.24979999999999999</v>
      </c>
      <c r="L2521" s="201">
        <f t="shared" si="1259"/>
        <v>84.936995999999994</v>
      </c>
      <c r="M2521" s="196">
        <f t="shared" si="1257"/>
        <v>424.96</v>
      </c>
      <c r="N2521" s="20"/>
      <c r="O2521" s="17"/>
      <c r="P2521" s="17"/>
      <c r="Q2521" s="17"/>
      <c r="R2521" s="17"/>
    </row>
    <row r="2522" spans="1:18" ht="15.75">
      <c r="A2522" s="17"/>
      <c r="B2522" s="213"/>
      <c r="C2522" s="174"/>
      <c r="D2522" s="199" t="s">
        <v>1898</v>
      </c>
      <c r="E2522" s="482" t="s">
        <v>920</v>
      </c>
      <c r="F2522" s="483"/>
      <c r="G2522" s="199" t="s">
        <v>489</v>
      </c>
      <c r="H2522" s="199" t="s">
        <v>1529</v>
      </c>
      <c r="I2522" s="199" t="s">
        <v>1915</v>
      </c>
      <c r="J2522" s="201">
        <f t="shared" si="1258"/>
        <v>60.63</v>
      </c>
      <c r="K2522" s="195">
        <v>0.24979999999999999</v>
      </c>
      <c r="L2522" s="201">
        <f t="shared" si="1259"/>
        <v>15.145374</v>
      </c>
      <c r="M2522" s="196">
        <f t="shared" si="1257"/>
        <v>75.78</v>
      </c>
      <c r="N2522" s="20"/>
      <c r="O2522" s="17"/>
      <c r="P2522" s="17"/>
      <c r="Q2522" s="17"/>
      <c r="R2522" s="17"/>
    </row>
    <row r="2523" spans="1:18" ht="15" customHeight="1">
      <c r="A2523" s="17"/>
      <c r="B2523" s="213"/>
      <c r="C2523" s="174"/>
      <c r="D2523" s="199" t="s">
        <v>3503</v>
      </c>
      <c r="E2523" s="482" t="s">
        <v>3504</v>
      </c>
      <c r="F2523" s="483"/>
      <c r="G2523" s="199" t="s">
        <v>518</v>
      </c>
      <c r="H2523" s="199" t="s">
        <v>1527</v>
      </c>
      <c r="I2523" s="199" t="s">
        <v>3508</v>
      </c>
      <c r="J2523" s="201">
        <f t="shared" si="1255"/>
        <v>53.03</v>
      </c>
      <c r="K2523" s="195">
        <v>0.24979999999999999</v>
      </c>
      <c r="L2523" s="201">
        <f t="shared" si="1256"/>
        <v>13.246893999999999</v>
      </c>
      <c r="M2523" s="196">
        <f t="shared" si="1257"/>
        <v>66.28</v>
      </c>
      <c r="N2523" s="20"/>
      <c r="O2523" s="17"/>
      <c r="P2523" s="17"/>
      <c r="Q2523" s="17"/>
      <c r="R2523" s="17"/>
    </row>
    <row r="2524" spans="1:18" ht="15" customHeight="1">
      <c r="A2524" s="17"/>
      <c r="B2524" s="213"/>
      <c r="C2524" s="174"/>
      <c r="D2524" s="199" t="s">
        <v>2451</v>
      </c>
      <c r="E2524" s="482" t="s">
        <v>2452</v>
      </c>
      <c r="F2524" s="483"/>
      <c r="G2524" s="199" t="s">
        <v>505</v>
      </c>
      <c r="H2524" s="199" t="s">
        <v>3543</v>
      </c>
      <c r="I2524" s="199" t="s">
        <v>2466</v>
      </c>
      <c r="J2524" s="201">
        <f t="shared" si="1255"/>
        <v>50.856000000000002</v>
      </c>
      <c r="K2524" s="195">
        <v>0.24979999999999999</v>
      </c>
      <c r="L2524" s="201">
        <f t="shared" si="1256"/>
        <v>12.7038288</v>
      </c>
      <c r="M2524" s="196">
        <f t="shared" si="1257"/>
        <v>63.56</v>
      </c>
      <c r="N2524" s="20"/>
      <c r="O2524" s="17"/>
      <c r="P2524" s="17"/>
      <c r="Q2524" s="17"/>
      <c r="R2524" s="17"/>
    </row>
    <row r="2525" spans="1:18" ht="15" customHeight="1">
      <c r="A2525" s="17"/>
      <c r="B2525" s="213"/>
      <c r="C2525" s="174"/>
      <c r="D2525" s="199" t="s">
        <v>3536</v>
      </c>
      <c r="E2525" s="482" t="s">
        <v>3537</v>
      </c>
      <c r="F2525" s="483"/>
      <c r="G2525" s="199" t="s">
        <v>3540</v>
      </c>
      <c r="H2525" s="199" t="s">
        <v>1527</v>
      </c>
      <c r="I2525" s="199" t="s">
        <v>3544</v>
      </c>
      <c r="J2525" s="201">
        <f t="shared" si="1255"/>
        <v>99.07</v>
      </c>
      <c r="K2525" s="195">
        <v>0.24979999999999999</v>
      </c>
      <c r="L2525" s="201">
        <f t="shared" si="1256"/>
        <v>24.747685999999998</v>
      </c>
      <c r="M2525" s="196">
        <f t="shared" si="1257"/>
        <v>123.82</v>
      </c>
      <c r="N2525" s="20"/>
      <c r="O2525" s="17"/>
      <c r="P2525" s="17"/>
      <c r="Q2525" s="17"/>
      <c r="R2525" s="17"/>
    </row>
    <row r="2526" spans="1:18" ht="15" customHeight="1">
      <c r="A2526" s="17"/>
      <c r="B2526" s="213"/>
      <c r="C2526" s="174"/>
      <c r="D2526" s="199" t="s">
        <v>2126</v>
      </c>
      <c r="E2526" s="482" t="s">
        <v>601</v>
      </c>
      <c r="F2526" s="483"/>
      <c r="G2526" s="199" t="s">
        <v>596</v>
      </c>
      <c r="H2526" s="199" t="s">
        <v>3530</v>
      </c>
      <c r="I2526" s="199" t="s">
        <v>1496</v>
      </c>
      <c r="J2526" s="201">
        <f t="shared" si="1255"/>
        <v>75.652500000000003</v>
      </c>
      <c r="K2526" s="195">
        <v>0.24979999999999999</v>
      </c>
      <c r="L2526" s="201">
        <f t="shared" si="1256"/>
        <v>18.897994499999999</v>
      </c>
      <c r="M2526" s="196">
        <f t="shared" si="1257"/>
        <v>94.55</v>
      </c>
      <c r="N2526" s="20"/>
      <c r="O2526" s="17"/>
      <c r="P2526" s="17"/>
      <c r="Q2526" s="17"/>
      <c r="R2526" s="17"/>
    </row>
    <row r="2527" spans="1:18" ht="15" customHeight="1">
      <c r="A2527" s="17"/>
      <c r="B2527" s="213"/>
      <c r="C2527" s="174"/>
      <c r="D2527" s="199" t="s">
        <v>1560</v>
      </c>
      <c r="E2527" s="482" t="s">
        <v>595</v>
      </c>
      <c r="F2527" s="483"/>
      <c r="G2527" s="199" t="s">
        <v>596</v>
      </c>
      <c r="H2527" s="199" t="s">
        <v>3531</v>
      </c>
      <c r="I2527" s="199" t="s">
        <v>1498</v>
      </c>
      <c r="J2527" s="201">
        <f t="shared" si="1255"/>
        <v>404.86334999999997</v>
      </c>
      <c r="K2527" s="195">
        <v>0.24979999999999999</v>
      </c>
      <c r="L2527" s="201">
        <f t="shared" si="1256"/>
        <v>101.13486482999998</v>
      </c>
      <c r="M2527" s="196">
        <f t="shared" si="1257"/>
        <v>506</v>
      </c>
      <c r="N2527" s="20"/>
      <c r="O2527" s="17"/>
      <c r="P2527" s="17"/>
      <c r="Q2527" s="17"/>
      <c r="R2527" s="17"/>
    </row>
    <row r="2528" spans="1:18" ht="15" customHeight="1">
      <c r="A2528" s="17"/>
      <c r="B2528" s="213"/>
      <c r="C2528" s="174"/>
      <c r="D2528" s="199" t="s">
        <v>3538</v>
      </c>
      <c r="E2528" s="482" t="s">
        <v>3539</v>
      </c>
      <c r="F2528" s="483"/>
      <c r="G2528" s="199" t="s">
        <v>518</v>
      </c>
      <c r="H2528" s="199" t="s">
        <v>1527</v>
      </c>
      <c r="I2528" s="199" t="s">
        <v>3545</v>
      </c>
      <c r="J2528" s="201">
        <f t="shared" si="1255"/>
        <v>560.20000000000005</v>
      </c>
      <c r="K2528" s="195">
        <v>0.24979999999999999</v>
      </c>
      <c r="L2528" s="201">
        <f t="shared" si="1256"/>
        <v>139.93796</v>
      </c>
      <c r="M2528" s="196">
        <f t="shared" si="1257"/>
        <v>700.14</v>
      </c>
      <c r="N2528" s="20"/>
      <c r="O2528" s="17"/>
      <c r="P2528" s="17"/>
      <c r="Q2528" s="17"/>
      <c r="R2528" s="17"/>
    </row>
    <row r="2529" spans="1:18" ht="15.75">
      <c r="A2529" s="17"/>
      <c r="B2529" s="213"/>
      <c r="C2529" s="487"/>
      <c r="D2529" s="487"/>
      <c r="E2529" s="487"/>
      <c r="F2529" s="487"/>
      <c r="G2529" s="487"/>
      <c r="H2529" s="487"/>
      <c r="I2529" s="487"/>
      <c r="J2529" s="487"/>
      <c r="K2529" s="487"/>
      <c r="L2529" s="209" t="s">
        <v>594</v>
      </c>
      <c r="M2529" s="210">
        <f>SUM(M2517:M2528)</f>
        <v>2740.1299999999997</v>
      </c>
      <c r="N2529" s="20"/>
      <c r="O2529" s="17"/>
      <c r="P2529" s="17"/>
      <c r="Q2529" s="17"/>
      <c r="R2529" s="17"/>
    </row>
    <row r="2530" spans="1:18" ht="15.75">
      <c r="A2530" s="17"/>
      <c r="B2530" s="213"/>
      <c r="C2530" s="206" t="s">
        <v>565</v>
      </c>
      <c r="D2530" s="206" t="s">
        <v>3546</v>
      </c>
      <c r="E2530" s="484" t="s">
        <v>1419</v>
      </c>
      <c r="F2530" s="484" t="s">
        <v>491</v>
      </c>
      <c r="G2530" s="484" t="s">
        <v>1577</v>
      </c>
      <c r="H2530" s="484"/>
      <c r="I2530" s="484"/>
      <c r="J2530" s="484"/>
      <c r="K2530" s="484"/>
      <c r="L2530" s="484"/>
      <c r="M2530" s="485"/>
      <c r="N2530" s="20"/>
      <c r="O2530" s="17"/>
      <c r="P2530" s="17"/>
      <c r="Q2530" s="17"/>
      <c r="R2530" s="17"/>
    </row>
    <row r="2531" spans="1:18" ht="15.75">
      <c r="A2531" s="17"/>
      <c r="B2531" s="213"/>
      <c r="C2531" s="174"/>
      <c r="D2531" s="199" t="s">
        <v>606</v>
      </c>
      <c r="E2531" s="482" t="s">
        <v>597</v>
      </c>
      <c r="F2531" s="483"/>
      <c r="G2531" s="199" t="s">
        <v>596</v>
      </c>
      <c r="H2531" s="199" t="s">
        <v>1685</v>
      </c>
      <c r="I2531" s="199" t="s">
        <v>3545</v>
      </c>
      <c r="J2531" s="201">
        <f t="shared" ref="J2531:J2532" si="1260">H2531*I2531</f>
        <v>56.02000000000001</v>
      </c>
      <c r="K2531" s="195">
        <v>0.24979999999999999</v>
      </c>
      <c r="L2531" s="201">
        <f t="shared" ref="L2531:L2532" si="1261">J2531*K2531</f>
        <v>13.993796000000001</v>
      </c>
      <c r="M2531" s="196">
        <f t="shared" ref="M2531:M2532" si="1262">ROUND(J2531+L2531,2)</f>
        <v>70.010000000000005</v>
      </c>
      <c r="N2531" s="20"/>
      <c r="O2531" s="17"/>
      <c r="P2531" s="17"/>
      <c r="Q2531" s="17"/>
      <c r="R2531" s="17"/>
    </row>
    <row r="2532" spans="1:18" ht="15.75">
      <c r="A2532" s="17"/>
      <c r="B2532" s="213"/>
      <c r="C2532" s="174"/>
      <c r="D2532" s="199" t="s">
        <v>3547</v>
      </c>
      <c r="E2532" s="482" t="s">
        <v>626</v>
      </c>
      <c r="F2532" s="483"/>
      <c r="G2532" s="199" t="s">
        <v>596</v>
      </c>
      <c r="H2532" s="199" t="s">
        <v>1568</v>
      </c>
      <c r="I2532" s="199" t="s">
        <v>3545</v>
      </c>
      <c r="J2532" s="201">
        <f t="shared" si="1260"/>
        <v>280.10000000000002</v>
      </c>
      <c r="K2532" s="195">
        <v>0.24979999999999999</v>
      </c>
      <c r="L2532" s="201">
        <f t="shared" si="1261"/>
        <v>69.968980000000002</v>
      </c>
      <c r="M2532" s="196">
        <f t="shared" si="1262"/>
        <v>350.07</v>
      </c>
      <c r="N2532" s="20"/>
      <c r="O2532" s="17"/>
      <c r="P2532" s="17"/>
      <c r="Q2532" s="17"/>
      <c r="R2532" s="17"/>
    </row>
    <row r="2533" spans="1:18" ht="15.75">
      <c r="A2533" s="17"/>
      <c r="B2533" s="213"/>
      <c r="C2533" s="487"/>
      <c r="D2533" s="487"/>
      <c r="E2533" s="487"/>
      <c r="F2533" s="487"/>
      <c r="G2533" s="487"/>
      <c r="H2533" s="487"/>
      <c r="I2533" s="487"/>
      <c r="J2533" s="487"/>
      <c r="K2533" s="487"/>
      <c r="L2533" s="209" t="s">
        <v>594</v>
      </c>
      <c r="M2533" s="210">
        <f>SUM(M2531:M2532)</f>
        <v>420.08</v>
      </c>
      <c r="N2533" s="20"/>
      <c r="O2533" s="17"/>
      <c r="P2533" s="17"/>
      <c r="Q2533" s="17"/>
      <c r="R2533" s="17"/>
    </row>
    <row r="2534" spans="1:18" ht="15.75" customHeight="1">
      <c r="A2534" s="17"/>
      <c r="B2534" s="213"/>
      <c r="C2534" s="206" t="s">
        <v>4100</v>
      </c>
      <c r="D2534" s="206">
        <v>94224</v>
      </c>
      <c r="E2534" s="484" t="s">
        <v>1420</v>
      </c>
      <c r="F2534" s="484"/>
      <c r="G2534" s="484"/>
      <c r="H2534" s="484"/>
      <c r="I2534" s="484"/>
      <c r="J2534" s="484"/>
      <c r="K2534" s="484"/>
      <c r="L2534" s="484"/>
      <c r="M2534" s="485"/>
      <c r="N2534" s="20"/>
      <c r="O2534" s="17"/>
      <c r="P2534" s="17"/>
      <c r="Q2534" s="17"/>
      <c r="R2534" s="17"/>
    </row>
    <row r="2535" spans="1:18" ht="15" customHeight="1">
      <c r="A2535" s="17"/>
      <c r="B2535" s="213"/>
      <c r="C2535" s="174"/>
      <c r="D2535" s="199" t="s">
        <v>3548</v>
      </c>
      <c r="E2535" s="482" t="s">
        <v>3549</v>
      </c>
      <c r="F2535" s="483"/>
      <c r="G2535" s="199" t="s">
        <v>515</v>
      </c>
      <c r="H2535" s="199" t="s">
        <v>2028</v>
      </c>
      <c r="I2535" s="199" t="s">
        <v>3550</v>
      </c>
      <c r="J2535" s="201">
        <f t="shared" ref="J2535:J2537" si="1263">H2535*I2535</f>
        <v>4.5325449999999998</v>
      </c>
      <c r="K2535" s="195">
        <v>0.24979999999999999</v>
      </c>
      <c r="L2535" s="201">
        <f t="shared" ref="L2535:L2537" si="1264">J2535*K2535</f>
        <v>1.132229741</v>
      </c>
      <c r="M2535" s="196">
        <f t="shared" ref="M2535:M2537" si="1265">ROUND(J2535+L2535,2)</f>
        <v>5.66</v>
      </c>
      <c r="N2535" s="20"/>
      <c r="O2535" s="17"/>
      <c r="P2535" s="17"/>
      <c r="Q2535" s="17"/>
      <c r="R2535" s="17"/>
    </row>
    <row r="2536" spans="1:18" ht="15.75">
      <c r="A2536" s="17"/>
      <c r="B2536" s="213"/>
      <c r="C2536" s="174"/>
      <c r="D2536" s="199" t="s">
        <v>606</v>
      </c>
      <c r="E2536" s="482" t="s">
        <v>597</v>
      </c>
      <c r="F2536" s="483"/>
      <c r="G2536" s="199" t="s">
        <v>596</v>
      </c>
      <c r="H2536" s="199" t="s">
        <v>3551</v>
      </c>
      <c r="I2536" s="199" t="s">
        <v>1922</v>
      </c>
      <c r="J2536" s="201">
        <f t="shared" ref="J2536" si="1266">H2536*I2536</f>
        <v>7.4865699999999995</v>
      </c>
      <c r="K2536" s="195">
        <v>0.24979999999999999</v>
      </c>
      <c r="L2536" s="201">
        <f t="shared" ref="L2536" si="1267">J2536*K2536</f>
        <v>1.8701451859999998</v>
      </c>
      <c r="M2536" s="196">
        <f t="shared" si="1265"/>
        <v>9.36</v>
      </c>
      <c r="N2536" s="20"/>
      <c r="O2536" s="17"/>
      <c r="P2536" s="17"/>
      <c r="Q2536" s="17"/>
      <c r="R2536" s="17"/>
    </row>
    <row r="2537" spans="1:18" ht="15" customHeight="1">
      <c r="A2537" s="17"/>
      <c r="B2537" s="213"/>
      <c r="C2537" s="174"/>
      <c r="D2537" s="199" t="s">
        <v>3547</v>
      </c>
      <c r="E2537" s="482" t="s">
        <v>626</v>
      </c>
      <c r="F2537" s="483"/>
      <c r="G2537" s="199" t="s">
        <v>596</v>
      </c>
      <c r="H2537" s="199" t="s">
        <v>3551</v>
      </c>
      <c r="I2537" s="199" t="s">
        <v>3552</v>
      </c>
      <c r="J2537" s="201">
        <f t="shared" si="1263"/>
        <v>9.2705300000000008</v>
      </c>
      <c r="K2537" s="195">
        <v>0.24979999999999999</v>
      </c>
      <c r="L2537" s="201">
        <f t="shared" si="1264"/>
        <v>2.3157783940000001</v>
      </c>
      <c r="M2537" s="196">
        <f t="shared" si="1265"/>
        <v>11.59</v>
      </c>
      <c r="N2537" s="20"/>
      <c r="O2537" s="17"/>
      <c r="P2537" s="17"/>
      <c r="Q2537" s="17"/>
      <c r="R2537" s="17"/>
    </row>
    <row r="2538" spans="1:18" ht="15.75">
      <c r="A2538" s="17"/>
      <c r="B2538" s="213"/>
      <c r="C2538" s="487"/>
      <c r="D2538" s="487"/>
      <c r="E2538" s="487"/>
      <c r="F2538" s="487"/>
      <c r="G2538" s="487"/>
      <c r="H2538" s="487"/>
      <c r="I2538" s="487"/>
      <c r="J2538" s="487"/>
      <c r="K2538" s="487"/>
      <c r="L2538" s="209" t="s">
        <v>594</v>
      </c>
      <c r="M2538" s="210">
        <f>SUM(M2535:M2537)</f>
        <v>26.61</v>
      </c>
      <c r="N2538" s="20"/>
      <c r="O2538" s="17"/>
      <c r="P2538" s="17"/>
      <c r="Q2538" s="17"/>
      <c r="R2538" s="17"/>
    </row>
    <row r="2539" spans="1:18" ht="15.75" customHeight="1">
      <c r="A2539" s="17"/>
      <c r="B2539" s="213"/>
      <c r="C2539" s="206" t="s">
        <v>4101</v>
      </c>
      <c r="D2539" s="206">
        <v>94226</v>
      </c>
      <c r="E2539" s="484" t="s">
        <v>1421</v>
      </c>
      <c r="F2539" s="484"/>
      <c r="G2539" s="484"/>
      <c r="H2539" s="484"/>
      <c r="I2539" s="484"/>
      <c r="J2539" s="484"/>
      <c r="K2539" s="484"/>
      <c r="L2539" s="484"/>
      <c r="M2539" s="485"/>
      <c r="N2539" s="20"/>
      <c r="O2539" s="17"/>
      <c r="P2539" s="17"/>
      <c r="Q2539" s="17"/>
      <c r="R2539" s="17"/>
    </row>
    <row r="2540" spans="1:18" ht="15" customHeight="1">
      <c r="A2540" s="17"/>
      <c r="B2540" s="213"/>
      <c r="C2540" s="174"/>
      <c r="D2540" s="199" t="s">
        <v>3553</v>
      </c>
      <c r="E2540" s="482" t="s">
        <v>3554</v>
      </c>
      <c r="F2540" s="483"/>
      <c r="G2540" s="199" t="s">
        <v>491</v>
      </c>
      <c r="H2540" s="199" t="s">
        <v>2124</v>
      </c>
      <c r="I2540" s="199" t="s">
        <v>3557</v>
      </c>
      <c r="J2540" s="201">
        <f t="shared" ref="J2540:J2545" si="1268">H2540*I2540</f>
        <v>10.466599999999998</v>
      </c>
      <c r="K2540" s="195">
        <v>0.24979999999999999</v>
      </c>
      <c r="L2540" s="201">
        <f t="shared" ref="L2540:L2545" si="1269">J2540*K2540</f>
        <v>2.6145566799999993</v>
      </c>
      <c r="M2540" s="196">
        <f t="shared" ref="M2540:M2545" si="1270">ROUND(J2540+L2540,2)</f>
        <v>13.08</v>
      </c>
      <c r="N2540" s="20"/>
      <c r="O2540" s="17"/>
      <c r="P2540" s="17"/>
      <c r="Q2540" s="17"/>
      <c r="R2540" s="17"/>
    </row>
    <row r="2541" spans="1:18" ht="15.75">
      <c r="A2541" s="17"/>
      <c r="B2541" s="213"/>
      <c r="C2541" s="174"/>
      <c r="D2541" s="199" t="s">
        <v>3555</v>
      </c>
      <c r="E2541" s="482" t="s">
        <v>3556</v>
      </c>
      <c r="F2541" s="483"/>
      <c r="G2541" s="199" t="s">
        <v>489</v>
      </c>
      <c r="H2541" s="199" t="s">
        <v>3558</v>
      </c>
      <c r="I2541" s="199" t="s">
        <v>3559</v>
      </c>
      <c r="J2541" s="201">
        <f t="shared" ref="J2541:J2543" si="1271">H2541*I2541</f>
        <v>1.1528</v>
      </c>
      <c r="K2541" s="195">
        <v>0.24979999999999999</v>
      </c>
      <c r="L2541" s="201">
        <f t="shared" ref="L2541:L2543" si="1272">J2541*K2541</f>
        <v>0.28796944000000002</v>
      </c>
      <c r="M2541" s="196">
        <f t="shared" si="1270"/>
        <v>1.44</v>
      </c>
      <c r="N2541" s="20"/>
      <c r="O2541" s="17"/>
      <c r="P2541" s="17"/>
      <c r="Q2541" s="17"/>
      <c r="R2541" s="17"/>
    </row>
    <row r="2542" spans="1:18" ht="15.75">
      <c r="A2542" s="17"/>
      <c r="B2542" s="213"/>
      <c r="C2542" s="174"/>
      <c r="D2542" s="199" t="s">
        <v>606</v>
      </c>
      <c r="E2542" s="482" t="s">
        <v>597</v>
      </c>
      <c r="F2542" s="483"/>
      <c r="G2542" s="199" t="s">
        <v>596</v>
      </c>
      <c r="H2542" s="199" t="s">
        <v>3560</v>
      </c>
      <c r="I2542" s="199" t="s">
        <v>1922</v>
      </c>
      <c r="J2542" s="201">
        <f t="shared" si="1271"/>
        <v>3.1813599999999997</v>
      </c>
      <c r="K2542" s="195">
        <v>0.24979999999999999</v>
      </c>
      <c r="L2542" s="201">
        <f t="shared" si="1272"/>
        <v>0.79470372799999989</v>
      </c>
      <c r="M2542" s="196">
        <f t="shared" si="1270"/>
        <v>3.98</v>
      </c>
      <c r="N2542" s="20"/>
      <c r="O2542" s="17"/>
      <c r="P2542" s="17"/>
      <c r="Q2542" s="17"/>
      <c r="R2542" s="17"/>
    </row>
    <row r="2543" spans="1:18" ht="15.75">
      <c r="A2543" s="17"/>
      <c r="B2543" s="213"/>
      <c r="C2543" s="174"/>
      <c r="D2543" s="199" t="s">
        <v>3547</v>
      </c>
      <c r="E2543" s="482" t="s">
        <v>626</v>
      </c>
      <c r="F2543" s="483"/>
      <c r="G2543" s="199" t="s">
        <v>596</v>
      </c>
      <c r="H2543" s="199" t="s">
        <v>3561</v>
      </c>
      <c r="I2543" s="199" t="s">
        <v>3552</v>
      </c>
      <c r="J2543" s="201">
        <f t="shared" si="1271"/>
        <v>3.9180299999999999</v>
      </c>
      <c r="K2543" s="195">
        <v>0.24979999999999999</v>
      </c>
      <c r="L2543" s="201">
        <f t="shared" si="1272"/>
        <v>0.97872389399999993</v>
      </c>
      <c r="M2543" s="196">
        <f t="shared" si="1270"/>
        <v>4.9000000000000004</v>
      </c>
      <c r="N2543" s="20"/>
      <c r="O2543" s="17"/>
      <c r="P2543" s="17"/>
      <c r="Q2543" s="17"/>
      <c r="R2543" s="17"/>
    </row>
    <row r="2544" spans="1:18" ht="15" customHeight="1">
      <c r="A2544" s="17"/>
      <c r="B2544" s="213"/>
      <c r="C2544" s="174"/>
      <c r="D2544" s="199" t="s">
        <v>3481</v>
      </c>
      <c r="E2544" s="482" t="s">
        <v>931</v>
      </c>
      <c r="F2544" s="483"/>
      <c r="G2544" s="199" t="s">
        <v>502</v>
      </c>
      <c r="H2544" s="199" t="s">
        <v>3562</v>
      </c>
      <c r="I2544" s="199" t="s">
        <v>3490</v>
      </c>
      <c r="J2544" s="201">
        <f t="shared" si="1268"/>
        <v>1.7850000000000001E-3</v>
      </c>
      <c r="K2544" s="195">
        <v>0.24979999999999999</v>
      </c>
      <c r="L2544" s="201">
        <f t="shared" si="1269"/>
        <v>4.4589300000000005E-4</v>
      </c>
      <c r="M2544" s="196">
        <f t="shared" si="1270"/>
        <v>0</v>
      </c>
      <c r="N2544" s="20"/>
      <c r="O2544" s="17"/>
      <c r="P2544" s="17"/>
      <c r="Q2544" s="17"/>
      <c r="R2544" s="17"/>
    </row>
    <row r="2545" spans="1:18" ht="15" customHeight="1">
      <c r="A2545" s="17"/>
      <c r="B2545" s="213"/>
      <c r="C2545" s="174"/>
      <c r="D2545" s="199" t="s">
        <v>3482</v>
      </c>
      <c r="E2545" s="482" t="s">
        <v>932</v>
      </c>
      <c r="F2545" s="483"/>
      <c r="G2545" s="199" t="s">
        <v>604</v>
      </c>
      <c r="H2545" s="199" t="s">
        <v>3563</v>
      </c>
      <c r="I2545" s="199" t="s">
        <v>3492</v>
      </c>
      <c r="J2545" s="201">
        <f t="shared" si="1268"/>
        <v>3.3960000000000001E-3</v>
      </c>
      <c r="K2545" s="195">
        <v>0.24979999999999999</v>
      </c>
      <c r="L2545" s="201">
        <f t="shared" si="1269"/>
        <v>8.4832080000000001E-4</v>
      </c>
      <c r="M2545" s="196">
        <f t="shared" si="1270"/>
        <v>0</v>
      </c>
      <c r="N2545" s="20"/>
      <c r="O2545" s="17"/>
      <c r="P2545" s="17"/>
      <c r="Q2545" s="17"/>
      <c r="R2545" s="17"/>
    </row>
    <row r="2546" spans="1:18" ht="15.75">
      <c r="A2546" s="17"/>
      <c r="B2546" s="213"/>
      <c r="C2546" s="487"/>
      <c r="D2546" s="487"/>
      <c r="E2546" s="487"/>
      <c r="F2546" s="487"/>
      <c r="G2546" s="487"/>
      <c r="H2546" s="487"/>
      <c r="I2546" s="487"/>
      <c r="J2546" s="487"/>
      <c r="K2546" s="487"/>
      <c r="L2546" s="209" t="s">
        <v>594</v>
      </c>
      <c r="M2546" s="210">
        <f>SUM(M2540:M2545)</f>
        <v>23.4</v>
      </c>
      <c r="N2546" s="20"/>
      <c r="O2546" s="17"/>
      <c r="P2546" s="17"/>
      <c r="Q2546" s="17"/>
      <c r="R2546" s="17"/>
    </row>
    <row r="2547" spans="1:18" ht="15.75" customHeight="1">
      <c r="A2547" s="17"/>
      <c r="B2547" s="213"/>
      <c r="C2547" s="206" t="s">
        <v>4102</v>
      </c>
      <c r="D2547" s="206">
        <v>94232</v>
      </c>
      <c r="E2547" s="484" t="s">
        <v>1422</v>
      </c>
      <c r="F2547" s="484"/>
      <c r="G2547" s="484"/>
      <c r="H2547" s="484"/>
      <c r="I2547" s="484"/>
      <c r="J2547" s="484"/>
      <c r="K2547" s="484"/>
      <c r="L2547" s="484"/>
      <c r="M2547" s="485"/>
      <c r="N2547" s="20"/>
      <c r="O2547" s="17"/>
      <c r="P2547" s="17"/>
      <c r="Q2547" s="17"/>
      <c r="R2547" s="17"/>
    </row>
    <row r="2548" spans="1:18" ht="15" customHeight="1">
      <c r="A2548" s="17"/>
      <c r="B2548" s="213"/>
      <c r="C2548" s="174"/>
      <c r="D2548" s="199" t="s">
        <v>2358</v>
      </c>
      <c r="E2548" s="482" t="s">
        <v>893</v>
      </c>
      <c r="F2548" s="483"/>
      <c r="G2548" s="199" t="s">
        <v>505</v>
      </c>
      <c r="H2548" s="199" t="s">
        <v>2621</v>
      </c>
      <c r="I2548" s="199" t="s">
        <v>2364</v>
      </c>
      <c r="J2548" s="201">
        <f t="shared" ref="J2548:J2549" si="1273">H2548*I2548</f>
        <v>0.10324</v>
      </c>
      <c r="K2548" s="195">
        <v>0.24979999999999999</v>
      </c>
      <c r="L2548" s="201">
        <f t="shared" ref="L2548:L2549" si="1274">J2548*K2548</f>
        <v>2.5789351999999998E-2</v>
      </c>
      <c r="M2548" s="196">
        <f t="shared" ref="M2548:M2549" si="1275">ROUND(J2548+L2548,2)</f>
        <v>0.13</v>
      </c>
      <c r="N2548" s="20"/>
      <c r="O2548" s="17"/>
      <c r="P2548" s="17"/>
      <c r="Q2548" s="17"/>
      <c r="R2548" s="17"/>
    </row>
    <row r="2549" spans="1:18" ht="15" customHeight="1">
      <c r="A2549" s="17"/>
      <c r="B2549" s="213"/>
      <c r="C2549" s="174"/>
      <c r="D2549" s="199" t="s">
        <v>3547</v>
      </c>
      <c r="E2549" s="482" t="s">
        <v>626</v>
      </c>
      <c r="F2549" s="483"/>
      <c r="G2549" s="199" t="s">
        <v>596</v>
      </c>
      <c r="H2549" s="199" t="s">
        <v>3564</v>
      </c>
      <c r="I2549" s="199" t="s">
        <v>3552</v>
      </c>
      <c r="J2549" s="201">
        <f t="shared" si="1273"/>
        <v>2.2052299999999998</v>
      </c>
      <c r="K2549" s="195">
        <v>0.24979999999999999</v>
      </c>
      <c r="L2549" s="201">
        <f t="shared" si="1274"/>
        <v>0.55086645399999989</v>
      </c>
      <c r="M2549" s="196">
        <f t="shared" si="1275"/>
        <v>2.76</v>
      </c>
      <c r="N2549" s="20"/>
      <c r="O2549" s="17"/>
      <c r="P2549" s="17"/>
      <c r="Q2549" s="17"/>
      <c r="R2549" s="17"/>
    </row>
    <row r="2550" spans="1:18" ht="15.75">
      <c r="A2550" s="17"/>
      <c r="B2550" s="213"/>
      <c r="C2550" s="487"/>
      <c r="D2550" s="487"/>
      <c r="E2550" s="487"/>
      <c r="F2550" s="487"/>
      <c r="G2550" s="487"/>
      <c r="H2550" s="487"/>
      <c r="I2550" s="487"/>
      <c r="J2550" s="487"/>
      <c r="K2550" s="487"/>
      <c r="L2550" s="209" t="s">
        <v>594</v>
      </c>
      <c r="M2550" s="210">
        <f>SUM(M2548:M2549)</f>
        <v>2.8899999999999997</v>
      </c>
      <c r="N2550" s="20"/>
      <c r="O2550" s="17"/>
      <c r="P2550" s="17"/>
      <c r="Q2550" s="17"/>
      <c r="R2550" s="17"/>
    </row>
    <row r="2551" spans="1:18" ht="15.75" customHeight="1">
      <c r="A2551" s="17"/>
      <c r="B2551" s="213"/>
      <c r="C2551" s="206" t="s">
        <v>4103</v>
      </c>
      <c r="D2551" s="206">
        <v>94445</v>
      </c>
      <c r="E2551" s="484" t="s">
        <v>1423</v>
      </c>
      <c r="F2551" s="484"/>
      <c r="G2551" s="484"/>
      <c r="H2551" s="484"/>
      <c r="I2551" s="484"/>
      <c r="J2551" s="484"/>
      <c r="K2551" s="484"/>
      <c r="L2551" s="484"/>
      <c r="M2551" s="485"/>
      <c r="N2551" s="20"/>
      <c r="O2551" s="17"/>
      <c r="P2551" s="17"/>
      <c r="Q2551" s="17"/>
      <c r="R2551" s="17"/>
    </row>
    <row r="2552" spans="1:18" ht="15" customHeight="1">
      <c r="A2552" s="17"/>
      <c r="B2552" s="213"/>
      <c r="C2552" s="174"/>
      <c r="D2552" s="199" t="s">
        <v>3565</v>
      </c>
      <c r="E2552" s="482" t="s">
        <v>3566</v>
      </c>
      <c r="F2552" s="483"/>
      <c r="G2552" s="199" t="s">
        <v>3567</v>
      </c>
      <c r="H2552" s="199" t="s">
        <v>3568</v>
      </c>
      <c r="I2552" s="199" t="s">
        <v>3569</v>
      </c>
      <c r="J2552" s="201">
        <f t="shared" ref="J2552:J2556" si="1276">H2552*I2552</f>
        <v>28.462499999999999</v>
      </c>
      <c r="K2552" s="195">
        <v>0.24979999999999999</v>
      </c>
      <c r="L2552" s="201">
        <f t="shared" ref="L2552:L2556" si="1277">J2552*K2552</f>
        <v>7.1099324999999993</v>
      </c>
      <c r="M2552" s="196">
        <f t="shared" ref="M2552:M2556" si="1278">ROUND(J2552+L2552,2)</f>
        <v>35.57</v>
      </c>
      <c r="N2552" s="20"/>
      <c r="O2552" s="17"/>
      <c r="P2552" s="17"/>
      <c r="Q2552" s="17"/>
      <c r="R2552" s="17"/>
    </row>
    <row r="2553" spans="1:18" ht="15.75">
      <c r="A2553" s="17"/>
      <c r="B2553" s="213"/>
      <c r="C2553" s="174"/>
      <c r="D2553" s="199" t="s">
        <v>606</v>
      </c>
      <c r="E2553" s="482" t="s">
        <v>597</v>
      </c>
      <c r="F2553" s="483"/>
      <c r="G2553" s="199" t="s">
        <v>596</v>
      </c>
      <c r="H2553" s="199" t="s">
        <v>3570</v>
      </c>
      <c r="I2553" s="199" t="s">
        <v>1922</v>
      </c>
      <c r="J2553" s="201">
        <f t="shared" ref="J2553:J2555" si="1279">H2553*I2553</f>
        <v>6.8987100000000003</v>
      </c>
      <c r="K2553" s="195">
        <v>0.24979999999999999</v>
      </c>
      <c r="L2553" s="201">
        <f t="shared" ref="L2553:L2555" si="1280">J2553*K2553</f>
        <v>1.723297758</v>
      </c>
      <c r="M2553" s="196">
        <f t="shared" si="1278"/>
        <v>8.6199999999999992</v>
      </c>
      <c r="N2553" s="20"/>
      <c r="O2553" s="17"/>
      <c r="P2553" s="17"/>
      <c r="Q2553" s="17"/>
      <c r="R2553" s="17"/>
    </row>
    <row r="2554" spans="1:18" ht="15.75">
      <c r="A2554" s="17"/>
      <c r="B2554" s="213"/>
      <c r="C2554" s="174"/>
      <c r="D2554" s="199" t="s">
        <v>3547</v>
      </c>
      <c r="E2554" s="482" t="s">
        <v>626</v>
      </c>
      <c r="F2554" s="483"/>
      <c r="G2554" s="199" t="s">
        <v>596</v>
      </c>
      <c r="H2554" s="199" t="s">
        <v>3571</v>
      </c>
      <c r="I2554" s="199" t="s">
        <v>3552</v>
      </c>
      <c r="J2554" s="201">
        <f t="shared" si="1279"/>
        <v>2.8475300000000003</v>
      </c>
      <c r="K2554" s="195">
        <v>0.24979999999999999</v>
      </c>
      <c r="L2554" s="201">
        <f t="shared" si="1280"/>
        <v>0.71131299400000003</v>
      </c>
      <c r="M2554" s="196">
        <f t="shared" si="1278"/>
        <v>3.56</v>
      </c>
      <c r="N2554" s="20"/>
      <c r="O2554" s="17"/>
      <c r="P2554" s="17"/>
      <c r="Q2554" s="17"/>
      <c r="R2554" s="17"/>
    </row>
    <row r="2555" spans="1:18" ht="15.75">
      <c r="A2555" s="17"/>
      <c r="B2555" s="213"/>
      <c r="C2555" s="174"/>
      <c r="D2555" s="199" t="s">
        <v>3481</v>
      </c>
      <c r="E2555" s="482" t="s">
        <v>931</v>
      </c>
      <c r="F2555" s="483"/>
      <c r="G2555" s="199" t="s">
        <v>502</v>
      </c>
      <c r="H2555" s="199" t="s">
        <v>3572</v>
      </c>
      <c r="I2555" s="199" t="s">
        <v>3490</v>
      </c>
      <c r="J2555" s="201">
        <f t="shared" si="1279"/>
        <v>0.66401999999999994</v>
      </c>
      <c r="K2555" s="195">
        <v>0.24979999999999999</v>
      </c>
      <c r="L2555" s="201">
        <f t="shared" si="1280"/>
        <v>0.16587219599999997</v>
      </c>
      <c r="M2555" s="196">
        <f t="shared" si="1278"/>
        <v>0.83</v>
      </c>
      <c r="N2555" s="20"/>
      <c r="O2555" s="17"/>
      <c r="P2555" s="17"/>
      <c r="Q2555" s="17"/>
      <c r="R2555" s="17"/>
    </row>
    <row r="2556" spans="1:18" ht="15" customHeight="1">
      <c r="A2556" s="17"/>
      <c r="B2556" s="213"/>
      <c r="C2556" s="174"/>
      <c r="D2556" s="199" t="s">
        <v>3482</v>
      </c>
      <c r="E2556" s="482" t="s">
        <v>932</v>
      </c>
      <c r="F2556" s="483"/>
      <c r="G2556" s="199" t="s">
        <v>604</v>
      </c>
      <c r="H2556" s="199" t="s">
        <v>3573</v>
      </c>
      <c r="I2556" s="199" t="s">
        <v>3492</v>
      </c>
      <c r="J2556" s="201">
        <f t="shared" si="1276"/>
        <v>0.87616800000000006</v>
      </c>
      <c r="K2556" s="195">
        <v>0.24979999999999999</v>
      </c>
      <c r="L2556" s="201">
        <f t="shared" si="1277"/>
        <v>0.2188667664</v>
      </c>
      <c r="M2556" s="196">
        <f t="shared" si="1278"/>
        <v>1.1000000000000001</v>
      </c>
      <c r="N2556" s="20"/>
      <c r="O2556" s="17"/>
      <c r="P2556" s="17"/>
      <c r="Q2556" s="17"/>
      <c r="R2556" s="17"/>
    </row>
    <row r="2557" spans="1:18" ht="15.75">
      <c r="A2557" s="17"/>
      <c r="B2557" s="213"/>
      <c r="C2557" s="487"/>
      <c r="D2557" s="487"/>
      <c r="E2557" s="487"/>
      <c r="F2557" s="487"/>
      <c r="G2557" s="487"/>
      <c r="H2557" s="487"/>
      <c r="I2557" s="487"/>
      <c r="J2557" s="487"/>
      <c r="K2557" s="487"/>
      <c r="L2557" s="209" t="s">
        <v>594</v>
      </c>
      <c r="M2557" s="210">
        <f>SUM(M2552:M2556)</f>
        <v>49.68</v>
      </c>
      <c r="N2557" s="20"/>
      <c r="O2557" s="17"/>
      <c r="P2557" s="17"/>
      <c r="Q2557" s="17"/>
      <c r="R2557" s="17"/>
    </row>
    <row r="2558" spans="1:18" ht="15.75" customHeight="1">
      <c r="A2558" s="17"/>
      <c r="B2558" s="213"/>
      <c r="C2558" s="206" t="s">
        <v>4104</v>
      </c>
      <c r="D2558" s="206">
        <v>94446</v>
      </c>
      <c r="E2558" s="484" t="s">
        <v>1424</v>
      </c>
      <c r="F2558" s="484"/>
      <c r="G2558" s="484"/>
      <c r="H2558" s="484"/>
      <c r="I2558" s="484"/>
      <c r="J2558" s="484"/>
      <c r="K2558" s="484"/>
      <c r="L2558" s="484"/>
      <c r="M2558" s="485"/>
      <c r="N2558" s="20"/>
      <c r="O2558" s="17"/>
      <c r="P2558" s="17"/>
      <c r="Q2558" s="17"/>
      <c r="R2558" s="17"/>
    </row>
    <row r="2559" spans="1:18" ht="15" customHeight="1">
      <c r="A2559" s="17"/>
      <c r="B2559" s="213"/>
      <c r="C2559" s="174"/>
      <c r="D2559" s="199" t="s">
        <v>3565</v>
      </c>
      <c r="E2559" s="482" t="s">
        <v>3566</v>
      </c>
      <c r="F2559" s="483"/>
      <c r="G2559" s="199" t="s">
        <v>3567</v>
      </c>
      <c r="H2559" s="199" t="s">
        <v>3568</v>
      </c>
      <c r="I2559" s="199" t="s">
        <v>3569</v>
      </c>
      <c r="J2559" s="201">
        <f t="shared" ref="J2559:J2563" si="1281">H2559*I2559</f>
        <v>28.462499999999999</v>
      </c>
      <c r="K2559" s="195">
        <v>0.24979999999999999</v>
      </c>
      <c r="L2559" s="201">
        <f t="shared" ref="L2559:L2563" si="1282">J2559*K2559</f>
        <v>7.1099324999999993</v>
      </c>
      <c r="M2559" s="196">
        <f t="shared" ref="M2559:M2563" si="1283">ROUND(J2559+L2559,2)</f>
        <v>35.57</v>
      </c>
      <c r="N2559" s="20"/>
      <c r="O2559" s="17"/>
      <c r="P2559" s="17"/>
      <c r="Q2559" s="17"/>
      <c r="R2559" s="17"/>
    </row>
    <row r="2560" spans="1:18" ht="15" customHeight="1">
      <c r="A2560" s="17"/>
      <c r="B2560" s="213"/>
      <c r="C2560" s="174"/>
      <c r="D2560" s="199" t="s">
        <v>606</v>
      </c>
      <c r="E2560" s="482" t="s">
        <v>597</v>
      </c>
      <c r="F2560" s="483"/>
      <c r="G2560" s="199" t="s">
        <v>596</v>
      </c>
      <c r="H2560" s="199" t="s">
        <v>3574</v>
      </c>
      <c r="I2560" s="199" t="s">
        <v>1922</v>
      </c>
      <c r="J2560" s="201">
        <f t="shared" si="1281"/>
        <v>9.0080899999999993</v>
      </c>
      <c r="K2560" s="195">
        <v>0.24979999999999999</v>
      </c>
      <c r="L2560" s="201">
        <f t="shared" si="1282"/>
        <v>2.2502208819999998</v>
      </c>
      <c r="M2560" s="196">
        <f t="shared" si="1283"/>
        <v>11.26</v>
      </c>
      <c r="N2560" s="20"/>
      <c r="O2560" s="17"/>
      <c r="P2560" s="17"/>
      <c r="Q2560" s="17"/>
      <c r="R2560" s="17"/>
    </row>
    <row r="2561" spans="1:18" ht="15" customHeight="1">
      <c r="A2561" s="17"/>
      <c r="B2561" s="213"/>
      <c r="C2561" s="174"/>
      <c r="D2561" s="199" t="s">
        <v>3547</v>
      </c>
      <c r="E2561" s="482" t="s">
        <v>626</v>
      </c>
      <c r="F2561" s="483"/>
      <c r="G2561" s="199" t="s">
        <v>596</v>
      </c>
      <c r="H2561" s="199" t="s">
        <v>3575</v>
      </c>
      <c r="I2561" s="199" t="s">
        <v>3552</v>
      </c>
      <c r="J2561" s="201">
        <f t="shared" si="1281"/>
        <v>5.4381399999999998</v>
      </c>
      <c r="K2561" s="195">
        <v>0.24979999999999999</v>
      </c>
      <c r="L2561" s="201">
        <f t="shared" si="1282"/>
        <v>1.3584473719999999</v>
      </c>
      <c r="M2561" s="196">
        <f t="shared" si="1283"/>
        <v>6.8</v>
      </c>
      <c r="N2561" s="20"/>
      <c r="O2561" s="17"/>
      <c r="P2561" s="17"/>
      <c r="Q2561" s="17"/>
      <c r="R2561" s="17"/>
    </row>
    <row r="2562" spans="1:18" ht="15" customHeight="1">
      <c r="A2562" s="17"/>
      <c r="B2562" s="213"/>
      <c r="C2562" s="174"/>
      <c r="D2562" s="199" t="s">
        <v>3481</v>
      </c>
      <c r="E2562" s="482" t="s">
        <v>931</v>
      </c>
      <c r="F2562" s="483"/>
      <c r="G2562" s="199" t="s">
        <v>502</v>
      </c>
      <c r="H2562" s="199" t="s">
        <v>3572</v>
      </c>
      <c r="I2562" s="199" t="s">
        <v>3490</v>
      </c>
      <c r="J2562" s="201">
        <f t="shared" si="1281"/>
        <v>0.66401999999999994</v>
      </c>
      <c r="K2562" s="195">
        <v>0.24979999999999999</v>
      </c>
      <c r="L2562" s="201">
        <f t="shared" si="1282"/>
        <v>0.16587219599999997</v>
      </c>
      <c r="M2562" s="196">
        <f t="shared" si="1283"/>
        <v>0.83</v>
      </c>
      <c r="N2562" s="20"/>
      <c r="O2562" s="17"/>
      <c r="P2562" s="17"/>
      <c r="Q2562" s="17"/>
      <c r="R2562" s="17"/>
    </row>
    <row r="2563" spans="1:18" ht="15" customHeight="1">
      <c r="A2563" s="17"/>
      <c r="B2563" s="213"/>
      <c r="C2563" s="174"/>
      <c r="D2563" s="199" t="s">
        <v>3482</v>
      </c>
      <c r="E2563" s="482" t="s">
        <v>932</v>
      </c>
      <c r="F2563" s="483"/>
      <c r="G2563" s="199" t="s">
        <v>604</v>
      </c>
      <c r="H2563" s="199" t="s">
        <v>3573</v>
      </c>
      <c r="I2563" s="199" t="s">
        <v>3492</v>
      </c>
      <c r="J2563" s="201">
        <f t="shared" si="1281"/>
        <v>0.87616800000000006</v>
      </c>
      <c r="K2563" s="195">
        <v>0.24979999999999999</v>
      </c>
      <c r="L2563" s="201">
        <f t="shared" si="1282"/>
        <v>0.2188667664</v>
      </c>
      <c r="M2563" s="196">
        <f t="shared" si="1283"/>
        <v>1.1000000000000001</v>
      </c>
      <c r="N2563" s="20"/>
      <c r="O2563" s="17"/>
      <c r="P2563" s="17"/>
      <c r="Q2563" s="17"/>
      <c r="R2563" s="17"/>
    </row>
    <row r="2564" spans="1:18" ht="15.75">
      <c r="A2564" s="17"/>
      <c r="B2564" s="213"/>
      <c r="C2564" s="487"/>
      <c r="D2564" s="487"/>
      <c r="E2564" s="487"/>
      <c r="F2564" s="487"/>
      <c r="G2564" s="487"/>
      <c r="H2564" s="487"/>
      <c r="I2564" s="487"/>
      <c r="J2564" s="487"/>
      <c r="K2564" s="487"/>
      <c r="L2564" s="209" t="s">
        <v>594</v>
      </c>
      <c r="M2564" s="210">
        <f>SUM(M2559:M2563)</f>
        <v>55.559999999999995</v>
      </c>
      <c r="N2564" s="20"/>
      <c r="O2564" s="17"/>
      <c r="P2564" s="17"/>
      <c r="Q2564" s="17"/>
      <c r="R2564" s="17"/>
    </row>
    <row r="2565" spans="1:18" ht="15.75" customHeight="1">
      <c r="A2565" s="17"/>
      <c r="B2565" s="213"/>
      <c r="C2565" s="206" t="s">
        <v>4105</v>
      </c>
      <c r="D2565" s="206">
        <v>94210</v>
      </c>
      <c r="E2565" s="484" t="s">
        <v>1425</v>
      </c>
      <c r="F2565" s="484"/>
      <c r="G2565" s="484"/>
      <c r="H2565" s="484"/>
      <c r="I2565" s="484"/>
      <c r="J2565" s="484"/>
      <c r="K2565" s="484"/>
      <c r="L2565" s="484"/>
      <c r="M2565" s="485"/>
      <c r="N2565" s="20"/>
      <c r="O2565" s="17"/>
      <c r="P2565" s="17"/>
      <c r="Q2565" s="17"/>
      <c r="R2565" s="17"/>
    </row>
    <row r="2566" spans="1:18" ht="15" customHeight="1">
      <c r="A2566" s="17"/>
      <c r="B2566" s="213"/>
      <c r="C2566" s="174"/>
      <c r="D2566" s="199" t="s">
        <v>3576</v>
      </c>
      <c r="E2566" s="482" t="s">
        <v>933</v>
      </c>
      <c r="F2566" s="483"/>
      <c r="G2566" s="199" t="s">
        <v>934</v>
      </c>
      <c r="H2566" s="199" t="s">
        <v>3579</v>
      </c>
      <c r="I2566" s="199" t="s">
        <v>3580</v>
      </c>
      <c r="J2566" s="201">
        <f t="shared" ref="J2566:J2572" si="1284">H2566*I2566</f>
        <v>0.5292</v>
      </c>
      <c r="K2566" s="195">
        <v>0.24979999999999999</v>
      </c>
      <c r="L2566" s="201">
        <f t="shared" ref="L2566:L2572" si="1285">J2566*K2566</f>
        <v>0.13219416</v>
      </c>
      <c r="M2566" s="196">
        <f t="shared" ref="M2566:M2572" si="1286">ROUND(J2566+L2566,2)</f>
        <v>0.66</v>
      </c>
      <c r="N2566" s="20"/>
      <c r="O2566" s="17"/>
      <c r="P2566" s="17"/>
      <c r="Q2566" s="17"/>
      <c r="R2566" s="17"/>
    </row>
    <row r="2567" spans="1:18" ht="15" customHeight="1">
      <c r="A2567" s="17"/>
      <c r="B2567" s="213"/>
      <c r="C2567" s="174"/>
      <c r="D2567" s="199" t="s">
        <v>3577</v>
      </c>
      <c r="E2567" s="482" t="s">
        <v>935</v>
      </c>
      <c r="F2567" s="483"/>
      <c r="G2567" s="199" t="s">
        <v>518</v>
      </c>
      <c r="H2567" s="199" t="s">
        <v>3579</v>
      </c>
      <c r="I2567" s="199" t="s">
        <v>3581</v>
      </c>
      <c r="J2567" s="201">
        <f t="shared" si="1284"/>
        <v>8.0891999999999999</v>
      </c>
      <c r="K2567" s="195">
        <v>0.24979999999999999</v>
      </c>
      <c r="L2567" s="201">
        <f t="shared" si="1285"/>
        <v>2.0206821599999998</v>
      </c>
      <c r="M2567" s="196">
        <f t="shared" si="1286"/>
        <v>10.11</v>
      </c>
      <c r="N2567" s="20"/>
      <c r="O2567" s="17"/>
      <c r="P2567" s="17"/>
      <c r="Q2567" s="17"/>
      <c r="R2567" s="17"/>
    </row>
    <row r="2568" spans="1:18" ht="15" customHeight="1">
      <c r="A2568" s="17"/>
      <c r="B2568" s="213"/>
      <c r="C2568" s="174"/>
      <c r="D2568" s="199" t="s">
        <v>3578</v>
      </c>
      <c r="E2568" s="482" t="s">
        <v>936</v>
      </c>
      <c r="F2568" s="483"/>
      <c r="G2568" s="199" t="s">
        <v>491</v>
      </c>
      <c r="H2568" s="199" t="s">
        <v>2483</v>
      </c>
      <c r="I2568" s="199" t="s">
        <v>3582</v>
      </c>
      <c r="J2568" s="201">
        <f t="shared" si="1284"/>
        <v>51.932390000000005</v>
      </c>
      <c r="K2568" s="195">
        <v>0.24979999999999999</v>
      </c>
      <c r="L2568" s="201">
        <f t="shared" si="1285"/>
        <v>12.972711022</v>
      </c>
      <c r="M2568" s="196">
        <f t="shared" si="1286"/>
        <v>64.91</v>
      </c>
      <c r="N2568" s="20"/>
      <c r="O2568" s="17"/>
      <c r="P2568" s="17"/>
      <c r="Q2568" s="17"/>
      <c r="R2568" s="17"/>
    </row>
    <row r="2569" spans="1:18" ht="15.75">
      <c r="A2569" s="17"/>
      <c r="B2569" s="213"/>
      <c r="C2569" s="174"/>
      <c r="D2569" s="199" t="s">
        <v>606</v>
      </c>
      <c r="E2569" s="482" t="s">
        <v>597</v>
      </c>
      <c r="F2569" s="483"/>
      <c r="G2569" s="199" t="s">
        <v>596</v>
      </c>
      <c r="H2569" s="199" t="s">
        <v>2545</v>
      </c>
      <c r="I2569" s="199" t="s">
        <v>1922</v>
      </c>
      <c r="J2569" s="201">
        <f t="shared" ref="J2569:J2570" si="1287">H2569*I2569</f>
        <v>2.8701400000000001</v>
      </c>
      <c r="K2569" s="195">
        <v>0.24979999999999999</v>
      </c>
      <c r="L2569" s="201">
        <f t="shared" ref="L2569:L2570" si="1288">J2569*K2569</f>
        <v>0.71696097199999997</v>
      </c>
      <c r="M2569" s="196">
        <f t="shared" si="1286"/>
        <v>3.59</v>
      </c>
      <c r="N2569" s="20"/>
      <c r="O2569" s="17"/>
      <c r="P2569" s="17"/>
      <c r="Q2569" s="17"/>
      <c r="R2569" s="17"/>
    </row>
    <row r="2570" spans="1:18" ht="15.75">
      <c r="A2570" s="17"/>
      <c r="B2570" s="213"/>
      <c r="C2570" s="174"/>
      <c r="D2570" s="199" t="s">
        <v>3547</v>
      </c>
      <c r="E2570" s="482" t="s">
        <v>626</v>
      </c>
      <c r="F2570" s="483"/>
      <c r="G2570" s="199" t="s">
        <v>596</v>
      </c>
      <c r="H2570" s="199" t="s">
        <v>3583</v>
      </c>
      <c r="I2570" s="199" t="s">
        <v>3552</v>
      </c>
      <c r="J2570" s="201">
        <f t="shared" si="1287"/>
        <v>2.7404800000000002</v>
      </c>
      <c r="K2570" s="195">
        <v>0.24979999999999999</v>
      </c>
      <c r="L2570" s="201">
        <f t="shared" si="1288"/>
        <v>0.68457190400000001</v>
      </c>
      <c r="M2570" s="196">
        <f t="shared" si="1286"/>
        <v>3.43</v>
      </c>
      <c r="N2570" s="20"/>
      <c r="O2570" s="17"/>
      <c r="P2570" s="17"/>
      <c r="Q2570" s="17"/>
      <c r="R2570" s="17"/>
    </row>
    <row r="2571" spans="1:18" ht="15" customHeight="1">
      <c r="A2571" s="17"/>
      <c r="B2571" s="213"/>
      <c r="C2571" s="174"/>
      <c r="D2571" s="199" t="s">
        <v>3481</v>
      </c>
      <c r="E2571" s="482" t="s">
        <v>931</v>
      </c>
      <c r="F2571" s="483"/>
      <c r="G2571" s="199" t="s">
        <v>502</v>
      </c>
      <c r="H2571" s="199" t="s">
        <v>3434</v>
      </c>
      <c r="I2571" s="199" t="s">
        <v>3490</v>
      </c>
      <c r="J2571" s="201">
        <f t="shared" si="1284"/>
        <v>9.4605000000000009E-2</v>
      </c>
      <c r="K2571" s="195">
        <v>0.24979999999999999</v>
      </c>
      <c r="L2571" s="201">
        <f t="shared" si="1285"/>
        <v>2.3632329000000001E-2</v>
      </c>
      <c r="M2571" s="196">
        <f t="shared" si="1286"/>
        <v>0.12</v>
      </c>
      <c r="N2571" s="20"/>
      <c r="O2571" s="17"/>
      <c r="P2571" s="17"/>
      <c r="Q2571" s="17"/>
      <c r="R2571" s="17"/>
    </row>
    <row r="2572" spans="1:18" ht="15" customHeight="1">
      <c r="A2572" s="17"/>
      <c r="B2572" s="213"/>
      <c r="C2572" s="174"/>
      <c r="D2572" s="199" t="s">
        <v>3482</v>
      </c>
      <c r="E2572" s="482" t="s">
        <v>932</v>
      </c>
      <c r="F2572" s="483"/>
      <c r="G2572" s="199" t="s">
        <v>604</v>
      </c>
      <c r="H2572" s="199" t="s">
        <v>3584</v>
      </c>
      <c r="I2572" s="199" t="s">
        <v>3492</v>
      </c>
      <c r="J2572" s="201">
        <f t="shared" si="1284"/>
        <v>0.12395400000000001</v>
      </c>
      <c r="K2572" s="195">
        <v>0.24979999999999999</v>
      </c>
      <c r="L2572" s="201">
        <f t="shared" si="1285"/>
        <v>3.0963709200000002E-2</v>
      </c>
      <c r="M2572" s="196">
        <f t="shared" si="1286"/>
        <v>0.15</v>
      </c>
      <c r="N2572" s="20"/>
      <c r="O2572" s="17"/>
      <c r="P2572" s="17"/>
      <c r="Q2572" s="17"/>
      <c r="R2572" s="17"/>
    </row>
    <row r="2573" spans="1:18" ht="15.75">
      <c r="A2573" s="17"/>
      <c r="B2573" s="213"/>
      <c r="C2573" s="487"/>
      <c r="D2573" s="487"/>
      <c r="E2573" s="487"/>
      <c r="F2573" s="487"/>
      <c r="G2573" s="487"/>
      <c r="H2573" s="487"/>
      <c r="I2573" s="487"/>
      <c r="J2573" s="487"/>
      <c r="K2573" s="487"/>
      <c r="L2573" s="209" t="s">
        <v>594</v>
      </c>
      <c r="M2573" s="210">
        <f>SUM(M2566:M2572)</f>
        <v>82.970000000000013</v>
      </c>
      <c r="N2573" s="20"/>
      <c r="O2573" s="17"/>
      <c r="P2573" s="17"/>
      <c r="Q2573" s="17"/>
      <c r="R2573" s="17"/>
    </row>
    <row r="2574" spans="1:18" ht="15.75" customHeight="1">
      <c r="A2574" s="17"/>
      <c r="B2574" s="213"/>
      <c r="C2574" s="206" t="s">
        <v>4106</v>
      </c>
      <c r="D2574" s="206">
        <v>94219</v>
      </c>
      <c r="E2574" s="484" t="s">
        <v>1426</v>
      </c>
      <c r="F2574" s="484"/>
      <c r="G2574" s="484"/>
      <c r="H2574" s="484"/>
      <c r="I2574" s="484"/>
      <c r="J2574" s="484"/>
      <c r="K2574" s="484"/>
      <c r="L2574" s="484"/>
      <c r="M2574" s="485"/>
      <c r="N2574" s="20"/>
      <c r="O2574" s="17"/>
      <c r="P2574" s="17"/>
      <c r="Q2574" s="17"/>
      <c r="R2574" s="17"/>
    </row>
    <row r="2575" spans="1:18" ht="15" customHeight="1">
      <c r="A2575" s="17"/>
      <c r="B2575" s="213"/>
      <c r="C2575" s="174"/>
      <c r="D2575" s="199" t="s">
        <v>3585</v>
      </c>
      <c r="E2575" s="482" t="s">
        <v>3586</v>
      </c>
      <c r="F2575" s="483"/>
      <c r="G2575" s="199" t="s">
        <v>518</v>
      </c>
      <c r="H2575" s="199" t="s">
        <v>1529</v>
      </c>
      <c r="I2575" s="199" t="s">
        <v>3587</v>
      </c>
      <c r="J2575" s="201">
        <f t="shared" ref="J2575:J2580" si="1289">H2575*I2575</f>
        <v>8.0400000000000009</v>
      </c>
      <c r="K2575" s="195">
        <v>0.24979999999999999</v>
      </c>
      <c r="L2575" s="201">
        <f t="shared" ref="L2575:L2580" si="1290">J2575*K2575</f>
        <v>2.0083920000000002</v>
      </c>
      <c r="M2575" s="196">
        <f t="shared" ref="M2575:M2580" si="1291">ROUND(J2575+L2575,2)</f>
        <v>10.050000000000001</v>
      </c>
      <c r="N2575" s="20"/>
      <c r="O2575" s="17"/>
      <c r="P2575" s="17"/>
      <c r="Q2575" s="17"/>
      <c r="R2575" s="17"/>
    </row>
    <row r="2576" spans="1:18" ht="15" customHeight="1">
      <c r="A2576" s="17"/>
      <c r="B2576" s="213"/>
      <c r="C2576" s="174"/>
      <c r="D2576" s="199" t="s">
        <v>3548</v>
      </c>
      <c r="E2576" s="482" t="s">
        <v>3549</v>
      </c>
      <c r="F2576" s="483"/>
      <c r="G2576" s="199" t="s">
        <v>515</v>
      </c>
      <c r="H2576" s="199" t="s">
        <v>3588</v>
      </c>
      <c r="I2576" s="199" t="s">
        <v>3550</v>
      </c>
      <c r="J2576" s="201">
        <f t="shared" si="1289"/>
        <v>5.5821870000000002</v>
      </c>
      <c r="K2576" s="195">
        <v>0.24979999999999999</v>
      </c>
      <c r="L2576" s="201">
        <f t="shared" si="1290"/>
        <v>1.3944303125999999</v>
      </c>
      <c r="M2576" s="196">
        <f t="shared" si="1291"/>
        <v>6.98</v>
      </c>
      <c r="N2576" s="20"/>
      <c r="O2576" s="17"/>
      <c r="P2576" s="17"/>
      <c r="Q2576" s="17"/>
      <c r="R2576" s="17"/>
    </row>
    <row r="2577" spans="1:18" ht="15" customHeight="1">
      <c r="A2577" s="17"/>
      <c r="B2577" s="213"/>
      <c r="C2577" s="174"/>
      <c r="D2577" s="199" t="s">
        <v>606</v>
      </c>
      <c r="E2577" s="482" t="s">
        <v>597</v>
      </c>
      <c r="F2577" s="483"/>
      <c r="G2577" s="199" t="s">
        <v>596</v>
      </c>
      <c r="H2577" s="199" t="s">
        <v>1665</v>
      </c>
      <c r="I2577" s="199" t="s">
        <v>1922</v>
      </c>
      <c r="J2577" s="201">
        <f t="shared" si="1289"/>
        <v>6.051499999999999</v>
      </c>
      <c r="K2577" s="195">
        <v>0.24979999999999999</v>
      </c>
      <c r="L2577" s="201">
        <f t="shared" si="1290"/>
        <v>1.5116646999999996</v>
      </c>
      <c r="M2577" s="196">
        <f t="shared" si="1291"/>
        <v>7.56</v>
      </c>
      <c r="N2577" s="20"/>
      <c r="O2577" s="17"/>
      <c r="P2577" s="17"/>
      <c r="Q2577" s="17"/>
      <c r="R2577" s="17"/>
    </row>
    <row r="2578" spans="1:18" ht="15" customHeight="1">
      <c r="A2578" s="17"/>
      <c r="B2578" s="213"/>
      <c r="C2578" s="174"/>
      <c r="D2578" s="199" t="s">
        <v>3547</v>
      </c>
      <c r="E2578" s="482" t="s">
        <v>626</v>
      </c>
      <c r="F2578" s="483"/>
      <c r="G2578" s="199" t="s">
        <v>596</v>
      </c>
      <c r="H2578" s="199" t="s">
        <v>3589</v>
      </c>
      <c r="I2578" s="199" t="s">
        <v>3552</v>
      </c>
      <c r="J2578" s="201">
        <f t="shared" si="1289"/>
        <v>6.5300500000000001</v>
      </c>
      <c r="K2578" s="195">
        <v>0.24979999999999999</v>
      </c>
      <c r="L2578" s="201">
        <f t="shared" si="1290"/>
        <v>1.6312064900000001</v>
      </c>
      <c r="M2578" s="196">
        <f t="shared" si="1291"/>
        <v>8.16</v>
      </c>
      <c r="N2578" s="20"/>
      <c r="O2578" s="17"/>
      <c r="P2578" s="17"/>
      <c r="Q2578" s="17"/>
      <c r="R2578" s="17"/>
    </row>
    <row r="2579" spans="1:18" ht="15" customHeight="1">
      <c r="A2579" s="17"/>
      <c r="B2579" s="213"/>
      <c r="C2579" s="174"/>
      <c r="D2579" s="199" t="s">
        <v>3481</v>
      </c>
      <c r="E2579" s="482" t="s">
        <v>931</v>
      </c>
      <c r="F2579" s="483"/>
      <c r="G2579" s="199" t="s">
        <v>502</v>
      </c>
      <c r="H2579" s="199" t="s">
        <v>2079</v>
      </c>
      <c r="I2579" s="199" t="s">
        <v>3490</v>
      </c>
      <c r="J2579" s="201">
        <f t="shared" si="1289"/>
        <v>0.11245500000000001</v>
      </c>
      <c r="K2579" s="195">
        <v>0.24979999999999999</v>
      </c>
      <c r="L2579" s="201">
        <f t="shared" si="1290"/>
        <v>2.8091259000000004E-2</v>
      </c>
      <c r="M2579" s="196">
        <f t="shared" si="1291"/>
        <v>0.14000000000000001</v>
      </c>
      <c r="N2579" s="20"/>
      <c r="O2579" s="17"/>
      <c r="P2579" s="17"/>
      <c r="Q2579" s="17"/>
      <c r="R2579" s="17"/>
    </row>
    <row r="2580" spans="1:18" ht="15" customHeight="1">
      <c r="A2580" s="17"/>
      <c r="B2580" s="213"/>
      <c r="C2580" s="174"/>
      <c r="D2580" s="199" t="s">
        <v>3482</v>
      </c>
      <c r="E2580" s="482" t="s">
        <v>932</v>
      </c>
      <c r="F2580" s="483"/>
      <c r="G2580" s="199" t="s">
        <v>604</v>
      </c>
      <c r="H2580" s="199" t="s">
        <v>2221</v>
      </c>
      <c r="I2580" s="199" t="s">
        <v>3492</v>
      </c>
      <c r="J2580" s="201">
        <f t="shared" si="1289"/>
        <v>0.147726</v>
      </c>
      <c r="K2580" s="195">
        <v>0.24979999999999999</v>
      </c>
      <c r="L2580" s="201">
        <f t="shared" si="1290"/>
        <v>3.6901954799999998E-2</v>
      </c>
      <c r="M2580" s="196">
        <f t="shared" si="1291"/>
        <v>0.18</v>
      </c>
      <c r="N2580" s="20"/>
      <c r="O2580" s="17"/>
      <c r="P2580" s="17"/>
      <c r="Q2580" s="17"/>
      <c r="R2580" s="17"/>
    </row>
    <row r="2581" spans="1:18" ht="15.75">
      <c r="A2581" s="17"/>
      <c r="B2581" s="213"/>
      <c r="C2581" s="487"/>
      <c r="D2581" s="487"/>
      <c r="E2581" s="487"/>
      <c r="F2581" s="487"/>
      <c r="G2581" s="487"/>
      <c r="H2581" s="487"/>
      <c r="I2581" s="487"/>
      <c r="J2581" s="487"/>
      <c r="K2581" s="487"/>
      <c r="L2581" s="209" t="s">
        <v>594</v>
      </c>
      <c r="M2581" s="210">
        <f>SUM(M2575:M2580)</f>
        <v>33.07</v>
      </c>
      <c r="N2581" s="20"/>
      <c r="O2581" s="17"/>
      <c r="P2581" s="17"/>
      <c r="Q2581" s="17"/>
      <c r="R2581" s="17"/>
    </row>
    <row r="2582" spans="1:18" ht="15.75" customHeight="1">
      <c r="A2582" s="17"/>
      <c r="B2582" s="213"/>
      <c r="C2582" s="206" t="s">
        <v>4107</v>
      </c>
      <c r="D2582" s="206">
        <v>94223</v>
      </c>
      <c r="E2582" s="484" t="s">
        <v>1427</v>
      </c>
      <c r="F2582" s="484"/>
      <c r="G2582" s="484"/>
      <c r="H2582" s="484"/>
      <c r="I2582" s="484"/>
      <c r="J2582" s="484"/>
      <c r="K2582" s="484"/>
      <c r="L2582" s="484"/>
      <c r="M2582" s="485"/>
      <c r="N2582" s="20"/>
      <c r="O2582" s="17"/>
      <c r="P2582" s="17"/>
      <c r="Q2582" s="17"/>
      <c r="R2582" s="17"/>
    </row>
    <row r="2583" spans="1:18" ht="15" customHeight="1">
      <c r="A2583" s="17"/>
      <c r="B2583" s="213"/>
      <c r="C2583" s="174"/>
      <c r="D2583" s="199" t="s">
        <v>3576</v>
      </c>
      <c r="E2583" s="482" t="s">
        <v>933</v>
      </c>
      <c r="F2583" s="483"/>
      <c r="G2583" s="199" t="s">
        <v>934</v>
      </c>
      <c r="H2583" s="199" t="s">
        <v>2775</v>
      </c>
      <c r="I2583" s="199" t="s">
        <v>3580</v>
      </c>
      <c r="J2583" s="201">
        <f t="shared" ref="J2583:J2589" si="1292">H2583*I2583</f>
        <v>1.764</v>
      </c>
      <c r="K2583" s="195">
        <v>0.24979999999999999</v>
      </c>
      <c r="L2583" s="201">
        <f t="shared" ref="L2583:L2589" si="1293">J2583*K2583</f>
        <v>0.44064720000000002</v>
      </c>
      <c r="M2583" s="196">
        <f t="shared" ref="M2583:M2589" si="1294">ROUND(J2583+L2583,2)</f>
        <v>2.2000000000000002</v>
      </c>
      <c r="N2583" s="20"/>
      <c r="O2583" s="17"/>
      <c r="P2583" s="17"/>
      <c r="Q2583" s="17"/>
      <c r="R2583" s="17"/>
    </row>
    <row r="2584" spans="1:18" ht="15" customHeight="1">
      <c r="A2584" s="17"/>
      <c r="B2584" s="213"/>
      <c r="C2584" s="174"/>
      <c r="D2584" s="199" t="s">
        <v>3577</v>
      </c>
      <c r="E2584" s="482" t="s">
        <v>935</v>
      </c>
      <c r="F2584" s="483"/>
      <c r="G2584" s="199" t="s">
        <v>518</v>
      </c>
      <c r="H2584" s="199" t="s">
        <v>2775</v>
      </c>
      <c r="I2584" s="199" t="s">
        <v>3581</v>
      </c>
      <c r="J2584" s="201">
        <f t="shared" si="1292"/>
        <v>26.964000000000002</v>
      </c>
      <c r="K2584" s="195">
        <v>0.24979999999999999</v>
      </c>
      <c r="L2584" s="201">
        <f t="shared" si="1293"/>
        <v>6.7356072000000005</v>
      </c>
      <c r="M2584" s="196">
        <f t="shared" si="1294"/>
        <v>33.700000000000003</v>
      </c>
      <c r="N2584" s="20"/>
      <c r="O2584" s="17"/>
      <c r="P2584" s="17"/>
      <c r="Q2584" s="17"/>
      <c r="R2584" s="17"/>
    </row>
    <row r="2585" spans="1:18" ht="15" customHeight="1">
      <c r="A2585" s="17"/>
      <c r="B2585" s="213"/>
      <c r="C2585" s="174"/>
      <c r="D2585" s="199" t="s">
        <v>3590</v>
      </c>
      <c r="E2585" s="482" t="s">
        <v>3591</v>
      </c>
      <c r="F2585" s="483"/>
      <c r="G2585" s="199" t="s">
        <v>518</v>
      </c>
      <c r="H2585" s="199" t="s">
        <v>3592</v>
      </c>
      <c r="I2585" s="199" t="s">
        <v>3593</v>
      </c>
      <c r="J2585" s="201">
        <f t="shared" si="1292"/>
        <v>83.287259999999989</v>
      </c>
      <c r="K2585" s="195">
        <v>0.24979999999999999</v>
      </c>
      <c r="L2585" s="201">
        <f t="shared" si="1293"/>
        <v>20.805157547999997</v>
      </c>
      <c r="M2585" s="196">
        <f t="shared" si="1294"/>
        <v>104.09</v>
      </c>
      <c r="N2585" s="20"/>
      <c r="O2585" s="17"/>
      <c r="P2585" s="17"/>
      <c r="Q2585" s="17"/>
      <c r="R2585" s="17"/>
    </row>
    <row r="2586" spans="1:18" ht="15" customHeight="1">
      <c r="A2586" s="17"/>
      <c r="B2586" s="213"/>
      <c r="C2586" s="174"/>
      <c r="D2586" s="199" t="s">
        <v>606</v>
      </c>
      <c r="E2586" s="482" t="s">
        <v>597</v>
      </c>
      <c r="F2586" s="483"/>
      <c r="G2586" s="199" t="s">
        <v>596</v>
      </c>
      <c r="H2586" s="199" t="s">
        <v>3594</v>
      </c>
      <c r="I2586" s="199" t="s">
        <v>1922</v>
      </c>
      <c r="J2586" s="201">
        <f t="shared" si="1292"/>
        <v>1.2621699999999998</v>
      </c>
      <c r="K2586" s="195">
        <v>0.24979999999999999</v>
      </c>
      <c r="L2586" s="201">
        <f t="shared" si="1293"/>
        <v>0.31529006599999992</v>
      </c>
      <c r="M2586" s="196">
        <f t="shared" si="1294"/>
        <v>1.58</v>
      </c>
      <c r="N2586" s="20"/>
      <c r="O2586" s="17"/>
      <c r="P2586" s="17"/>
      <c r="Q2586" s="17"/>
      <c r="R2586" s="17"/>
    </row>
    <row r="2587" spans="1:18" ht="15" customHeight="1">
      <c r="A2587" s="17"/>
      <c r="B2587" s="213"/>
      <c r="C2587" s="174"/>
      <c r="D2587" s="199" t="s">
        <v>3547</v>
      </c>
      <c r="E2587" s="482" t="s">
        <v>626</v>
      </c>
      <c r="F2587" s="483"/>
      <c r="G2587" s="199" t="s">
        <v>596</v>
      </c>
      <c r="H2587" s="199" t="s">
        <v>1668</v>
      </c>
      <c r="I2587" s="199" t="s">
        <v>3552</v>
      </c>
      <c r="J2587" s="201">
        <f t="shared" ref="J2587" si="1295">H2587*I2587</f>
        <v>1.2846</v>
      </c>
      <c r="K2587" s="195">
        <v>0.24979999999999999</v>
      </c>
      <c r="L2587" s="201">
        <f t="shared" ref="L2587" si="1296">J2587*K2587</f>
        <v>0.32089308</v>
      </c>
      <c r="M2587" s="196">
        <f t="shared" si="1294"/>
        <v>1.61</v>
      </c>
      <c r="N2587" s="20"/>
      <c r="O2587" s="17"/>
      <c r="P2587" s="17"/>
      <c r="Q2587" s="17"/>
      <c r="R2587" s="17"/>
    </row>
    <row r="2588" spans="1:18" ht="15" customHeight="1">
      <c r="A2588" s="17"/>
      <c r="B2588" s="213"/>
      <c r="C2588" s="174"/>
      <c r="D2588" s="199" t="s">
        <v>3481</v>
      </c>
      <c r="E2588" s="482" t="s">
        <v>931</v>
      </c>
      <c r="F2588" s="483"/>
      <c r="G2588" s="199" t="s">
        <v>502</v>
      </c>
      <c r="H2588" s="199" t="s">
        <v>3160</v>
      </c>
      <c r="I2588" s="199" t="s">
        <v>3490</v>
      </c>
      <c r="J2588" s="201">
        <f t="shared" si="1292"/>
        <v>3.2129999999999999E-2</v>
      </c>
      <c r="K2588" s="195">
        <v>0.24979999999999999</v>
      </c>
      <c r="L2588" s="201">
        <f t="shared" si="1293"/>
        <v>8.0260739999999994E-3</v>
      </c>
      <c r="M2588" s="196">
        <f t="shared" si="1294"/>
        <v>0.04</v>
      </c>
      <c r="N2588" s="20"/>
      <c r="O2588" s="17"/>
      <c r="P2588" s="17"/>
      <c r="Q2588" s="17"/>
      <c r="R2588" s="17"/>
    </row>
    <row r="2589" spans="1:18" ht="15" customHeight="1">
      <c r="A2589" s="17"/>
      <c r="B2589" s="213"/>
      <c r="C2589" s="174"/>
      <c r="D2589" s="199" t="s">
        <v>3482</v>
      </c>
      <c r="E2589" s="482" t="s">
        <v>932</v>
      </c>
      <c r="F2589" s="483"/>
      <c r="G2589" s="199" t="s">
        <v>604</v>
      </c>
      <c r="H2589" s="199" t="s">
        <v>2046</v>
      </c>
      <c r="I2589" s="199" t="s">
        <v>3492</v>
      </c>
      <c r="J2589" s="201">
        <f t="shared" si="1292"/>
        <v>4.4148E-2</v>
      </c>
      <c r="K2589" s="195">
        <v>0.24979999999999999</v>
      </c>
      <c r="L2589" s="201">
        <f t="shared" si="1293"/>
        <v>1.10281704E-2</v>
      </c>
      <c r="M2589" s="196">
        <f t="shared" si="1294"/>
        <v>0.06</v>
      </c>
      <c r="N2589" s="20"/>
      <c r="O2589" s="17"/>
      <c r="P2589" s="17"/>
      <c r="Q2589" s="17"/>
      <c r="R2589" s="17"/>
    </row>
    <row r="2590" spans="1:18" ht="15.75">
      <c r="A2590" s="17"/>
      <c r="B2590" s="213"/>
      <c r="C2590" s="487"/>
      <c r="D2590" s="487"/>
      <c r="E2590" s="487"/>
      <c r="F2590" s="487"/>
      <c r="G2590" s="487"/>
      <c r="H2590" s="487"/>
      <c r="I2590" s="487"/>
      <c r="J2590" s="487"/>
      <c r="K2590" s="487"/>
      <c r="L2590" s="209" t="s">
        <v>594</v>
      </c>
      <c r="M2590" s="210">
        <f>SUM(M2583:M2589)</f>
        <v>143.28000000000003</v>
      </c>
      <c r="N2590" s="20"/>
      <c r="O2590" s="17"/>
      <c r="P2590" s="17"/>
      <c r="Q2590" s="17"/>
      <c r="R2590" s="17"/>
    </row>
    <row r="2591" spans="1:18" ht="15.75" customHeight="1">
      <c r="A2591" s="17"/>
      <c r="B2591" s="213"/>
      <c r="C2591" s="206" t="s">
        <v>4108</v>
      </c>
      <c r="D2591" s="206" t="s">
        <v>3595</v>
      </c>
      <c r="E2591" s="484" t="s">
        <v>869</v>
      </c>
      <c r="F2591" s="484"/>
      <c r="G2591" s="484"/>
      <c r="H2591" s="484"/>
      <c r="I2591" s="484"/>
      <c r="J2591" s="484"/>
      <c r="K2591" s="484"/>
      <c r="L2591" s="484"/>
      <c r="M2591" s="485"/>
      <c r="N2591" s="20"/>
      <c r="O2591" s="17"/>
      <c r="P2591" s="17"/>
      <c r="Q2591" s="17"/>
      <c r="R2591" s="17"/>
    </row>
    <row r="2592" spans="1:18" ht="15" customHeight="1">
      <c r="A2592" s="17"/>
      <c r="B2592" s="213"/>
      <c r="C2592" s="174"/>
      <c r="D2592" s="199" t="s">
        <v>3596</v>
      </c>
      <c r="E2592" s="482" t="s">
        <v>937</v>
      </c>
      <c r="F2592" s="483"/>
      <c r="G2592" s="199" t="s">
        <v>518</v>
      </c>
      <c r="H2592" s="199" t="s">
        <v>1529</v>
      </c>
      <c r="I2592" s="199" t="s">
        <v>3603</v>
      </c>
      <c r="J2592" s="201">
        <f t="shared" ref="J2592:J2602" si="1297">H2592*I2592</f>
        <v>0.24</v>
      </c>
      <c r="K2592" s="195">
        <v>0.24979999999999999</v>
      </c>
      <c r="L2592" s="201">
        <f t="shared" ref="L2592:L2602" si="1298">J2592*K2592</f>
        <v>5.9951999999999998E-2</v>
      </c>
      <c r="M2592" s="196">
        <f t="shared" ref="M2592:M2602" si="1299">ROUND(J2592+L2592,2)</f>
        <v>0.3</v>
      </c>
      <c r="N2592" s="20"/>
      <c r="O2592" s="17"/>
      <c r="P2592" s="17"/>
      <c r="Q2592" s="17"/>
      <c r="R2592" s="17"/>
    </row>
    <row r="2593" spans="1:18" ht="15" customHeight="1">
      <c r="A2593" s="17"/>
      <c r="B2593" s="213"/>
      <c r="C2593" s="174"/>
      <c r="D2593" s="199" t="s">
        <v>3597</v>
      </c>
      <c r="E2593" s="482" t="s">
        <v>938</v>
      </c>
      <c r="F2593" s="483"/>
      <c r="G2593" s="199" t="s">
        <v>518</v>
      </c>
      <c r="H2593" s="199" t="s">
        <v>3604</v>
      </c>
      <c r="I2593" s="199" t="s">
        <v>3605</v>
      </c>
      <c r="J2593" s="201">
        <f t="shared" si="1297"/>
        <v>16.8201</v>
      </c>
      <c r="K2593" s="195">
        <v>0.24979999999999999</v>
      </c>
      <c r="L2593" s="201">
        <f t="shared" si="1298"/>
        <v>4.2016609799999998</v>
      </c>
      <c r="M2593" s="196">
        <f t="shared" si="1299"/>
        <v>21.02</v>
      </c>
      <c r="N2593" s="20"/>
      <c r="O2593" s="17"/>
      <c r="P2593" s="17"/>
      <c r="Q2593" s="17"/>
      <c r="R2593" s="17"/>
    </row>
    <row r="2594" spans="1:18" ht="15" customHeight="1">
      <c r="A2594" s="17"/>
      <c r="B2594" s="213"/>
      <c r="C2594" s="174"/>
      <c r="D2594" s="199" t="s">
        <v>3598</v>
      </c>
      <c r="E2594" s="482" t="s">
        <v>939</v>
      </c>
      <c r="F2594" s="483"/>
      <c r="G2594" s="199" t="s">
        <v>518</v>
      </c>
      <c r="H2594" s="199" t="s">
        <v>3606</v>
      </c>
      <c r="I2594" s="199" t="s">
        <v>3607</v>
      </c>
      <c r="J2594" s="201">
        <f t="shared" si="1297"/>
        <v>3.4012000000000002</v>
      </c>
      <c r="K2594" s="195">
        <v>0.24979999999999999</v>
      </c>
      <c r="L2594" s="201">
        <f t="shared" si="1298"/>
        <v>0.84961976000000006</v>
      </c>
      <c r="M2594" s="196">
        <f t="shared" si="1299"/>
        <v>4.25</v>
      </c>
      <c r="N2594" s="20"/>
      <c r="O2594" s="17"/>
      <c r="P2594" s="17"/>
      <c r="Q2594" s="17"/>
      <c r="R2594" s="17"/>
    </row>
    <row r="2595" spans="1:18" ht="15.75">
      <c r="A2595" s="17"/>
      <c r="B2595" s="213"/>
      <c r="C2595" s="174"/>
      <c r="D2595" s="199" t="s">
        <v>3599</v>
      </c>
      <c r="E2595" s="482" t="s">
        <v>940</v>
      </c>
      <c r="F2595" s="483"/>
      <c r="G2595" s="199" t="s">
        <v>518</v>
      </c>
      <c r="H2595" s="199" t="s">
        <v>1665</v>
      </c>
      <c r="I2595" s="199" t="s">
        <v>3608</v>
      </c>
      <c r="J2595" s="201">
        <f t="shared" ref="J2595:J2598" si="1300">H2595*I2595</f>
        <v>55.212499999999999</v>
      </c>
      <c r="K2595" s="195">
        <v>0.24979999999999999</v>
      </c>
      <c r="L2595" s="201">
        <f t="shared" ref="L2595:L2598" si="1301">J2595*K2595</f>
        <v>13.792082499999999</v>
      </c>
      <c r="M2595" s="196">
        <f t="shared" si="1299"/>
        <v>69</v>
      </c>
      <c r="N2595" s="20"/>
      <c r="O2595" s="17"/>
      <c r="P2595" s="17"/>
      <c r="Q2595" s="17"/>
      <c r="R2595" s="17"/>
    </row>
    <row r="2596" spans="1:18" ht="15.75">
      <c r="A2596" s="17"/>
      <c r="B2596" s="213"/>
      <c r="C2596" s="174"/>
      <c r="D2596" s="199" t="s">
        <v>3600</v>
      </c>
      <c r="E2596" s="482" t="s">
        <v>941</v>
      </c>
      <c r="F2596" s="483"/>
      <c r="G2596" s="199" t="s">
        <v>518</v>
      </c>
      <c r="H2596" s="199" t="s">
        <v>3606</v>
      </c>
      <c r="I2596" s="199" t="s">
        <v>3609</v>
      </c>
      <c r="J2596" s="201">
        <f t="shared" si="1300"/>
        <v>6.6638000000000002</v>
      </c>
      <c r="K2596" s="195">
        <v>0.24979999999999999</v>
      </c>
      <c r="L2596" s="201">
        <f t="shared" si="1301"/>
        <v>1.6646172400000001</v>
      </c>
      <c r="M2596" s="196">
        <f t="shared" si="1299"/>
        <v>8.33</v>
      </c>
      <c r="N2596" s="20"/>
      <c r="O2596" s="17"/>
      <c r="P2596" s="17"/>
      <c r="Q2596" s="17"/>
      <c r="R2596" s="17"/>
    </row>
    <row r="2597" spans="1:18" ht="15.75">
      <c r="A2597" s="17"/>
      <c r="B2597" s="213"/>
      <c r="C2597" s="174"/>
      <c r="D2597" s="199" t="s">
        <v>3601</v>
      </c>
      <c r="E2597" s="482" t="s">
        <v>942</v>
      </c>
      <c r="F2597" s="483"/>
      <c r="G2597" s="199" t="s">
        <v>518</v>
      </c>
      <c r="H2597" s="199" t="s">
        <v>3610</v>
      </c>
      <c r="I2597" s="199" t="s">
        <v>3611</v>
      </c>
      <c r="J2597" s="201">
        <f t="shared" si="1300"/>
        <v>59.798999999999999</v>
      </c>
      <c r="K2597" s="195">
        <v>0.24979999999999999</v>
      </c>
      <c r="L2597" s="201">
        <f t="shared" si="1301"/>
        <v>14.9377902</v>
      </c>
      <c r="M2597" s="196">
        <f t="shared" si="1299"/>
        <v>74.739999999999995</v>
      </c>
      <c r="N2597" s="20"/>
      <c r="O2597" s="17"/>
      <c r="P2597" s="17"/>
      <c r="Q2597" s="17"/>
      <c r="R2597" s="17"/>
    </row>
    <row r="2598" spans="1:18" ht="15.75">
      <c r="A2598" s="17"/>
      <c r="B2598" s="213"/>
      <c r="C2598" s="174"/>
      <c r="D2598" s="199" t="s">
        <v>3602</v>
      </c>
      <c r="E2598" s="482" t="s">
        <v>943</v>
      </c>
      <c r="F2598" s="483"/>
      <c r="G2598" s="199" t="s">
        <v>518</v>
      </c>
      <c r="H2598" s="199" t="s">
        <v>3612</v>
      </c>
      <c r="I2598" s="199" t="s">
        <v>3613</v>
      </c>
      <c r="J2598" s="201">
        <f t="shared" si="1300"/>
        <v>0.53239999999999998</v>
      </c>
      <c r="K2598" s="195">
        <v>0.24979999999999999</v>
      </c>
      <c r="L2598" s="201">
        <f t="shared" si="1301"/>
        <v>0.13299352</v>
      </c>
      <c r="M2598" s="196">
        <f t="shared" si="1299"/>
        <v>0.67</v>
      </c>
      <c r="N2598" s="20"/>
      <c r="O2598" s="17"/>
      <c r="P2598" s="17"/>
      <c r="Q2598" s="17"/>
      <c r="R2598" s="17"/>
    </row>
    <row r="2599" spans="1:18" ht="15" customHeight="1">
      <c r="A2599" s="17"/>
      <c r="B2599" s="213"/>
      <c r="C2599" s="174"/>
      <c r="D2599" s="199" t="s">
        <v>606</v>
      </c>
      <c r="E2599" s="482" t="s">
        <v>597</v>
      </c>
      <c r="F2599" s="483"/>
      <c r="G2599" s="199" t="s">
        <v>596</v>
      </c>
      <c r="H2599" s="199" t="s">
        <v>1594</v>
      </c>
      <c r="I2599" s="199" t="s">
        <v>1922</v>
      </c>
      <c r="J2599" s="201">
        <f t="shared" si="1297"/>
        <v>4.3224999999999998</v>
      </c>
      <c r="K2599" s="195">
        <v>0.24979999999999999</v>
      </c>
      <c r="L2599" s="201">
        <f t="shared" si="1298"/>
        <v>1.0797604999999999</v>
      </c>
      <c r="M2599" s="196">
        <f t="shared" si="1299"/>
        <v>5.4</v>
      </c>
      <c r="N2599" s="20"/>
      <c r="O2599" s="17"/>
      <c r="P2599" s="17"/>
      <c r="Q2599" s="17"/>
      <c r="R2599" s="17"/>
    </row>
    <row r="2600" spans="1:18" ht="15" customHeight="1">
      <c r="A2600" s="17"/>
      <c r="B2600" s="213"/>
      <c r="C2600" s="174"/>
      <c r="D2600" s="199" t="s">
        <v>3547</v>
      </c>
      <c r="E2600" s="482" t="s">
        <v>626</v>
      </c>
      <c r="F2600" s="483"/>
      <c r="G2600" s="199" t="s">
        <v>596</v>
      </c>
      <c r="H2600" s="199" t="s">
        <v>3614</v>
      </c>
      <c r="I2600" s="199" t="s">
        <v>3552</v>
      </c>
      <c r="J2600" s="201">
        <f t="shared" si="1297"/>
        <v>3.33996</v>
      </c>
      <c r="K2600" s="195">
        <v>0.24979999999999999</v>
      </c>
      <c r="L2600" s="201">
        <f t="shared" si="1298"/>
        <v>0.834322008</v>
      </c>
      <c r="M2600" s="196">
        <f t="shared" si="1299"/>
        <v>4.17</v>
      </c>
      <c r="N2600" s="20"/>
      <c r="O2600" s="17"/>
      <c r="P2600" s="17"/>
      <c r="Q2600" s="17"/>
      <c r="R2600" s="17"/>
    </row>
    <row r="2601" spans="1:18" ht="15" customHeight="1">
      <c r="A2601" s="17"/>
      <c r="B2601" s="213"/>
      <c r="C2601" s="174"/>
      <c r="D2601" s="199" t="s">
        <v>3481</v>
      </c>
      <c r="E2601" s="482" t="s">
        <v>931</v>
      </c>
      <c r="F2601" s="483"/>
      <c r="G2601" s="199" t="s">
        <v>502</v>
      </c>
      <c r="H2601" s="199" t="s">
        <v>2398</v>
      </c>
      <c r="I2601" s="199" t="s">
        <v>3490</v>
      </c>
      <c r="J2601" s="201">
        <f t="shared" si="1297"/>
        <v>0.23562000000000002</v>
      </c>
      <c r="K2601" s="195">
        <v>0.24979999999999999</v>
      </c>
      <c r="L2601" s="201">
        <f t="shared" si="1298"/>
        <v>5.8857876000000003E-2</v>
      </c>
      <c r="M2601" s="196">
        <f t="shared" si="1299"/>
        <v>0.28999999999999998</v>
      </c>
      <c r="N2601" s="20"/>
      <c r="O2601" s="17"/>
      <c r="P2601" s="17"/>
      <c r="Q2601" s="17"/>
      <c r="R2601" s="17"/>
    </row>
    <row r="2602" spans="1:18" ht="15" customHeight="1">
      <c r="A2602" s="17"/>
      <c r="B2602" s="213"/>
      <c r="C2602" s="174"/>
      <c r="D2602" s="199" t="s">
        <v>3482</v>
      </c>
      <c r="E2602" s="482" t="s">
        <v>932</v>
      </c>
      <c r="F2602" s="483"/>
      <c r="G2602" s="199" t="s">
        <v>604</v>
      </c>
      <c r="H2602" s="199" t="s">
        <v>3615</v>
      </c>
      <c r="I2602" s="199" t="s">
        <v>3492</v>
      </c>
      <c r="J2602" s="201">
        <f t="shared" si="1297"/>
        <v>0.31073400000000001</v>
      </c>
      <c r="K2602" s="195">
        <v>0.24979999999999999</v>
      </c>
      <c r="L2602" s="201">
        <f t="shared" si="1298"/>
        <v>7.7621353200000007E-2</v>
      </c>
      <c r="M2602" s="196">
        <f t="shared" si="1299"/>
        <v>0.39</v>
      </c>
      <c r="N2602" s="20"/>
      <c r="O2602" s="17"/>
      <c r="P2602" s="17"/>
      <c r="Q2602" s="17"/>
      <c r="R2602" s="17"/>
    </row>
    <row r="2603" spans="1:18" ht="15.75">
      <c r="A2603" s="17"/>
      <c r="B2603" s="213"/>
      <c r="C2603" s="487"/>
      <c r="D2603" s="487"/>
      <c r="E2603" s="487"/>
      <c r="F2603" s="487"/>
      <c r="G2603" s="487"/>
      <c r="H2603" s="487"/>
      <c r="I2603" s="487"/>
      <c r="J2603" s="487"/>
      <c r="K2603" s="487"/>
      <c r="L2603" s="209" t="s">
        <v>594</v>
      </c>
      <c r="M2603" s="210">
        <f>SUM(M2592:M2602)</f>
        <v>188.55999999999995</v>
      </c>
      <c r="N2603" s="20"/>
      <c r="O2603" s="17"/>
      <c r="P2603" s="17"/>
      <c r="Q2603" s="17"/>
      <c r="R2603" s="17"/>
    </row>
    <row r="2604" spans="1:18" ht="15.75" customHeight="1">
      <c r="A2604" s="17"/>
      <c r="B2604" s="213"/>
      <c r="C2604" s="206" t="s">
        <v>4109</v>
      </c>
      <c r="D2604" s="206">
        <v>94227</v>
      </c>
      <c r="E2604" s="484" t="s">
        <v>1429</v>
      </c>
      <c r="F2604" s="484"/>
      <c r="G2604" s="484"/>
      <c r="H2604" s="484"/>
      <c r="I2604" s="484"/>
      <c r="J2604" s="484"/>
      <c r="K2604" s="484"/>
      <c r="L2604" s="484"/>
      <c r="M2604" s="485"/>
      <c r="N2604" s="20"/>
      <c r="O2604" s="17"/>
      <c r="P2604" s="17"/>
      <c r="Q2604" s="17"/>
      <c r="R2604" s="17"/>
    </row>
    <row r="2605" spans="1:18" ht="15" customHeight="1">
      <c r="A2605" s="17"/>
      <c r="B2605" s="213"/>
      <c r="C2605" s="174"/>
      <c r="D2605" s="199" t="s">
        <v>2708</v>
      </c>
      <c r="E2605" s="482" t="s">
        <v>902</v>
      </c>
      <c r="F2605" s="483"/>
      <c r="G2605" s="199" t="s">
        <v>906</v>
      </c>
      <c r="H2605" s="199" t="s">
        <v>2248</v>
      </c>
      <c r="I2605" s="199" t="s">
        <v>2714</v>
      </c>
      <c r="J2605" s="201">
        <f t="shared" ref="J2605:J2613" si="1302">H2605*I2605</f>
        <v>2.3791699999999998</v>
      </c>
      <c r="K2605" s="195">
        <v>0.24979999999999999</v>
      </c>
      <c r="L2605" s="201">
        <f t="shared" ref="L2605:L2613" si="1303">J2605*K2605</f>
        <v>0.59431666599999988</v>
      </c>
      <c r="M2605" s="196">
        <f t="shared" ref="M2605:M2613" si="1304">ROUND(J2605+L2605,2)</f>
        <v>2.97</v>
      </c>
      <c r="N2605" s="20"/>
      <c r="O2605" s="17"/>
      <c r="P2605" s="17"/>
      <c r="Q2605" s="17"/>
      <c r="R2605" s="17"/>
    </row>
    <row r="2606" spans="1:18" ht="15" customHeight="1">
      <c r="A2606" s="17"/>
      <c r="B2606" s="213"/>
      <c r="C2606" s="174"/>
      <c r="D2606" s="199" t="s">
        <v>2491</v>
      </c>
      <c r="E2606" s="482" t="s">
        <v>831</v>
      </c>
      <c r="F2606" s="483"/>
      <c r="G2606" s="199" t="s">
        <v>505</v>
      </c>
      <c r="H2606" s="199" t="s">
        <v>1710</v>
      </c>
      <c r="I2606" s="199" t="s">
        <v>1492</v>
      </c>
      <c r="J2606" s="201">
        <f t="shared" si="1302"/>
        <v>0.1668</v>
      </c>
      <c r="K2606" s="195">
        <v>0.24979999999999999</v>
      </c>
      <c r="L2606" s="201">
        <f t="shared" si="1303"/>
        <v>4.1666639999999998E-2</v>
      </c>
      <c r="M2606" s="196">
        <f t="shared" si="1304"/>
        <v>0.21</v>
      </c>
      <c r="N2606" s="20"/>
      <c r="O2606" s="17"/>
      <c r="P2606" s="17"/>
      <c r="Q2606" s="17"/>
      <c r="R2606" s="17"/>
    </row>
    <row r="2607" spans="1:18" ht="15" customHeight="1">
      <c r="A2607" s="17"/>
      <c r="B2607" s="213"/>
      <c r="C2607" s="174"/>
      <c r="D2607" s="199" t="s">
        <v>3616</v>
      </c>
      <c r="E2607" s="482" t="s">
        <v>3617</v>
      </c>
      <c r="F2607" s="483"/>
      <c r="G2607" s="199" t="s">
        <v>505</v>
      </c>
      <c r="H2607" s="199" t="s">
        <v>3159</v>
      </c>
      <c r="I2607" s="199" t="s">
        <v>3622</v>
      </c>
      <c r="J2607" s="201">
        <f t="shared" si="1302"/>
        <v>0.10321600000000002</v>
      </c>
      <c r="K2607" s="195">
        <v>0.24979999999999999</v>
      </c>
      <c r="L2607" s="201">
        <f t="shared" si="1303"/>
        <v>2.5783356800000004E-2</v>
      </c>
      <c r="M2607" s="196">
        <f t="shared" si="1304"/>
        <v>0.13</v>
      </c>
      <c r="N2607" s="20"/>
      <c r="O2607" s="17"/>
      <c r="P2607" s="17"/>
      <c r="Q2607" s="17"/>
      <c r="R2607" s="17"/>
    </row>
    <row r="2608" spans="1:18" ht="15" customHeight="1">
      <c r="A2608" s="17"/>
      <c r="B2608" s="213"/>
      <c r="C2608" s="174"/>
      <c r="D2608" s="199" t="s">
        <v>3618</v>
      </c>
      <c r="E2608" s="482" t="s">
        <v>3619</v>
      </c>
      <c r="F2608" s="483"/>
      <c r="G2608" s="199" t="s">
        <v>505</v>
      </c>
      <c r="H2608" s="199" t="s">
        <v>3623</v>
      </c>
      <c r="I2608" s="199" t="s">
        <v>3624</v>
      </c>
      <c r="J2608" s="201">
        <f t="shared" si="1302"/>
        <v>8.4352299999999989</v>
      </c>
      <c r="K2608" s="195">
        <v>0.24979999999999999</v>
      </c>
      <c r="L2608" s="201">
        <f t="shared" si="1303"/>
        <v>2.1071204539999995</v>
      </c>
      <c r="M2608" s="196">
        <f t="shared" si="1304"/>
        <v>10.54</v>
      </c>
      <c r="N2608" s="20"/>
      <c r="O2608" s="17"/>
      <c r="P2608" s="17"/>
      <c r="Q2608" s="17"/>
      <c r="R2608" s="17"/>
    </row>
    <row r="2609" spans="1:18" ht="15" customHeight="1">
      <c r="A2609" s="17"/>
      <c r="B2609" s="213"/>
      <c r="C2609" s="174"/>
      <c r="D2609" s="199" t="s">
        <v>3620</v>
      </c>
      <c r="E2609" s="482" t="s">
        <v>3621</v>
      </c>
      <c r="F2609" s="483"/>
      <c r="G2609" s="199" t="s">
        <v>489</v>
      </c>
      <c r="H2609" s="199" t="s">
        <v>2319</v>
      </c>
      <c r="I2609" s="199" t="s">
        <v>3625</v>
      </c>
      <c r="J2609" s="201">
        <f t="shared" si="1302"/>
        <v>36.970500000000001</v>
      </c>
      <c r="K2609" s="195">
        <v>0.24979999999999999</v>
      </c>
      <c r="L2609" s="201">
        <f t="shared" si="1303"/>
        <v>9.2352308999999995</v>
      </c>
      <c r="M2609" s="196">
        <f t="shared" si="1304"/>
        <v>46.21</v>
      </c>
      <c r="N2609" s="20"/>
      <c r="O2609" s="17"/>
      <c r="P2609" s="17"/>
      <c r="Q2609" s="17"/>
      <c r="R2609" s="17"/>
    </row>
    <row r="2610" spans="1:18" ht="15" customHeight="1">
      <c r="A2610" s="17"/>
      <c r="B2610" s="213"/>
      <c r="C2610" s="174"/>
      <c r="D2610" s="199" t="s">
        <v>606</v>
      </c>
      <c r="E2610" s="482" t="s">
        <v>597</v>
      </c>
      <c r="F2610" s="483"/>
      <c r="G2610" s="199" t="s">
        <v>596</v>
      </c>
      <c r="H2610" s="199" t="s">
        <v>2720</v>
      </c>
      <c r="I2610" s="199" t="s">
        <v>1922</v>
      </c>
      <c r="J2610" s="201">
        <f t="shared" si="1302"/>
        <v>4.8757799999999989</v>
      </c>
      <c r="K2610" s="195">
        <v>0.24979999999999999</v>
      </c>
      <c r="L2610" s="201">
        <f t="shared" si="1303"/>
        <v>1.2179698439999997</v>
      </c>
      <c r="M2610" s="196">
        <f t="shared" si="1304"/>
        <v>6.09</v>
      </c>
      <c r="N2610" s="20"/>
      <c r="O2610" s="17"/>
      <c r="P2610" s="17"/>
      <c r="Q2610" s="17"/>
      <c r="R2610" s="17"/>
    </row>
    <row r="2611" spans="1:18" ht="15" customHeight="1">
      <c r="A2611" s="17"/>
      <c r="B2611" s="213"/>
      <c r="C2611" s="174"/>
      <c r="D2611" s="199" t="s">
        <v>3547</v>
      </c>
      <c r="E2611" s="482" t="s">
        <v>626</v>
      </c>
      <c r="F2611" s="483"/>
      <c r="G2611" s="199" t="s">
        <v>596</v>
      </c>
      <c r="H2611" s="199" t="s">
        <v>2261</v>
      </c>
      <c r="I2611" s="199" t="s">
        <v>3552</v>
      </c>
      <c r="J2611" s="201">
        <f t="shared" si="1302"/>
        <v>4.02508</v>
      </c>
      <c r="K2611" s="195">
        <v>0.24979999999999999</v>
      </c>
      <c r="L2611" s="201">
        <f t="shared" si="1303"/>
        <v>1.0054649840000001</v>
      </c>
      <c r="M2611" s="196">
        <f t="shared" si="1304"/>
        <v>5.03</v>
      </c>
      <c r="N2611" s="20"/>
      <c r="O2611" s="17"/>
      <c r="P2611" s="17"/>
      <c r="Q2611" s="17"/>
      <c r="R2611" s="17"/>
    </row>
    <row r="2612" spans="1:18" ht="15" customHeight="1">
      <c r="A2612" s="17"/>
      <c r="B2612" s="213"/>
      <c r="C2612" s="174"/>
      <c r="D2612" s="199" t="s">
        <v>3481</v>
      </c>
      <c r="E2612" s="482" t="s">
        <v>931</v>
      </c>
      <c r="F2612" s="483"/>
      <c r="G2612" s="199" t="s">
        <v>502</v>
      </c>
      <c r="H2612" s="199" t="s">
        <v>2398</v>
      </c>
      <c r="I2612" s="199" t="s">
        <v>3490</v>
      </c>
      <c r="J2612" s="201">
        <f t="shared" si="1302"/>
        <v>0.23562000000000002</v>
      </c>
      <c r="K2612" s="195">
        <v>0.24979999999999999</v>
      </c>
      <c r="L2612" s="201">
        <f t="shared" si="1303"/>
        <v>5.8857876000000003E-2</v>
      </c>
      <c r="M2612" s="196">
        <f t="shared" si="1304"/>
        <v>0.28999999999999998</v>
      </c>
      <c r="N2612" s="20"/>
      <c r="O2612" s="17"/>
      <c r="P2612" s="17"/>
      <c r="Q2612" s="17"/>
      <c r="R2612" s="17"/>
    </row>
    <row r="2613" spans="1:18" ht="15" customHeight="1">
      <c r="A2613" s="17"/>
      <c r="B2613" s="213"/>
      <c r="C2613" s="174"/>
      <c r="D2613" s="199" t="s">
        <v>3482</v>
      </c>
      <c r="E2613" s="482" t="s">
        <v>932</v>
      </c>
      <c r="F2613" s="483"/>
      <c r="G2613" s="199" t="s">
        <v>604</v>
      </c>
      <c r="H2613" s="199" t="s">
        <v>3615</v>
      </c>
      <c r="I2613" s="199" t="s">
        <v>3492</v>
      </c>
      <c r="J2613" s="201">
        <f t="shared" si="1302"/>
        <v>0.31073400000000001</v>
      </c>
      <c r="K2613" s="195">
        <v>0.24979999999999999</v>
      </c>
      <c r="L2613" s="201">
        <f t="shared" si="1303"/>
        <v>7.7621353200000007E-2</v>
      </c>
      <c r="M2613" s="196">
        <f t="shared" si="1304"/>
        <v>0.39</v>
      </c>
      <c r="N2613" s="20"/>
      <c r="O2613" s="17"/>
      <c r="P2613" s="17"/>
      <c r="Q2613" s="17"/>
      <c r="R2613" s="17"/>
    </row>
    <row r="2614" spans="1:18" ht="15.75">
      <c r="A2614" s="17"/>
      <c r="B2614" s="213"/>
      <c r="C2614" s="487"/>
      <c r="D2614" s="487"/>
      <c r="E2614" s="487"/>
      <c r="F2614" s="487"/>
      <c r="G2614" s="487"/>
      <c r="H2614" s="487"/>
      <c r="I2614" s="487"/>
      <c r="J2614" s="487"/>
      <c r="K2614" s="487"/>
      <c r="L2614" s="209" t="s">
        <v>594</v>
      </c>
      <c r="M2614" s="210">
        <f>SUM(M2605:M2613)</f>
        <v>71.860000000000014</v>
      </c>
      <c r="N2614" s="20"/>
      <c r="O2614" s="17"/>
      <c r="P2614" s="17"/>
      <c r="Q2614" s="17"/>
      <c r="R2614" s="17"/>
    </row>
    <row r="2615" spans="1:18" ht="15.75" customHeight="1">
      <c r="A2615" s="17"/>
      <c r="B2615" s="213"/>
      <c r="C2615" s="206" t="s">
        <v>4110</v>
      </c>
      <c r="D2615" s="206">
        <v>94228</v>
      </c>
      <c r="E2615" s="484" t="s">
        <v>1430</v>
      </c>
      <c r="F2615" s="484"/>
      <c r="G2615" s="484"/>
      <c r="H2615" s="484"/>
      <c r="I2615" s="484"/>
      <c r="J2615" s="484"/>
      <c r="K2615" s="484"/>
      <c r="L2615" s="484"/>
      <c r="M2615" s="485"/>
      <c r="N2615" s="20"/>
      <c r="O2615" s="17"/>
      <c r="P2615" s="17"/>
      <c r="Q2615" s="17"/>
      <c r="R2615" s="17"/>
    </row>
    <row r="2616" spans="1:18" ht="15" customHeight="1">
      <c r="A2616" s="17"/>
      <c r="B2616" s="213"/>
      <c r="C2616" s="174"/>
      <c r="D2616" s="199" t="s">
        <v>2708</v>
      </c>
      <c r="E2616" s="482" t="s">
        <v>902</v>
      </c>
      <c r="F2616" s="483"/>
      <c r="G2616" s="199" t="s">
        <v>906</v>
      </c>
      <c r="H2616" s="199" t="s">
        <v>3628</v>
      </c>
      <c r="I2616" s="199" t="s">
        <v>2714</v>
      </c>
      <c r="J2616" s="201">
        <f t="shared" ref="J2616:J2624" si="1305">H2616*I2616</f>
        <v>3.6360900000000003</v>
      </c>
      <c r="K2616" s="195">
        <v>0.24979999999999999</v>
      </c>
      <c r="L2616" s="201">
        <f t="shared" ref="L2616:L2624" si="1306">J2616*K2616</f>
        <v>0.90829528200000009</v>
      </c>
      <c r="M2616" s="196">
        <f t="shared" ref="M2616:M2624" si="1307">ROUND(J2616+L2616,2)</f>
        <v>4.54</v>
      </c>
      <c r="N2616" s="20"/>
      <c r="O2616" s="17"/>
      <c r="P2616" s="17"/>
      <c r="Q2616" s="17"/>
      <c r="R2616" s="17"/>
    </row>
    <row r="2617" spans="1:18" ht="15" customHeight="1">
      <c r="A2617" s="17"/>
      <c r="B2617" s="213"/>
      <c r="C2617" s="174"/>
      <c r="D2617" s="199" t="s">
        <v>2491</v>
      </c>
      <c r="E2617" s="482" t="s">
        <v>831</v>
      </c>
      <c r="F2617" s="483"/>
      <c r="G2617" s="199" t="s">
        <v>505</v>
      </c>
      <c r="H2617" s="199" t="s">
        <v>2944</v>
      </c>
      <c r="I2617" s="199" t="s">
        <v>1492</v>
      </c>
      <c r="J2617" s="201">
        <f t="shared" si="1305"/>
        <v>0.27105000000000001</v>
      </c>
      <c r="K2617" s="195">
        <v>0.24979999999999999</v>
      </c>
      <c r="L2617" s="201">
        <f t="shared" si="1306"/>
        <v>6.7708290000000004E-2</v>
      </c>
      <c r="M2617" s="196">
        <f t="shared" si="1307"/>
        <v>0.34</v>
      </c>
      <c r="N2617" s="20"/>
      <c r="O2617" s="17"/>
      <c r="P2617" s="17"/>
      <c r="Q2617" s="17"/>
      <c r="R2617" s="17"/>
    </row>
    <row r="2618" spans="1:18" ht="15" customHeight="1">
      <c r="A2618" s="17"/>
      <c r="B2618" s="213"/>
      <c r="C2618" s="174"/>
      <c r="D2618" s="199" t="s">
        <v>3616</v>
      </c>
      <c r="E2618" s="482" t="s">
        <v>3617</v>
      </c>
      <c r="F2618" s="483"/>
      <c r="G2618" s="199" t="s">
        <v>505</v>
      </c>
      <c r="H2618" s="199" t="s">
        <v>3629</v>
      </c>
      <c r="I2618" s="199" t="s">
        <v>3622</v>
      </c>
      <c r="J2618" s="201">
        <f t="shared" si="1305"/>
        <v>0.15482399999999999</v>
      </c>
      <c r="K2618" s="195">
        <v>0.24979999999999999</v>
      </c>
      <c r="L2618" s="201">
        <f t="shared" si="1306"/>
        <v>3.8675035199999999E-2</v>
      </c>
      <c r="M2618" s="196">
        <f t="shared" si="1307"/>
        <v>0.19</v>
      </c>
      <c r="N2618" s="20"/>
      <c r="O2618" s="17"/>
      <c r="P2618" s="17"/>
      <c r="Q2618" s="17"/>
      <c r="R2618" s="17"/>
    </row>
    <row r="2619" spans="1:18" ht="15" customHeight="1">
      <c r="A2619" s="17"/>
      <c r="B2619" s="213"/>
      <c r="C2619" s="174"/>
      <c r="D2619" s="199" t="s">
        <v>3618</v>
      </c>
      <c r="E2619" s="482" t="s">
        <v>3619</v>
      </c>
      <c r="F2619" s="483"/>
      <c r="G2619" s="199" t="s">
        <v>505</v>
      </c>
      <c r="H2619" s="199" t="s">
        <v>1688</v>
      </c>
      <c r="I2619" s="199" t="s">
        <v>3624</v>
      </c>
      <c r="J2619" s="201">
        <f t="shared" si="1305"/>
        <v>12.8673</v>
      </c>
      <c r="K2619" s="195">
        <v>0.24979999999999999</v>
      </c>
      <c r="L2619" s="201">
        <f t="shared" si="1306"/>
        <v>3.2142515399999998</v>
      </c>
      <c r="M2619" s="196">
        <f t="shared" si="1307"/>
        <v>16.079999999999998</v>
      </c>
      <c r="N2619" s="20"/>
      <c r="O2619" s="17"/>
      <c r="P2619" s="17"/>
      <c r="Q2619" s="17"/>
      <c r="R2619" s="17"/>
    </row>
    <row r="2620" spans="1:18" ht="15" customHeight="1">
      <c r="A2620" s="17"/>
      <c r="B2620" s="213"/>
      <c r="C2620" s="174"/>
      <c r="D2620" s="199" t="s">
        <v>3626</v>
      </c>
      <c r="E2620" s="482" t="s">
        <v>3627</v>
      </c>
      <c r="F2620" s="483"/>
      <c r="G2620" s="199" t="s">
        <v>489</v>
      </c>
      <c r="H2620" s="199" t="s">
        <v>2319</v>
      </c>
      <c r="I2620" s="199" t="s">
        <v>3630</v>
      </c>
      <c r="J2620" s="201">
        <f t="shared" si="1305"/>
        <v>48.163499999999999</v>
      </c>
      <c r="K2620" s="195">
        <v>0.24979999999999999</v>
      </c>
      <c r="L2620" s="201">
        <f t="shared" si="1306"/>
        <v>12.031242299999999</v>
      </c>
      <c r="M2620" s="196">
        <f t="shared" si="1307"/>
        <v>60.19</v>
      </c>
      <c r="N2620" s="20"/>
      <c r="O2620" s="17"/>
      <c r="P2620" s="17"/>
      <c r="Q2620" s="17"/>
      <c r="R2620" s="17"/>
    </row>
    <row r="2621" spans="1:18" ht="15" customHeight="1">
      <c r="A2621" s="17"/>
      <c r="B2621" s="213"/>
      <c r="C2621" s="174"/>
      <c r="D2621" s="199" t="s">
        <v>606</v>
      </c>
      <c r="E2621" s="482" t="s">
        <v>597</v>
      </c>
      <c r="F2621" s="483"/>
      <c r="G2621" s="199" t="s">
        <v>596</v>
      </c>
      <c r="H2621" s="199" t="s">
        <v>3631</v>
      </c>
      <c r="I2621" s="199" t="s">
        <v>1922</v>
      </c>
      <c r="J2621" s="201">
        <f t="shared" si="1305"/>
        <v>6.4145899999999996</v>
      </c>
      <c r="K2621" s="195">
        <v>0.24979999999999999</v>
      </c>
      <c r="L2621" s="201">
        <f t="shared" si="1306"/>
        <v>1.6023645819999999</v>
      </c>
      <c r="M2621" s="196">
        <f t="shared" si="1307"/>
        <v>8.02</v>
      </c>
      <c r="N2621" s="20"/>
      <c r="O2621" s="17"/>
      <c r="P2621" s="17"/>
      <c r="Q2621" s="17"/>
      <c r="R2621" s="17"/>
    </row>
    <row r="2622" spans="1:18" ht="15" customHeight="1">
      <c r="A2622" s="17"/>
      <c r="B2622" s="213"/>
      <c r="C2622" s="174"/>
      <c r="D2622" s="199" t="s">
        <v>3547</v>
      </c>
      <c r="E2622" s="482" t="s">
        <v>626</v>
      </c>
      <c r="F2622" s="483"/>
      <c r="G2622" s="199" t="s">
        <v>596</v>
      </c>
      <c r="H2622" s="199" t="s">
        <v>3632</v>
      </c>
      <c r="I2622" s="199" t="s">
        <v>3552</v>
      </c>
      <c r="J2622" s="201">
        <f t="shared" si="1305"/>
        <v>5.9305700000000003</v>
      </c>
      <c r="K2622" s="195">
        <v>0.24979999999999999</v>
      </c>
      <c r="L2622" s="201">
        <f t="shared" si="1306"/>
        <v>1.4814563860000001</v>
      </c>
      <c r="M2622" s="196">
        <f t="shared" si="1307"/>
        <v>7.41</v>
      </c>
      <c r="N2622" s="20"/>
      <c r="O2622" s="17"/>
      <c r="P2622" s="17"/>
      <c r="Q2622" s="17"/>
      <c r="R2622" s="17"/>
    </row>
    <row r="2623" spans="1:18" ht="15" customHeight="1">
      <c r="A2623" s="17"/>
      <c r="B2623" s="213"/>
      <c r="C2623" s="174"/>
      <c r="D2623" s="199" t="s">
        <v>3481</v>
      </c>
      <c r="E2623" s="482" t="s">
        <v>931</v>
      </c>
      <c r="F2623" s="483"/>
      <c r="G2623" s="199" t="s">
        <v>502</v>
      </c>
      <c r="H2623" s="199" t="s">
        <v>2398</v>
      </c>
      <c r="I2623" s="199" t="s">
        <v>3490</v>
      </c>
      <c r="J2623" s="201">
        <f t="shared" si="1305"/>
        <v>0.23562000000000002</v>
      </c>
      <c r="K2623" s="195">
        <v>0.24979999999999999</v>
      </c>
      <c r="L2623" s="201">
        <f t="shared" si="1306"/>
        <v>5.8857876000000003E-2</v>
      </c>
      <c r="M2623" s="196">
        <f t="shared" si="1307"/>
        <v>0.28999999999999998</v>
      </c>
      <c r="N2623" s="20"/>
      <c r="O2623" s="17"/>
      <c r="P2623" s="17"/>
      <c r="Q2623" s="17"/>
      <c r="R2623" s="17"/>
    </row>
    <row r="2624" spans="1:18" ht="15" customHeight="1">
      <c r="A2624" s="17"/>
      <c r="B2624" s="213"/>
      <c r="C2624" s="174"/>
      <c r="D2624" s="199" t="s">
        <v>3482</v>
      </c>
      <c r="E2624" s="482" t="s">
        <v>932</v>
      </c>
      <c r="F2624" s="483"/>
      <c r="G2624" s="199" t="s">
        <v>604</v>
      </c>
      <c r="H2624" s="199" t="s">
        <v>3615</v>
      </c>
      <c r="I2624" s="199" t="s">
        <v>3492</v>
      </c>
      <c r="J2624" s="201">
        <f t="shared" si="1305"/>
        <v>0.31073400000000001</v>
      </c>
      <c r="K2624" s="195">
        <v>0.24979999999999999</v>
      </c>
      <c r="L2624" s="201">
        <f t="shared" si="1306"/>
        <v>7.7621353200000007E-2</v>
      </c>
      <c r="M2624" s="196">
        <f t="shared" si="1307"/>
        <v>0.39</v>
      </c>
      <c r="N2624" s="20"/>
      <c r="O2624" s="17"/>
      <c r="P2624" s="17"/>
      <c r="Q2624" s="17"/>
      <c r="R2624" s="17"/>
    </row>
    <row r="2625" spans="1:18" ht="15.75">
      <c r="A2625" s="17"/>
      <c r="B2625" s="213"/>
      <c r="C2625" s="487"/>
      <c r="D2625" s="487"/>
      <c r="E2625" s="487"/>
      <c r="F2625" s="487"/>
      <c r="G2625" s="487"/>
      <c r="H2625" s="487"/>
      <c r="I2625" s="487"/>
      <c r="J2625" s="487"/>
      <c r="K2625" s="487"/>
      <c r="L2625" s="209" t="s">
        <v>594</v>
      </c>
      <c r="M2625" s="210">
        <f>SUM(M2616:M2624)</f>
        <v>97.45</v>
      </c>
      <c r="N2625" s="20"/>
      <c r="O2625" s="17"/>
      <c r="P2625" s="17"/>
      <c r="Q2625" s="17"/>
      <c r="R2625" s="17"/>
    </row>
    <row r="2626" spans="1:18" ht="15.75" customHeight="1">
      <c r="A2626" s="17"/>
      <c r="B2626" s="213"/>
      <c r="C2626" s="206" t="s">
        <v>4111</v>
      </c>
      <c r="D2626" s="206">
        <v>94231</v>
      </c>
      <c r="E2626" s="484" t="s">
        <v>1431</v>
      </c>
      <c r="F2626" s="484"/>
      <c r="G2626" s="484"/>
      <c r="H2626" s="484"/>
      <c r="I2626" s="484"/>
      <c r="J2626" s="484"/>
      <c r="K2626" s="484"/>
      <c r="L2626" s="484"/>
      <c r="M2626" s="485"/>
      <c r="N2626" s="20"/>
      <c r="O2626" s="17"/>
      <c r="P2626" s="17"/>
      <c r="Q2626" s="17"/>
      <c r="R2626" s="17"/>
    </row>
    <row r="2627" spans="1:18" ht="15" customHeight="1">
      <c r="A2627" s="17"/>
      <c r="B2627" s="213"/>
      <c r="C2627" s="174"/>
      <c r="D2627" s="199" t="s">
        <v>2708</v>
      </c>
      <c r="E2627" s="482" t="s">
        <v>902</v>
      </c>
      <c r="F2627" s="483"/>
      <c r="G2627" s="199" t="s">
        <v>906</v>
      </c>
      <c r="H2627" s="199" t="s">
        <v>3635</v>
      </c>
      <c r="I2627" s="199" t="s">
        <v>2714</v>
      </c>
      <c r="J2627" s="201">
        <f t="shared" ref="J2627:J2635" si="1308">H2627*I2627</f>
        <v>8.8882200000000005</v>
      </c>
      <c r="K2627" s="195">
        <v>0.24979999999999999</v>
      </c>
      <c r="L2627" s="201">
        <f t="shared" ref="L2627:L2635" si="1309">J2627*K2627</f>
        <v>2.220277356</v>
      </c>
      <c r="M2627" s="196">
        <f t="shared" ref="M2627:M2635" si="1310">ROUND(J2627+L2627,2)</f>
        <v>11.11</v>
      </c>
      <c r="N2627" s="20"/>
      <c r="O2627" s="17"/>
      <c r="P2627" s="17"/>
      <c r="Q2627" s="17"/>
      <c r="R2627" s="17"/>
    </row>
    <row r="2628" spans="1:18" ht="15" customHeight="1">
      <c r="A2628" s="17"/>
      <c r="B2628" s="213"/>
      <c r="C2628" s="174"/>
      <c r="D2628" s="199" t="s">
        <v>2491</v>
      </c>
      <c r="E2628" s="482" t="s">
        <v>831</v>
      </c>
      <c r="F2628" s="483"/>
      <c r="G2628" s="199" t="s">
        <v>505</v>
      </c>
      <c r="H2628" s="199" t="s">
        <v>1743</v>
      </c>
      <c r="I2628" s="199" t="s">
        <v>1492</v>
      </c>
      <c r="J2628" s="201">
        <f t="shared" si="1308"/>
        <v>0.12510000000000002</v>
      </c>
      <c r="K2628" s="195">
        <v>0.24979999999999999</v>
      </c>
      <c r="L2628" s="201">
        <f t="shared" si="1309"/>
        <v>3.1249980000000004E-2</v>
      </c>
      <c r="M2628" s="196">
        <f t="shared" si="1310"/>
        <v>0.16</v>
      </c>
      <c r="N2628" s="20"/>
      <c r="O2628" s="17"/>
      <c r="P2628" s="17"/>
      <c r="Q2628" s="17"/>
      <c r="R2628" s="17"/>
    </row>
    <row r="2629" spans="1:18" ht="15" customHeight="1">
      <c r="A2629" s="17"/>
      <c r="B2629" s="213"/>
      <c r="C2629" s="174"/>
      <c r="D2629" s="199" t="s">
        <v>3616</v>
      </c>
      <c r="E2629" s="482" t="s">
        <v>3617</v>
      </c>
      <c r="F2629" s="483"/>
      <c r="G2629" s="199" t="s">
        <v>505</v>
      </c>
      <c r="H2629" s="199" t="s">
        <v>3636</v>
      </c>
      <c r="I2629" s="199" t="s">
        <v>3622</v>
      </c>
      <c r="J2629" s="201">
        <f t="shared" si="1308"/>
        <v>7.7411999999999995E-2</v>
      </c>
      <c r="K2629" s="195">
        <v>0.24979999999999999</v>
      </c>
      <c r="L2629" s="201">
        <f t="shared" si="1309"/>
        <v>1.93375176E-2</v>
      </c>
      <c r="M2629" s="196">
        <f t="shared" si="1310"/>
        <v>0.1</v>
      </c>
      <c r="N2629" s="20"/>
      <c r="O2629" s="17"/>
      <c r="P2629" s="17"/>
      <c r="Q2629" s="17"/>
      <c r="R2629" s="17"/>
    </row>
    <row r="2630" spans="1:18" ht="15" customHeight="1">
      <c r="A2630" s="17"/>
      <c r="B2630" s="213"/>
      <c r="C2630" s="174"/>
      <c r="D2630" s="199" t="s">
        <v>3618</v>
      </c>
      <c r="E2630" s="482" t="s">
        <v>3619</v>
      </c>
      <c r="F2630" s="483"/>
      <c r="G2630" s="199" t="s">
        <v>505</v>
      </c>
      <c r="H2630" s="199" t="s">
        <v>3637</v>
      </c>
      <c r="I2630" s="199" t="s">
        <v>3624</v>
      </c>
      <c r="J2630" s="201">
        <f t="shared" si="1308"/>
        <v>6.4336500000000001</v>
      </c>
      <c r="K2630" s="195">
        <v>0.24979999999999999</v>
      </c>
      <c r="L2630" s="201">
        <f t="shared" si="1309"/>
        <v>1.6071257699999999</v>
      </c>
      <c r="M2630" s="196">
        <f t="shared" si="1310"/>
        <v>8.0399999999999991</v>
      </c>
      <c r="N2630" s="20"/>
      <c r="O2630" s="17"/>
      <c r="P2630" s="17"/>
      <c r="Q2630" s="17"/>
      <c r="R2630" s="17"/>
    </row>
    <row r="2631" spans="1:18" ht="15" customHeight="1">
      <c r="A2631" s="17"/>
      <c r="B2631" s="213"/>
      <c r="C2631" s="174"/>
      <c r="D2631" s="199" t="s">
        <v>3633</v>
      </c>
      <c r="E2631" s="482" t="s">
        <v>3634</v>
      </c>
      <c r="F2631" s="483"/>
      <c r="G2631" s="199" t="s">
        <v>489</v>
      </c>
      <c r="H2631" s="199" t="s">
        <v>2319</v>
      </c>
      <c r="I2631" s="199" t="s">
        <v>3638</v>
      </c>
      <c r="J2631" s="201">
        <f t="shared" si="1308"/>
        <v>26.733000000000001</v>
      </c>
      <c r="K2631" s="195">
        <v>0.24979999999999999</v>
      </c>
      <c r="L2631" s="201">
        <f t="shared" si="1309"/>
        <v>6.6779033999999999</v>
      </c>
      <c r="M2631" s="196">
        <f t="shared" si="1310"/>
        <v>33.409999999999997</v>
      </c>
      <c r="N2631" s="20"/>
      <c r="O2631" s="17"/>
      <c r="P2631" s="17"/>
      <c r="Q2631" s="17"/>
      <c r="R2631" s="17"/>
    </row>
    <row r="2632" spans="1:18" ht="15" customHeight="1">
      <c r="A2632" s="17"/>
      <c r="B2632" s="213"/>
      <c r="C2632" s="174"/>
      <c r="D2632" s="199" t="s">
        <v>606</v>
      </c>
      <c r="E2632" s="482" t="s">
        <v>597</v>
      </c>
      <c r="F2632" s="483"/>
      <c r="G2632" s="199" t="s">
        <v>596</v>
      </c>
      <c r="H2632" s="199" t="s">
        <v>3639</v>
      </c>
      <c r="I2632" s="199" t="s">
        <v>1922</v>
      </c>
      <c r="J2632" s="201">
        <f t="shared" si="1308"/>
        <v>3.5790299999999995</v>
      </c>
      <c r="K2632" s="195">
        <v>0.24979999999999999</v>
      </c>
      <c r="L2632" s="201">
        <f t="shared" si="1309"/>
        <v>0.89404169399999989</v>
      </c>
      <c r="M2632" s="196">
        <f t="shared" si="1310"/>
        <v>4.47</v>
      </c>
      <c r="N2632" s="20"/>
      <c r="O2632" s="17"/>
      <c r="P2632" s="17"/>
      <c r="Q2632" s="17"/>
      <c r="R2632" s="17"/>
    </row>
    <row r="2633" spans="1:18" ht="15" customHeight="1">
      <c r="A2633" s="17"/>
      <c r="B2633" s="213"/>
      <c r="C2633" s="174"/>
      <c r="D2633" s="199" t="s">
        <v>3547</v>
      </c>
      <c r="E2633" s="482" t="s">
        <v>626</v>
      </c>
      <c r="F2633" s="483"/>
      <c r="G2633" s="199" t="s">
        <v>596</v>
      </c>
      <c r="H2633" s="199" t="s">
        <v>3640</v>
      </c>
      <c r="I2633" s="199" t="s">
        <v>3552</v>
      </c>
      <c r="J2633" s="201">
        <f t="shared" si="1308"/>
        <v>2.3979200000000001</v>
      </c>
      <c r="K2633" s="195">
        <v>0.24979999999999999</v>
      </c>
      <c r="L2633" s="201">
        <f t="shared" si="1309"/>
        <v>0.59900041599999998</v>
      </c>
      <c r="M2633" s="196">
        <f t="shared" si="1310"/>
        <v>3</v>
      </c>
      <c r="N2633" s="20"/>
      <c r="O2633" s="17"/>
      <c r="P2633" s="17"/>
      <c r="Q2633" s="17"/>
      <c r="R2633" s="17"/>
    </row>
    <row r="2634" spans="1:18" ht="15" customHeight="1">
      <c r="A2634" s="17"/>
      <c r="B2634" s="213"/>
      <c r="C2634" s="174"/>
      <c r="D2634" s="199" t="s">
        <v>3481</v>
      </c>
      <c r="E2634" s="482" t="s">
        <v>931</v>
      </c>
      <c r="F2634" s="483"/>
      <c r="G2634" s="199" t="s">
        <v>502</v>
      </c>
      <c r="H2634" s="199" t="s">
        <v>2398</v>
      </c>
      <c r="I2634" s="199" t="s">
        <v>3490</v>
      </c>
      <c r="J2634" s="201">
        <f t="shared" si="1308"/>
        <v>0.23562000000000002</v>
      </c>
      <c r="K2634" s="195">
        <v>0.24979999999999999</v>
      </c>
      <c r="L2634" s="201">
        <f t="shared" si="1309"/>
        <v>5.8857876000000003E-2</v>
      </c>
      <c r="M2634" s="196">
        <f t="shared" si="1310"/>
        <v>0.28999999999999998</v>
      </c>
      <c r="N2634" s="20"/>
      <c r="O2634" s="17"/>
      <c r="P2634" s="17"/>
      <c r="Q2634" s="17"/>
      <c r="R2634" s="17"/>
    </row>
    <row r="2635" spans="1:18" ht="15" customHeight="1">
      <c r="A2635" s="17"/>
      <c r="B2635" s="213"/>
      <c r="C2635" s="174"/>
      <c r="D2635" s="199" t="s">
        <v>3482</v>
      </c>
      <c r="E2635" s="482" t="s">
        <v>932</v>
      </c>
      <c r="F2635" s="483"/>
      <c r="G2635" s="199" t="s">
        <v>604</v>
      </c>
      <c r="H2635" s="199" t="s">
        <v>3615</v>
      </c>
      <c r="I2635" s="199" t="s">
        <v>3492</v>
      </c>
      <c r="J2635" s="201">
        <f t="shared" si="1308"/>
        <v>0.31073400000000001</v>
      </c>
      <c r="K2635" s="195">
        <v>0.24979999999999999</v>
      </c>
      <c r="L2635" s="201">
        <f t="shared" si="1309"/>
        <v>7.7621353200000007E-2</v>
      </c>
      <c r="M2635" s="196">
        <f t="shared" si="1310"/>
        <v>0.39</v>
      </c>
      <c r="N2635" s="20"/>
      <c r="O2635" s="17"/>
      <c r="P2635" s="17"/>
      <c r="Q2635" s="17"/>
      <c r="R2635" s="17"/>
    </row>
    <row r="2636" spans="1:18" ht="15.75">
      <c r="A2636" s="17"/>
      <c r="B2636" s="213"/>
      <c r="C2636" s="487"/>
      <c r="D2636" s="487"/>
      <c r="E2636" s="487"/>
      <c r="F2636" s="487"/>
      <c r="G2636" s="487"/>
      <c r="H2636" s="487"/>
      <c r="I2636" s="487"/>
      <c r="J2636" s="487"/>
      <c r="K2636" s="487"/>
      <c r="L2636" s="209" t="s">
        <v>594</v>
      </c>
      <c r="M2636" s="210">
        <f>SUM(M2627:M2635)</f>
        <v>60.969999999999992</v>
      </c>
      <c r="N2636" s="20"/>
      <c r="O2636" s="17"/>
      <c r="P2636" s="17"/>
      <c r="Q2636" s="17"/>
      <c r="R2636" s="17"/>
    </row>
    <row r="2637" spans="1:18" ht="15.75" customHeight="1">
      <c r="A2637" s="17"/>
      <c r="B2637" s="213"/>
      <c r="C2637" s="206" t="s">
        <v>4112</v>
      </c>
      <c r="D2637" s="206" t="s">
        <v>3641</v>
      </c>
      <c r="E2637" s="484" t="s">
        <v>3642</v>
      </c>
      <c r="F2637" s="484"/>
      <c r="G2637" s="484"/>
      <c r="H2637" s="484"/>
      <c r="I2637" s="484"/>
      <c r="J2637" s="484"/>
      <c r="K2637" s="484"/>
      <c r="L2637" s="484"/>
      <c r="M2637" s="485"/>
      <c r="N2637" s="20"/>
      <c r="O2637" s="17"/>
      <c r="P2637" s="17"/>
      <c r="Q2637" s="17"/>
      <c r="R2637" s="17"/>
    </row>
    <row r="2638" spans="1:18" ht="15" customHeight="1">
      <c r="A2638" s="17"/>
      <c r="B2638" s="213"/>
      <c r="C2638" s="174"/>
      <c r="D2638" s="199" t="s">
        <v>3643</v>
      </c>
      <c r="E2638" s="482" t="s">
        <v>3644</v>
      </c>
      <c r="F2638" s="483"/>
      <c r="G2638" s="199" t="s">
        <v>518</v>
      </c>
      <c r="H2638" s="199" t="s">
        <v>1527</v>
      </c>
      <c r="I2638" s="199" t="s">
        <v>3645</v>
      </c>
      <c r="J2638" s="201">
        <f t="shared" ref="J2638:J2642" si="1311">H2638*I2638</f>
        <v>76.22</v>
      </c>
      <c r="K2638" s="195">
        <v>0.24979999999999999</v>
      </c>
      <c r="L2638" s="201">
        <f t="shared" ref="L2638:L2642" si="1312">J2638*K2638</f>
        <v>19.039756000000001</v>
      </c>
      <c r="M2638" s="196">
        <f t="shared" ref="M2638:M2642" si="1313">ROUND(J2638+L2638,2)</f>
        <v>95.26</v>
      </c>
      <c r="N2638" s="20"/>
      <c r="O2638" s="17"/>
      <c r="P2638" s="17"/>
      <c r="Q2638" s="17"/>
      <c r="R2638" s="17"/>
    </row>
    <row r="2639" spans="1:18" ht="15" customHeight="1">
      <c r="A2639" s="17"/>
      <c r="B2639" s="213"/>
      <c r="C2639" s="174"/>
      <c r="D2639" s="199" t="s">
        <v>606</v>
      </c>
      <c r="E2639" s="482" t="s">
        <v>597</v>
      </c>
      <c r="F2639" s="483"/>
      <c r="G2639" s="199" t="s">
        <v>596</v>
      </c>
      <c r="H2639" s="199" t="s">
        <v>1656</v>
      </c>
      <c r="I2639" s="199" t="s">
        <v>1922</v>
      </c>
      <c r="J2639" s="201">
        <f t="shared" si="1311"/>
        <v>3.1121999999999996</v>
      </c>
      <c r="K2639" s="195">
        <v>0.24979999999999999</v>
      </c>
      <c r="L2639" s="201">
        <f t="shared" si="1312"/>
        <v>0.77742755999999991</v>
      </c>
      <c r="M2639" s="196">
        <f t="shared" si="1313"/>
        <v>3.89</v>
      </c>
      <c r="N2639" s="20"/>
      <c r="O2639" s="17"/>
      <c r="P2639" s="17"/>
      <c r="Q2639" s="17"/>
      <c r="R2639" s="17"/>
    </row>
    <row r="2640" spans="1:18" ht="15" customHeight="1">
      <c r="A2640" s="17"/>
      <c r="B2640" s="213"/>
      <c r="C2640" s="174"/>
      <c r="D2640" s="199" t="s">
        <v>3547</v>
      </c>
      <c r="E2640" s="482" t="s">
        <v>626</v>
      </c>
      <c r="F2640" s="483"/>
      <c r="G2640" s="199" t="s">
        <v>596</v>
      </c>
      <c r="H2640" s="199" t="s">
        <v>3646</v>
      </c>
      <c r="I2640" s="199" t="s">
        <v>3552</v>
      </c>
      <c r="J2640" s="201">
        <f t="shared" si="1311"/>
        <v>1.8198500000000002</v>
      </c>
      <c r="K2640" s="195">
        <v>0.24979999999999999</v>
      </c>
      <c r="L2640" s="201">
        <f t="shared" si="1312"/>
        <v>0.45459853000000006</v>
      </c>
      <c r="M2640" s="196">
        <f t="shared" si="1313"/>
        <v>2.27</v>
      </c>
      <c r="N2640" s="20"/>
      <c r="O2640" s="17"/>
      <c r="P2640" s="17"/>
      <c r="Q2640" s="17"/>
      <c r="R2640" s="17"/>
    </row>
    <row r="2641" spans="1:18" ht="15" customHeight="1">
      <c r="A2641" s="17"/>
      <c r="B2641" s="213"/>
      <c r="C2641" s="174"/>
      <c r="D2641" s="199" t="s">
        <v>3481</v>
      </c>
      <c r="E2641" s="482" t="s">
        <v>931</v>
      </c>
      <c r="F2641" s="483"/>
      <c r="G2641" s="199" t="s">
        <v>502</v>
      </c>
      <c r="H2641" s="199" t="s">
        <v>2398</v>
      </c>
      <c r="I2641" s="199" t="s">
        <v>3490</v>
      </c>
      <c r="J2641" s="201">
        <f t="shared" si="1311"/>
        <v>0.23562000000000002</v>
      </c>
      <c r="K2641" s="195">
        <v>0.24979999999999999</v>
      </c>
      <c r="L2641" s="201">
        <f t="shared" si="1312"/>
        <v>5.8857876000000003E-2</v>
      </c>
      <c r="M2641" s="196">
        <f t="shared" si="1313"/>
        <v>0.28999999999999998</v>
      </c>
      <c r="N2641" s="20"/>
      <c r="O2641" s="17"/>
      <c r="P2641" s="17"/>
      <c r="Q2641" s="17"/>
      <c r="R2641" s="17"/>
    </row>
    <row r="2642" spans="1:18" ht="15" customHeight="1">
      <c r="A2642" s="17"/>
      <c r="B2642" s="213"/>
      <c r="C2642" s="174"/>
      <c r="D2642" s="199" t="s">
        <v>3482</v>
      </c>
      <c r="E2642" s="482" t="s">
        <v>932</v>
      </c>
      <c r="F2642" s="483"/>
      <c r="G2642" s="199" t="s">
        <v>604</v>
      </c>
      <c r="H2642" s="199" t="s">
        <v>3615</v>
      </c>
      <c r="I2642" s="199" t="s">
        <v>3492</v>
      </c>
      <c r="J2642" s="201">
        <f t="shared" si="1311"/>
        <v>0.31073400000000001</v>
      </c>
      <c r="K2642" s="195">
        <v>0.24979999999999999</v>
      </c>
      <c r="L2642" s="201">
        <f t="shared" si="1312"/>
        <v>7.7621353200000007E-2</v>
      </c>
      <c r="M2642" s="196">
        <f t="shared" si="1313"/>
        <v>0.39</v>
      </c>
      <c r="N2642" s="20"/>
      <c r="O2642" s="17"/>
      <c r="P2642" s="17"/>
      <c r="Q2642" s="17"/>
      <c r="R2642" s="17"/>
    </row>
    <row r="2643" spans="1:18" ht="15.75">
      <c r="A2643" s="17"/>
      <c r="B2643" s="213"/>
      <c r="C2643" s="487"/>
      <c r="D2643" s="487"/>
      <c r="E2643" s="487"/>
      <c r="F2643" s="487"/>
      <c r="G2643" s="487"/>
      <c r="H2643" s="487"/>
      <c r="I2643" s="487"/>
      <c r="J2643" s="487"/>
      <c r="K2643" s="487"/>
      <c r="L2643" s="209" t="s">
        <v>594</v>
      </c>
      <c r="M2643" s="210">
        <f>SUM(M2638:M2642)</f>
        <v>102.10000000000001</v>
      </c>
      <c r="N2643" s="20"/>
      <c r="O2643" s="17"/>
      <c r="P2643" s="17"/>
      <c r="Q2643" s="17"/>
      <c r="R2643" s="17"/>
    </row>
    <row r="2644" spans="1:18" ht="15.75">
      <c r="A2644" s="17"/>
      <c r="B2644" s="213"/>
      <c r="C2644" s="206" t="s">
        <v>4113</v>
      </c>
      <c r="D2644" s="206" t="s">
        <v>1433</v>
      </c>
      <c r="E2644" s="484" t="s">
        <v>1434</v>
      </c>
      <c r="F2644" s="484" t="s">
        <v>491</v>
      </c>
      <c r="G2644" s="484" t="s">
        <v>1577</v>
      </c>
      <c r="H2644" s="484"/>
      <c r="I2644" s="484"/>
      <c r="J2644" s="484"/>
      <c r="K2644" s="484"/>
      <c r="L2644" s="484"/>
      <c r="M2644" s="485"/>
      <c r="N2644" s="20"/>
      <c r="O2644" s="17"/>
      <c r="P2644" s="17"/>
      <c r="Q2644" s="17"/>
      <c r="R2644" s="17"/>
    </row>
    <row r="2645" spans="1:18" ht="15.75">
      <c r="A2645" s="17"/>
      <c r="B2645" s="213"/>
      <c r="C2645" s="174"/>
      <c r="D2645" s="199" t="s">
        <v>3647</v>
      </c>
      <c r="E2645" s="482" t="s">
        <v>3648</v>
      </c>
      <c r="F2645" s="483"/>
      <c r="G2645" s="199" t="s">
        <v>491</v>
      </c>
      <c r="H2645" s="199" t="s">
        <v>1527</v>
      </c>
      <c r="I2645" s="199">
        <v>60.46</v>
      </c>
      <c r="J2645" s="201">
        <f t="shared" ref="J2645:J2647" si="1314">H2645*I2645</f>
        <v>60.46</v>
      </c>
      <c r="K2645" s="195">
        <v>0.24979999999999999</v>
      </c>
      <c r="L2645" s="201">
        <f t="shared" ref="L2645:L2647" si="1315">J2645*K2645</f>
        <v>15.102907999999999</v>
      </c>
      <c r="M2645" s="196">
        <f t="shared" ref="M2645:M2647" si="1316">ROUND(J2645+L2645,2)</f>
        <v>75.56</v>
      </c>
      <c r="N2645" s="20"/>
      <c r="O2645" s="17"/>
      <c r="P2645" s="17"/>
      <c r="Q2645" s="17"/>
      <c r="R2645" s="17"/>
    </row>
    <row r="2646" spans="1:18" ht="15.75">
      <c r="A2646" s="17"/>
      <c r="B2646" s="213"/>
      <c r="C2646" s="174"/>
      <c r="D2646" s="199" t="s">
        <v>3649</v>
      </c>
      <c r="E2646" s="482" t="s">
        <v>3650</v>
      </c>
      <c r="F2646" s="483"/>
      <c r="G2646" s="199" t="s">
        <v>505</v>
      </c>
      <c r="H2646" s="199" t="s">
        <v>2606</v>
      </c>
      <c r="I2646" s="199">
        <v>41.18</v>
      </c>
      <c r="J2646" s="201">
        <f t="shared" si="1314"/>
        <v>11.118600000000001</v>
      </c>
      <c r="K2646" s="195">
        <v>0.24979999999999999</v>
      </c>
      <c r="L2646" s="201">
        <f t="shared" si="1315"/>
        <v>2.7774262800000002</v>
      </c>
      <c r="M2646" s="196">
        <f t="shared" si="1316"/>
        <v>13.9</v>
      </c>
      <c r="N2646" s="20"/>
      <c r="O2646" s="17"/>
      <c r="P2646" s="17"/>
      <c r="Q2646" s="17"/>
      <c r="R2646" s="17"/>
    </row>
    <row r="2647" spans="1:18" ht="15.75">
      <c r="A2647" s="17"/>
      <c r="B2647" s="213"/>
      <c r="C2647" s="174"/>
      <c r="D2647" s="199" t="s">
        <v>606</v>
      </c>
      <c r="E2647" s="482" t="s">
        <v>597</v>
      </c>
      <c r="F2647" s="483"/>
      <c r="G2647" s="199" t="s">
        <v>596</v>
      </c>
      <c r="H2647" s="199" t="s">
        <v>1681</v>
      </c>
      <c r="I2647" s="199">
        <v>17.29</v>
      </c>
      <c r="J2647" s="201">
        <f t="shared" si="1314"/>
        <v>2.4206000000000003</v>
      </c>
      <c r="K2647" s="195">
        <v>0.24979999999999999</v>
      </c>
      <c r="L2647" s="201">
        <f t="shared" si="1315"/>
        <v>0.6046658800000001</v>
      </c>
      <c r="M2647" s="196">
        <f t="shared" si="1316"/>
        <v>3.03</v>
      </c>
      <c r="N2647" s="20"/>
      <c r="O2647" s="17"/>
      <c r="P2647" s="17"/>
      <c r="Q2647" s="17"/>
      <c r="R2647" s="17"/>
    </row>
    <row r="2648" spans="1:18" ht="15.75">
      <c r="A2648" s="17"/>
      <c r="B2648" s="213"/>
      <c r="C2648" s="487"/>
      <c r="D2648" s="487"/>
      <c r="E2648" s="487"/>
      <c r="F2648" s="487"/>
      <c r="G2648" s="487"/>
      <c r="H2648" s="487"/>
      <c r="I2648" s="487"/>
      <c r="J2648" s="487"/>
      <c r="K2648" s="487"/>
      <c r="L2648" s="209" t="s">
        <v>594</v>
      </c>
      <c r="M2648" s="210">
        <f>SUM(M2645:M2647)</f>
        <v>92.490000000000009</v>
      </c>
      <c r="N2648" s="20"/>
      <c r="O2648" s="17"/>
      <c r="P2648" s="17"/>
      <c r="Q2648" s="17"/>
      <c r="R2648" s="17"/>
    </row>
    <row r="2649" spans="1:18" ht="15.75">
      <c r="A2649" s="17"/>
      <c r="B2649" s="213"/>
      <c r="C2649" s="206" t="s">
        <v>4114</v>
      </c>
      <c r="D2649" s="206" t="s">
        <v>1435</v>
      </c>
      <c r="E2649" s="484" t="s">
        <v>1436</v>
      </c>
      <c r="F2649" s="484" t="s">
        <v>491</v>
      </c>
      <c r="G2649" s="484" t="s">
        <v>1577</v>
      </c>
      <c r="H2649" s="484"/>
      <c r="I2649" s="484"/>
      <c r="J2649" s="484"/>
      <c r="K2649" s="484"/>
      <c r="L2649" s="484"/>
      <c r="M2649" s="485"/>
      <c r="N2649" s="20"/>
      <c r="O2649" s="17"/>
      <c r="P2649" s="17"/>
      <c r="Q2649" s="17"/>
      <c r="R2649" s="17"/>
    </row>
    <row r="2650" spans="1:18" ht="15.75">
      <c r="A2650" s="17"/>
      <c r="B2650" s="213"/>
      <c r="C2650" s="174"/>
      <c r="D2650" s="199" t="s">
        <v>3651</v>
      </c>
      <c r="E2650" s="482" t="s">
        <v>3652</v>
      </c>
      <c r="F2650" s="483"/>
      <c r="G2650" s="199" t="s">
        <v>505</v>
      </c>
      <c r="H2650" s="199" t="s">
        <v>3653</v>
      </c>
      <c r="I2650" s="199">
        <v>20.36</v>
      </c>
      <c r="J2650" s="201">
        <f t="shared" ref="J2650:J2653" si="1317">H2650*I2650</f>
        <v>2.2558879999999997</v>
      </c>
      <c r="K2650" s="195">
        <v>0.24979999999999999</v>
      </c>
      <c r="L2650" s="201">
        <f t="shared" ref="L2650:L2653" si="1318">J2650*K2650</f>
        <v>0.5635208223999999</v>
      </c>
      <c r="M2650" s="196">
        <f t="shared" ref="M2650:M2653" si="1319">ROUND(J2650+L2650,2)</f>
        <v>2.82</v>
      </c>
      <c r="N2650" s="20"/>
      <c r="O2650" s="17"/>
      <c r="P2650" s="17"/>
      <c r="Q2650" s="17"/>
      <c r="R2650" s="17"/>
    </row>
    <row r="2651" spans="1:18" ht="15.75">
      <c r="A2651" s="17"/>
      <c r="B2651" s="213"/>
      <c r="C2651" s="174"/>
      <c r="D2651" s="199" t="s">
        <v>3654</v>
      </c>
      <c r="E2651" s="482" t="s">
        <v>3655</v>
      </c>
      <c r="F2651" s="483"/>
      <c r="G2651" s="199" t="s">
        <v>491</v>
      </c>
      <c r="H2651" s="199" t="s">
        <v>2691</v>
      </c>
      <c r="I2651" s="199">
        <v>58.44</v>
      </c>
      <c r="J2651" s="201">
        <f t="shared" si="1317"/>
        <v>64.284000000000006</v>
      </c>
      <c r="K2651" s="195">
        <v>0.24979999999999999</v>
      </c>
      <c r="L2651" s="201">
        <f t="shared" si="1318"/>
        <v>16.0581432</v>
      </c>
      <c r="M2651" s="196">
        <f t="shared" si="1319"/>
        <v>80.34</v>
      </c>
      <c r="N2651" s="20"/>
      <c r="O2651" s="17"/>
      <c r="P2651" s="17"/>
      <c r="Q2651" s="17"/>
      <c r="R2651" s="17"/>
    </row>
    <row r="2652" spans="1:18" ht="15.75">
      <c r="A2652" s="17"/>
      <c r="B2652" s="213"/>
      <c r="C2652" s="174"/>
      <c r="D2652" s="199" t="s">
        <v>3656</v>
      </c>
      <c r="E2652" s="482" t="s">
        <v>3657</v>
      </c>
      <c r="F2652" s="483"/>
      <c r="G2652" s="199" t="s">
        <v>596</v>
      </c>
      <c r="H2652" s="199" t="s">
        <v>1527</v>
      </c>
      <c r="I2652" s="199">
        <v>21.39</v>
      </c>
      <c r="J2652" s="201">
        <f t="shared" si="1317"/>
        <v>21.39</v>
      </c>
      <c r="K2652" s="195">
        <v>0.24979999999999999</v>
      </c>
      <c r="L2652" s="201">
        <f t="shared" si="1318"/>
        <v>5.3432219999999999</v>
      </c>
      <c r="M2652" s="196">
        <f t="shared" si="1319"/>
        <v>26.73</v>
      </c>
      <c r="N2652" s="20"/>
      <c r="O2652" s="17"/>
      <c r="P2652" s="17"/>
      <c r="Q2652" s="17"/>
      <c r="R2652" s="17"/>
    </row>
    <row r="2653" spans="1:18" ht="15.75">
      <c r="A2653" s="17"/>
      <c r="B2653" s="213"/>
      <c r="C2653" s="174"/>
      <c r="D2653" s="199" t="s">
        <v>606</v>
      </c>
      <c r="E2653" s="482" t="s">
        <v>597</v>
      </c>
      <c r="F2653" s="483"/>
      <c r="G2653" s="199" t="s">
        <v>596</v>
      </c>
      <c r="H2653" s="199" t="s">
        <v>2124</v>
      </c>
      <c r="I2653" s="199">
        <v>17.29</v>
      </c>
      <c r="J2653" s="201">
        <f t="shared" si="1317"/>
        <v>20.402199999999997</v>
      </c>
      <c r="K2653" s="195">
        <v>0.24979999999999999</v>
      </c>
      <c r="L2653" s="201">
        <f t="shared" si="1318"/>
        <v>5.0964695599999992</v>
      </c>
      <c r="M2653" s="196">
        <f t="shared" si="1319"/>
        <v>25.5</v>
      </c>
      <c r="N2653" s="20"/>
      <c r="O2653" s="17"/>
      <c r="P2653" s="17"/>
      <c r="Q2653" s="17"/>
      <c r="R2653" s="17"/>
    </row>
    <row r="2654" spans="1:18" ht="15.75">
      <c r="A2654" s="17"/>
      <c r="B2654" s="213"/>
      <c r="C2654" s="487"/>
      <c r="D2654" s="487"/>
      <c r="E2654" s="487"/>
      <c r="F2654" s="487"/>
      <c r="G2654" s="487"/>
      <c r="H2654" s="487"/>
      <c r="I2654" s="487"/>
      <c r="J2654" s="487"/>
      <c r="K2654" s="487"/>
      <c r="L2654" s="209" t="s">
        <v>594</v>
      </c>
      <c r="M2654" s="210">
        <f>SUM(M2651:M2653)</f>
        <v>132.57</v>
      </c>
      <c r="N2654" s="20"/>
      <c r="O2654" s="17"/>
      <c r="P2654" s="17"/>
      <c r="Q2654" s="17"/>
      <c r="R2654" s="17"/>
    </row>
    <row r="2655" spans="1:18" ht="15.75">
      <c r="A2655" s="17"/>
      <c r="B2655" s="213"/>
      <c r="C2655" s="206" t="s">
        <v>4115</v>
      </c>
      <c r="D2655" s="206" t="s">
        <v>3658</v>
      </c>
      <c r="E2655" s="484" t="s">
        <v>1437</v>
      </c>
      <c r="F2655" s="484" t="s">
        <v>491</v>
      </c>
      <c r="G2655" s="484" t="s">
        <v>1577</v>
      </c>
      <c r="H2655" s="484"/>
      <c r="I2655" s="484"/>
      <c r="J2655" s="484"/>
      <c r="K2655" s="484"/>
      <c r="L2655" s="484"/>
      <c r="M2655" s="485"/>
      <c r="N2655" s="20"/>
      <c r="O2655" s="17"/>
      <c r="P2655" s="17"/>
      <c r="Q2655" s="17"/>
      <c r="R2655" s="17"/>
    </row>
    <row r="2656" spans="1:18" ht="15.75">
      <c r="A2656" s="17"/>
      <c r="B2656" s="213"/>
      <c r="C2656" s="174"/>
      <c r="D2656" s="199" t="s">
        <v>3651</v>
      </c>
      <c r="E2656" s="482" t="s">
        <v>3652</v>
      </c>
      <c r="F2656" s="483"/>
      <c r="G2656" s="199" t="s">
        <v>505</v>
      </c>
      <c r="H2656" s="199" t="s">
        <v>2134</v>
      </c>
      <c r="I2656" s="199">
        <v>20.36</v>
      </c>
      <c r="J2656" s="201">
        <f t="shared" ref="J2656:J2658" si="1320">H2656*I2656</f>
        <v>20.767199999999999</v>
      </c>
      <c r="K2656" s="195">
        <v>0.24979999999999999</v>
      </c>
      <c r="L2656" s="201">
        <f t="shared" ref="L2656:L2658" si="1321">J2656*K2656</f>
        <v>5.1876465599999992</v>
      </c>
      <c r="M2656" s="196">
        <f t="shared" ref="M2656:M2658" si="1322">ROUND(J2656+L2656,2)</f>
        <v>25.95</v>
      </c>
      <c r="N2656" s="20"/>
      <c r="O2656" s="17"/>
      <c r="P2656" s="17"/>
      <c r="Q2656" s="17"/>
      <c r="R2656" s="17"/>
    </row>
    <row r="2657" spans="1:18" ht="15.75">
      <c r="A2657" s="17"/>
      <c r="B2657" s="213"/>
      <c r="C2657" s="174"/>
      <c r="D2657" s="199" t="s">
        <v>976</v>
      </c>
      <c r="E2657" s="482" t="s">
        <v>605</v>
      </c>
      <c r="F2657" s="483"/>
      <c r="G2657" s="199" t="s">
        <v>596</v>
      </c>
      <c r="H2657" s="199" t="s">
        <v>1527</v>
      </c>
      <c r="I2657" s="199">
        <v>21.39</v>
      </c>
      <c r="J2657" s="201">
        <f t="shared" si="1320"/>
        <v>21.39</v>
      </c>
      <c r="K2657" s="195">
        <v>0.24979999999999999</v>
      </c>
      <c r="L2657" s="201">
        <f t="shared" si="1321"/>
        <v>5.3432219999999999</v>
      </c>
      <c r="M2657" s="196">
        <f t="shared" si="1322"/>
        <v>26.73</v>
      </c>
      <c r="N2657" s="20"/>
      <c r="O2657" s="17"/>
      <c r="P2657" s="17"/>
      <c r="Q2657" s="17"/>
      <c r="R2657" s="17"/>
    </row>
    <row r="2658" spans="1:18" ht="15.75">
      <c r="A2658" s="17"/>
      <c r="B2658" s="213"/>
      <c r="C2658" s="174"/>
      <c r="D2658" s="199" t="s">
        <v>606</v>
      </c>
      <c r="E2658" s="482" t="s">
        <v>597</v>
      </c>
      <c r="F2658" s="483"/>
      <c r="G2658" s="199" t="s">
        <v>596</v>
      </c>
      <c r="H2658" s="199" t="s">
        <v>1636</v>
      </c>
      <c r="I2658" s="199">
        <v>17.29</v>
      </c>
      <c r="J2658" s="201">
        <f t="shared" si="1320"/>
        <v>6.9160000000000004</v>
      </c>
      <c r="K2658" s="195">
        <v>0.24979999999999999</v>
      </c>
      <c r="L2658" s="201">
        <f t="shared" si="1321"/>
        <v>1.7276168000000001</v>
      </c>
      <c r="M2658" s="196">
        <f t="shared" si="1322"/>
        <v>8.64</v>
      </c>
      <c r="N2658" s="20"/>
      <c r="O2658" s="17"/>
      <c r="P2658" s="17"/>
      <c r="Q2658" s="17"/>
      <c r="R2658" s="17"/>
    </row>
    <row r="2659" spans="1:18" ht="15.75">
      <c r="A2659" s="17"/>
      <c r="B2659" s="213"/>
      <c r="C2659" s="487"/>
      <c r="D2659" s="487"/>
      <c r="E2659" s="487"/>
      <c r="F2659" s="487"/>
      <c r="G2659" s="487"/>
      <c r="H2659" s="487"/>
      <c r="I2659" s="487"/>
      <c r="J2659" s="487"/>
      <c r="K2659" s="487"/>
      <c r="L2659" s="209" t="s">
        <v>594</v>
      </c>
      <c r="M2659" s="210">
        <f>SUM(M2656:M2658)</f>
        <v>61.32</v>
      </c>
      <c r="N2659" s="20"/>
      <c r="O2659" s="17"/>
      <c r="P2659" s="17"/>
      <c r="Q2659" s="17"/>
      <c r="R2659" s="17"/>
    </row>
    <row r="2660" spans="1:18" ht="15.75" customHeight="1">
      <c r="A2660" s="17"/>
      <c r="B2660" s="213"/>
      <c r="C2660" s="206" t="s">
        <v>4116</v>
      </c>
      <c r="D2660" s="206" t="s">
        <v>1438</v>
      </c>
      <c r="E2660" s="484" t="s">
        <v>1439</v>
      </c>
      <c r="F2660" s="484"/>
      <c r="G2660" s="484"/>
      <c r="H2660" s="484"/>
      <c r="I2660" s="484"/>
      <c r="J2660" s="484"/>
      <c r="K2660" s="484"/>
      <c r="L2660" s="484"/>
      <c r="M2660" s="485"/>
      <c r="N2660" s="20"/>
      <c r="O2660" s="17"/>
      <c r="P2660" s="17"/>
      <c r="Q2660" s="17"/>
      <c r="R2660" s="17"/>
    </row>
    <row r="2661" spans="1:18" ht="15" customHeight="1">
      <c r="A2661" s="17"/>
      <c r="B2661" s="213"/>
      <c r="C2661" s="174"/>
      <c r="D2661" s="199" t="s">
        <v>3651</v>
      </c>
      <c r="E2661" s="482" t="s">
        <v>3652</v>
      </c>
      <c r="F2661" s="483"/>
      <c r="G2661" s="199" t="s">
        <v>505</v>
      </c>
      <c r="H2661" s="199" t="s">
        <v>1641</v>
      </c>
      <c r="I2661" s="199">
        <v>20.36</v>
      </c>
      <c r="J2661" s="201">
        <f t="shared" ref="J2661:J2665" si="1323">H2661*I2661</f>
        <v>101.8</v>
      </c>
      <c r="K2661" s="195">
        <v>0.24979999999999999</v>
      </c>
      <c r="L2661" s="201">
        <f t="shared" ref="L2661:L2665" si="1324">J2661*K2661</f>
        <v>25.429639999999999</v>
      </c>
      <c r="M2661" s="196">
        <f t="shared" ref="M2661:M2665" si="1325">ROUND(J2661+L2661,2)</f>
        <v>127.23</v>
      </c>
      <c r="N2661" s="20"/>
      <c r="O2661" s="17"/>
      <c r="P2661" s="17"/>
      <c r="Q2661" s="17"/>
      <c r="R2661" s="17"/>
    </row>
    <row r="2662" spans="1:18" ht="15" customHeight="1">
      <c r="A2662" s="17"/>
      <c r="B2662" s="213"/>
      <c r="C2662" s="174"/>
      <c r="D2662" s="199" t="s">
        <v>3659</v>
      </c>
      <c r="E2662" s="482" t="s">
        <v>3660</v>
      </c>
      <c r="F2662" s="483"/>
      <c r="G2662" s="199" t="s">
        <v>491</v>
      </c>
      <c r="H2662" s="199" t="s">
        <v>2691</v>
      </c>
      <c r="I2662" s="199">
        <v>37.24</v>
      </c>
      <c r="J2662" s="201">
        <f t="shared" si="1323"/>
        <v>40.964000000000006</v>
      </c>
      <c r="K2662" s="195">
        <v>0.24979999999999999</v>
      </c>
      <c r="L2662" s="201">
        <f t="shared" si="1324"/>
        <v>10.232807200000002</v>
      </c>
      <c r="M2662" s="196">
        <f t="shared" si="1325"/>
        <v>51.2</v>
      </c>
      <c r="N2662" s="20"/>
      <c r="O2662" s="17"/>
      <c r="P2662" s="17"/>
      <c r="Q2662" s="17"/>
      <c r="R2662" s="17"/>
    </row>
    <row r="2663" spans="1:18" ht="15" customHeight="1">
      <c r="A2663" s="17"/>
      <c r="B2663" s="213"/>
      <c r="C2663" s="174"/>
      <c r="D2663" s="199">
        <v>7307</v>
      </c>
      <c r="E2663" s="482" t="s">
        <v>3749</v>
      </c>
      <c r="F2663" s="483"/>
      <c r="G2663" s="199" t="s">
        <v>3750</v>
      </c>
      <c r="H2663" s="199" t="s">
        <v>1659</v>
      </c>
      <c r="I2663" s="199">
        <v>42.21</v>
      </c>
      <c r="J2663" s="201">
        <f t="shared" si="1323"/>
        <v>1.05525</v>
      </c>
      <c r="K2663" s="195">
        <v>0.24979999999999999</v>
      </c>
      <c r="L2663" s="201">
        <f t="shared" si="1324"/>
        <v>0.26360145000000001</v>
      </c>
      <c r="M2663" s="196">
        <f t="shared" si="1325"/>
        <v>1.32</v>
      </c>
      <c r="N2663" s="20"/>
      <c r="O2663" s="17"/>
      <c r="P2663" s="17"/>
      <c r="Q2663" s="17"/>
      <c r="R2663" s="17"/>
    </row>
    <row r="2664" spans="1:18" ht="15" customHeight="1">
      <c r="A2664" s="17"/>
      <c r="B2664" s="213"/>
      <c r="C2664" s="174"/>
      <c r="D2664" s="199" t="s">
        <v>3656</v>
      </c>
      <c r="E2664" s="482" t="s">
        <v>3657</v>
      </c>
      <c r="F2664" s="483"/>
      <c r="G2664" s="199" t="s">
        <v>596</v>
      </c>
      <c r="H2664" s="199" t="s">
        <v>1698</v>
      </c>
      <c r="I2664" s="199">
        <v>21.39</v>
      </c>
      <c r="J2664" s="201">
        <f t="shared" si="1323"/>
        <v>25.667999999999999</v>
      </c>
      <c r="K2664" s="195">
        <v>0.24979999999999999</v>
      </c>
      <c r="L2664" s="201">
        <f t="shared" si="1324"/>
        <v>6.4118664000000001</v>
      </c>
      <c r="M2664" s="196">
        <f t="shared" si="1325"/>
        <v>32.08</v>
      </c>
      <c r="N2664" s="20"/>
      <c r="O2664" s="17"/>
      <c r="P2664" s="17"/>
      <c r="Q2664" s="17"/>
      <c r="R2664" s="17"/>
    </row>
    <row r="2665" spans="1:18" ht="15" customHeight="1">
      <c r="A2665" s="17"/>
      <c r="B2665" s="213"/>
      <c r="C2665" s="174"/>
      <c r="D2665" s="199" t="s">
        <v>606</v>
      </c>
      <c r="E2665" s="482" t="s">
        <v>597</v>
      </c>
      <c r="F2665" s="483"/>
      <c r="G2665" s="199" t="s">
        <v>596</v>
      </c>
      <c r="H2665" s="199" t="s">
        <v>1698</v>
      </c>
      <c r="I2665" s="199">
        <v>17.29</v>
      </c>
      <c r="J2665" s="201">
        <f t="shared" si="1323"/>
        <v>20.747999999999998</v>
      </c>
      <c r="K2665" s="195">
        <v>0.24979999999999999</v>
      </c>
      <c r="L2665" s="201">
        <f t="shared" si="1324"/>
        <v>5.1828503999999995</v>
      </c>
      <c r="M2665" s="196">
        <f t="shared" si="1325"/>
        <v>25.93</v>
      </c>
      <c r="N2665" s="20"/>
      <c r="O2665" s="17"/>
      <c r="P2665" s="17"/>
      <c r="Q2665" s="17"/>
      <c r="R2665" s="17"/>
    </row>
    <row r="2666" spans="1:18" ht="15.75">
      <c r="A2666" s="17"/>
      <c r="B2666" s="213"/>
      <c r="C2666" s="487"/>
      <c r="D2666" s="487"/>
      <c r="E2666" s="487"/>
      <c r="F2666" s="487"/>
      <c r="G2666" s="487"/>
      <c r="H2666" s="487"/>
      <c r="I2666" s="487"/>
      <c r="J2666" s="487"/>
      <c r="K2666" s="487"/>
      <c r="L2666" s="209" t="s">
        <v>594</v>
      </c>
      <c r="M2666" s="210">
        <f>SUM(M2661:M2665)</f>
        <v>237.76</v>
      </c>
      <c r="N2666" s="20"/>
      <c r="O2666" s="17"/>
      <c r="P2666" s="17"/>
      <c r="Q2666" s="17"/>
      <c r="R2666" s="17"/>
    </row>
    <row r="2667" spans="1:18" ht="15.75">
      <c r="A2667" s="17"/>
      <c r="B2667" s="213"/>
      <c r="C2667" s="206" t="s">
        <v>4117</v>
      </c>
      <c r="D2667" s="206" t="s">
        <v>1440</v>
      </c>
      <c r="E2667" s="484" t="s">
        <v>1441</v>
      </c>
      <c r="F2667" s="484" t="s">
        <v>491</v>
      </c>
      <c r="G2667" s="484" t="s">
        <v>1577</v>
      </c>
      <c r="H2667" s="484"/>
      <c r="I2667" s="484"/>
      <c r="J2667" s="484"/>
      <c r="K2667" s="484"/>
      <c r="L2667" s="484"/>
      <c r="M2667" s="485"/>
      <c r="N2667" s="20"/>
      <c r="O2667" s="17"/>
      <c r="P2667" s="17"/>
      <c r="Q2667" s="17"/>
      <c r="R2667" s="17"/>
    </row>
    <row r="2668" spans="1:18" ht="15.75">
      <c r="A2668" s="17"/>
      <c r="B2668" s="213"/>
      <c r="C2668" s="174"/>
      <c r="D2668" s="199" t="s">
        <v>3661</v>
      </c>
      <c r="E2668" s="482" t="s">
        <v>3662</v>
      </c>
      <c r="F2668" s="483"/>
      <c r="G2668" s="199" t="s">
        <v>600</v>
      </c>
      <c r="H2668" s="199" t="s">
        <v>3663</v>
      </c>
      <c r="I2668" s="199">
        <v>94.4</v>
      </c>
      <c r="J2668" s="201">
        <f t="shared" ref="J2668:J2671" si="1326">H2668*I2668</f>
        <v>22.655999999999999</v>
      </c>
      <c r="K2668" s="195">
        <v>0.24979999999999999</v>
      </c>
      <c r="L2668" s="201">
        <f t="shared" ref="L2668:L2671" si="1327">J2668*K2668</f>
        <v>5.6594688</v>
      </c>
      <c r="M2668" s="196">
        <f t="shared" ref="M2668:M2671" si="1328">ROUND(J2668+L2668,2)</f>
        <v>28.32</v>
      </c>
      <c r="N2668" s="20"/>
      <c r="O2668" s="17"/>
      <c r="P2668" s="17"/>
      <c r="Q2668" s="17"/>
      <c r="R2668" s="17"/>
    </row>
    <row r="2669" spans="1:18" ht="15.75">
      <c r="A2669" s="17"/>
      <c r="B2669" s="213"/>
      <c r="C2669" s="174"/>
      <c r="D2669" s="199" t="s">
        <v>1689</v>
      </c>
      <c r="E2669" s="482" t="s">
        <v>1690</v>
      </c>
      <c r="F2669" s="483"/>
      <c r="G2669" s="199" t="s">
        <v>600</v>
      </c>
      <c r="H2669" s="199" t="s">
        <v>1685</v>
      </c>
      <c r="I2669" s="199">
        <v>23.56</v>
      </c>
      <c r="J2669" s="201">
        <f t="shared" si="1326"/>
        <v>2.3559999999999999</v>
      </c>
      <c r="K2669" s="195">
        <v>0.24979999999999999</v>
      </c>
      <c r="L2669" s="201">
        <f t="shared" si="1327"/>
        <v>0.58852879999999996</v>
      </c>
      <c r="M2669" s="196">
        <f t="shared" si="1328"/>
        <v>2.94</v>
      </c>
      <c r="N2669" s="20"/>
      <c r="O2669" s="17"/>
      <c r="P2669" s="17"/>
      <c r="Q2669" s="17"/>
      <c r="R2669" s="17"/>
    </row>
    <row r="2670" spans="1:18" ht="15.75">
      <c r="A2670" s="17"/>
      <c r="B2670" s="213"/>
      <c r="C2670" s="174"/>
      <c r="D2670" s="199" t="s">
        <v>3656</v>
      </c>
      <c r="E2670" s="482" t="s">
        <v>3657</v>
      </c>
      <c r="F2670" s="483"/>
      <c r="G2670" s="199" t="s">
        <v>596</v>
      </c>
      <c r="H2670" s="199" t="s">
        <v>1629</v>
      </c>
      <c r="I2670" s="199">
        <v>21.39</v>
      </c>
      <c r="J2670" s="201">
        <f t="shared" si="1326"/>
        <v>12.834</v>
      </c>
      <c r="K2670" s="195">
        <v>0.24979999999999999</v>
      </c>
      <c r="L2670" s="201">
        <f t="shared" si="1327"/>
        <v>3.2059332</v>
      </c>
      <c r="M2670" s="196">
        <f t="shared" si="1328"/>
        <v>16.04</v>
      </c>
      <c r="N2670" s="20"/>
      <c r="O2670" s="17"/>
      <c r="P2670" s="17"/>
      <c r="Q2670" s="17"/>
      <c r="R2670" s="17"/>
    </row>
    <row r="2671" spans="1:18" ht="15.75">
      <c r="A2671" s="17"/>
      <c r="B2671" s="213"/>
      <c r="C2671" s="174"/>
      <c r="D2671" s="199" t="s">
        <v>606</v>
      </c>
      <c r="E2671" s="482" t="s">
        <v>597</v>
      </c>
      <c r="F2671" s="483"/>
      <c r="G2671" s="199" t="s">
        <v>596</v>
      </c>
      <c r="H2671" s="199" t="s">
        <v>1633</v>
      </c>
      <c r="I2671" s="199">
        <v>17.29</v>
      </c>
      <c r="J2671" s="201">
        <f t="shared" si="1326"/>
        <v>5.1869999999999994</v>
      </c>
      <c r="K2671" s="195">
        <v>0.24979999999999999</v>
      </c>
      <c r="L2671" s="201">
        <f t="shared" si="1327"/>
        <v>1.2957125999999999</v>
      </c>
      <c r="M2671" s="196">
        <f t="shared" si="1328"/>
        <v>6.48</v>
      </c>
      <c r="N2671" s="20"/>
      <c r="O2671" s="17"/>
      <c r="P2671" s="17"/>
      <c r="Q2671" s="17"/>
      <c r="R2671" s="17"/>
    </row>
    <row r="2672" spans="1:18" ht="15.75">
      <c r="A2672" s="17"/>
      <c r="B2672" s="213"/>
      <c r="C2672" s="487"/>
      <c r="D2672" s="487"/>
      <c r="E2672" s="487"/>
      <c r="F2672" s="487"/>
      <c r="G2672" s="487"/>
      <c r="H2672" s="487"/>
      <c r="I2672" s="487"/>
      <c r="J2672" s="487"/>
      <c r="K2672" s="487"/>
      <c r="L2672" s="209" t="s">
        <v>594</v>
      </c>
      <c r="M2672" s="210">
        <f>SUM(M2668:M2671)</f>
        <v>53.78</v>
      </c>
      <c r="N2672" s="20"/>
      <c r="O2672" s="17"/>
      <c r="P2672" s="17"/>
      <c r="Q2672" s="17"/>
      <c r="R2672" s="17"/>
    </row>
    <row r="2673" spans="1:18" ht="15.75">
      <c r="A2673" s="17"/>
      <c r="B2673" s="213"/>
      <c r="C2673" s="206" t="s">
        <v>566</v>
      </c>
      <c r="D2673" s="206"/>
      <c r="E2673" s="484" t="s">
        <v>542</v>
      </c>
      <c r="F2673" s="484"/>
      <c r="G2673" s="484"/>
      <c r="H2673" s="484"/>
      <c r="I2673" s="484"/>
      <c r="J2673" s="484"/>
      <c r="K2673" s="484"/>
      <c r="L2673" s="484"/>
      <c r="M2673" s="485"/>
      <c r="N2673" s="20"/>
      <c r="O2673" s="17"/>
      <c r="P2673" s="17"/>
      <c r="Q2673" s="17"/>
      <c r="R2673" s="17"/>
    </row>
    <row r="2674" spans="1:18" ht="15.75" customHeight="1">
      <c r="A2674" s="17"/>
      <c r="B2674" s="213"/>
      <c r="C2674" s="206" t="s">
        <v>567</v>
      </c>
      <c r="D2674" s="206">
        <v>88415</v>
      </c>
      <c r="E2674" s="484" t="s">
        <v>1454</v>
      </c>
      <c r="F2674" s="484"/>
      <c r="G2674" s="484"/>
      <c r="H2674" s="484"/>
      <c r="I2674" s="484"/>
      <c r="J2674" s="484"/>
      <c r="K2674" s="484"/>
      <c r="L2674" s="484"/>
      <c r="M2674" s="485"/>
      <c r="N2674" s="20"/>
      <c r="O2674" s="17"/>
      <c r="P2674" s="17"/>
      <c r="Q2674" s="17"/>
      <c r="R2674" s="17"/>
    </row>
    <row r="2675" spans="1:18" ht="15" customHeight="1">
      <c r="A2675" s="17"/>
      <c r="B2675" s="213"/>
      <c r="C2675" s="174"/>
      <c r="D2675" s="199" t="s">
        <v>3664</v>
      </c>
      <c r="E2675" s="482" t="s">
        <v>944</v>
      </c>
      <c r="F2675" s="483"/>
      <c r="G2675" s="199" t="s">
        <v>600</v>
      </c>
      <c r="H2675" s="199" t="s">
        <v>3665</v>
      </c>
      <c r="I2675" s="199" t="s">
        <v>3666</v>
      </c>
      <c r="J2675" s="201">
        <f t="shared" ref="J2675:J2677" si="1329">H2675*I2675</f>
        <v>1.5296000000000001</v>
      </c>
      <c r="K2675" s="195">
        <v>0.24979999999999999</v>
      </c>
      <c r="L2675" s="201">
        <f t="shared" ref="L2675:L2677" si="1330">J2675*K2675</f>
        <v>0.38209408</v>
      </c>
      <c r="M2675" s="196">
        <f t="shared" ref="M2675:M2677" si="1331">ROUND(J2675+L2675,2)</f>
        <v>1.91</v>
      </c>
      <c r="N2675" s="20"/>
      <c r="O2675" s="17"/>
      <c r="P2675" s="17"/>
      <c r="Q2675" s="17"/>
      <c r="R2675" s="17"/>
    </row>
    <row r="2676" spans="1:18" ht="15" customHeight="1">
      <c r="A2676" s="17"/>
      <c r="B2676" s="213"/>
      <c r="C2676" s="174"/>
      <c r="D2676" s="199" t="s">
        <v>2289</v>
      </c>
      <c r="E2676" s="482" t="s">
        <v>635</v>
      </c>
      <c r="F2676" s="483"/>
      <c r="G2676" s="199" t="s">
        <v>596</v>
      </c>
      <c r="H2676" s="199" t="s">
        <v>1965</v>
      </c>
      <c r="I2676" s="199" t="s">
        <v>2298</v>
      </c>
      <c r="J2676" s="201">
        <f t="shared" si="1329"/>
        <v>1.29924</v>
      </c>
      <c r="K2676" s="195">
        <v>0.24979999999999999</v>
      </c>
      <c r="L2676" s="201">
        <f t="shared" si="1330"/>
        <v>0.32455015199999998</v>
      </c>
      <c r="M2676" s="196">
        <f t="shared" si="1331"/>
        <v>1.62</v>
      </c>
      <c r="N2676" s="20"/>
      <c r="O2676" s="17"/>
      <c r="P2676" s="17"/>
      <c r="Q2676" s="17"/>
      <c r="R2676" s="17"/>
    </row>
    <row r="2677" spans="1:18" ht="15" customHeight="1">
      <c r="A2677" s="17"/>
      <c r="B2677" s="213"/>
      <c r="C2677" s="174"/>
      <c r="D2677" s="199" t="s">
        <v>606</v>
      </c>
      <c r="E2677" s="482" t="s">
        <v>597</v>
      </c>
      <c r="F2677" s="483"/>
      <c r="G2677" s="199" t="s">
        <v>596</v>
      </c>
      <c r="H2677" s="199" t="s">
        <v>3667</v>
      </c>
      <c r="I2677" s="199" t="s">
        <v>1922</v>
      </c>
      <c r="J2677" s="201">
        <f t="shared" si="1329"/>
        <v>0.24206</v>
      </c>
      <c r="K2677" s="195">
        <v>0.24979999999999999</v>
      </c>
      <c r="L2677" s="201">
        <f t="shared" si="1330"/>
        <v>6.0466587999999995E-2</v>
      </c>
      <c r="M2677" s="196">
        <f t="shared" si="1331"/>
        <v>0.3</v>
      </c>
      <c r="N2677" s="20"/>
      <c r="O2677" s="17"/>
      <c r="P2677" s="17"/>
      <c r="Q2677" s="17"/>
      <c r="R2677" s="17"/>
    </row>
    <row r="2678" spans="1:18" ht="15.75">
      <c r="A2678" s="17"/>
      <c r="B2678" s="213"/>
      <c r="C2678" s="487"/>
      <c r="D2678" s="487"/>
      <c r="E2678" s="487"/>
      <c r="F2678" s="487"/>
      <c r="G2678" s="487"/>
      <c r="H2678" s="487"/>
      <c r="I2678" s="487"/>
      <c r="J2678" s="487"/>
      <c r="K2678" s="487"/>
      <c r="L2678" s="209" t="s">
        <v>594</v>
      </c>
      <c r="M2678" s="210">
        <f>SUM(M2675:M2677)</f>
        <v>3.83</v>
      </c>
      <c r="N2678" s="20"/>
      <c r="O2678" s="17"/>
      <c r="P2678" s="17"/>
      <c r="Q2678" s="17"/>
      <c r="R2678" s="17"/>
    </row>
    <row r="2679" spans="1:18" ht="15.75" customHeight="1">
      <c r="A2679" s="17"/>
      <c r="B2679" s="213"/>
      <c r="C2679" s="206" t="s">
        <v>790</v>
      </c>
      <c r="D2679" s="206">
        <v>88423</v>
      </c>
      <c r="E2679" s="484" t="s">
        <v>1455</v>
      </c>
      <c r="F2679" s="484"/>
      <c r="G2679" s="484"/>
      <c r="H2679" s="484"/>
      <c r="I2679" s="484"/>
      <c r="J2679" s="484"/>
      <c r="K2679" s="484"/>
      <c r="L2679" s="484"/>
      <c r="M2679" s="485"/>
      <c r="N2679" s="20"/>
      <c r="O2679" s="17"/>
      <c r="P2679" s="17"/>
      <c r="Q2679" s="17"/>
      <c r="R2679" s="17"/>
    </row>
    <row r="2680" spans="1:18" ht="15" customHeight="1">
      <c r="A2680" s="17"/>
      <c r="B2680" s="213"/>
      <c r="C2680" s="174"/>
      <c r="D2680" s="199" t="s">
        <v>3668</v>
      </c>
      <c r="E2680" s="482" t="s">
        <v>3669</v>
      </c>
      <c r="F2680" s="483"/>
      <c r="G2680" s="199" t="s">
        <v>505</v>
      </c>
      <c r="H2680" s="199" t="s">
        <v>3670</v>
      </c>
      <c r="I2680" s="199" t="s">
        <v>3671</v>
      </c>
      <c r="J2680" s="201">
        <f t="shared" ref="J2680:J2682" si="1332">H2680*I2680</f>
        <v>13.10088</v>
      </c>
      <c r="K2680" s="195">
        <v>0.24979999999999999</v>
      </c>
      <c r="L2680" s="201">
        <f t="shared" ref="L2680:L2682" si="1333">J2680*K2680</f>
        <v>3.2725998239999998</v>
      </c>
      <c r="M2680" s="196">
        <f t="shared" ref="M2680:M2682" si="1334">ROUND(J2680+L2680,2)</f>
        <v>16.37</v>
      </c>
      <c r="N2680" s="20"/>
      <c r="O2680" s="17"/>
      <c r="P2680" s="17"/>
      <c r="Q2680" s="17"/>
      <c r="R2680" s="17"/>
    </row>
    <row r="2681" spans="1:18" ht="15" customHeight="1">
      <c r="A2681" s="17"/>
      <c r="B2681" s="213"/>
      <c r="C2681" s="174"/>
      <c r="D2681" s="199" t="s">
        <v>2289</v>
      </c>
      <c r="E2681" s="482" t="s">
        <v>635</v>
      </c>
      <c r="F2681" s="483"/>
      <c r="G2681" s="199" t="s">
        <v>596</v>
      </c>
      <c r="H2681" s="199" t="s">
        <v>3672</v>
      </c>
      <c r="I2681" s="199" t="s">
        <v>2298</v>
      </c>
      <c r="J2681" s="201">
        <f t="shared" si="1332"/>
        <v>4.2345599999999992</v>
      </c>
      <c r="K2681" s="195">
        <v>0.24979999999999999</v>
      </c>
      <c r="L2681" s="201">
        <f t="shared" si="1333"/>
        <v>1.0577930879999997</v>
      </c>
      <c r="M2681" s="196">
        <f t="shared" si="1334"/>
        <v>5.29</v>
      </c>
      <c r="N2681" s="20"/>
      <c r="O2681" s="17"/>
      <c r="P2681" s="17"/>
      <c r="Q2681" s="17"/>
      <c r="R2681" s="17"/>
    </row>
    <row r="2682" spans="1:18" ht="15" customHeight="1">
      <c r="A2682" s="17"/>
      <c r="B2682" s="213"/>
      <c r="C2682" s="174"/>
      <c r="D2682" s="199" t="s">
        <v>606</v>
      </c>
      <c r="E2682" s="482" t="s">
        <v>597</v>
      </c>
      <c r="F2682" s="483"/>
      <c r="G2682" s="199" t="s">
        <v>596</v>
      </c>
      <c r="H2682" s="199" t="s">
        <v>3673</v>
      </c>
      <c r="I2682" s="199" t="s">
        <v>1922</v>
      </c>
      <c r="J2682" s="201">
        <f t="shared" si="1332"/>
        <v>0.76075999999999988</v>
      </c>
      <c r="K2682" s="195">
        <v>0.24979999999999999</v>
      </c>
      <c r="L2682" s="201">
        <f t="shared" si="1333"/>
        <v>0.19003784799999995</v>
      </c>
      <c r="M2682" s="196">
        <f t="shared" si="1334"/>
        <v>0.95</v>
      </c>
      <c r="N2682" s="20"/>
      <c r="O2682" s="17"/>
      <c r="P2682" s="17"/>
      <c r="Q2682" s="17"/>
      <c r="R2682" s="17"/>
    </row>
    <row r="2683" spans="1:18" ht="15.75">
      <c r="A2683" s="17"/>
      <c r="B2683" s="213"/>
      <c r="C2683" s="487"/>
      <c r="D2683" s="487"/>
      <c r="E2683" s="487"/>
      <c r="F2683" s="487"/>
      <c r="G2683" s="487"/>
      <c r="H2683" s="487"/>
      <c r="I2683" s="487"/>
      <c r="J2683" s="487"/>
      <c r="K2683" s="487"/>
      <c r="L2683" s="209" t="s">
        <v>594</v>
      </c>
      <c r="M2683" s="210">
        <f>SUM(M2680:M2682)</f>
        <v>22.61</v>
      </c>
      <c r="N2683" s="20"/>
      <c r="O2683" s="17"/>
      <c r="P2683" s="17"/>
      <c r="Q2683" s="17"/>
      <c r="R2683" s="17"/>
    </row>
    <row r="2684" spans="1:18" ht="15.75">
      <c r="A2684" s="17"/>
      <c r="B2684" s="213"/>
      <c r="C2684" s="206" t="s">
        <v>791</v>
      </c>
      <c r="D2684" s="206" t="s">
        <v>3674</v>
      </c>
      <c r="E2684" s="484" t="s">
        <v>1456</v>
      </c>
      <c r="F2684" s="484" t="s">
        <v>491</v>
      </c>
      <c r="G2684" s="484" t="s">
        <v>1577</v>
      </c>
      <c r="H2684" s="484"/>
      <c r="I2684" s="484"/>
      <c r="J2684" s="484"/>
      <c r="K2684" s="484"/>
      <c r="L2684" s="484"/>
      <c r="M2684" s="485"/>
      <c r="N2684" s="20"/>
      <c r="O2684" s="17"/>
      <c r="P2684" s="17"/>
      <c r="Q2684" s="17"/>
      <c r="R2684" s="17"/>
    </row>
    <row r="2685" spans="1:18" ht="15.75">
      <c r="A2685" s="17"/>
      <c r="B2685" s="213"/>
      <c r="C2685" s="174"/>
      <c r="D2685" s="199">
        <v>7356</v>
      </c>
      <c r="E2685" s="482" t="s">
        <v>3676</v>
      </c>
      <c r="F2685" s="483"/>
      <c r="G2685" s="199" t="s">
        <v>600</v>
      </c>
      <c r="H2685" s="199" t="s">
        <v>3604</v>
      </c>
      <c r="I2685" s="192">
        <v>28.33</v>
      </c>
      <c r="J2685" s="201">
        <f t="shared" ref="J2685:J2687" si="1335">H2685*I2685</f>
        <v>9.3489000000000004</v>
      </c>
      <c r="K2685" s="195">
        <v>0.24979999999999999</v>
      </c>
      <c r="L2685" s="201">
        <f t="shared" ref="L2685:L2687" si="1336">J2685*K2685</f>
        <v>2.3353552199999998</v>
      </c>
      <c r="M2685" s="196">
        <f t="shared" ref="M2685:M2687" si="1337">ROUND(J2685+L2685,2)</f>
        <v>11.68</v>
      </c>
      <c r="N2685" s="20"/>
      <c r="O2685" s="17"/>
      <c r="P2685" s="17"/>
      <c r="Q2685" s="17"/>
      <c r="R2685" s="17"/>
    </row>
    <row r="2686" spans="1:18" ht="15.75">
      <c r="A2686" s="17"/>
      <c r="B2686" s="213"/>
      <c r="C2686" s="174"/>
      <c r="D2686" s="199" t="s">
        <v>2289</v>
      </c>
      <c r="E2686" s="482" t="s">
        <v>635</v>
      </c>
      <c r="F2686" s="483"/>
      <c r="G2686" s="199" t="s">
        <v>596</v>
      </c>
      <c r="H2686" s="199" t="s">
        <v>2903</v>
      </c>
      <c r="I2686" s="192">
        <v>24.06</v>
      </c>
      <c r="J2686" s="201">
        <f t="shared" si="1335"/>
        <v>4.0902000000000003</v>
      </c>
      <c r="K2686" s="195">
        <v>0.24979999999999999</v>
      </c>
      <c r="L2686" s="201">
        <f t="shared" si="1336"/>
        <v>1.0217319600000001</v>
      </c>
      <c r="M2686" s="196">
        <f t="shared" si="1337"/>
        <v>5.1100000000000003</v>
      </c>
      <c r="N2686" s="20"/>
      <c r="O2686" s="17"/>
      <c r="P2686" s="17"/>
      <c r="Q2686" s="17"/>
      <c r="R2686" s="17"/>
    </row>
    <row r="2687" spans="1:18" ht="15.75">
      <c r="A2687" s="17"/>
      <c r="B2687" s="213"/>
      <c r="C2687" s="174"/>
      <c r="D2687" s="199" t="s">
        <v>606</v>
      </c>
      <c r="E2687" s="482" t="s">
        <v>597</v>
      </c>
      <c r="F2687" s="483"/>
      <c r="G2687" s="199" t="s">
        <v>596</v>
      </c>
      <c r="H2687" s="199" t="s">
        <v>3677</v>
      </c>
      <c r="I2687" s="192">
        <v>17.29</v>
      </c>
      <c r="J2687" s="201">
        <f t="shared" si="1335"/>
        <v>1.0719799999999999</v>
      </c>
      <c r="K2687" s="195">
        <v>0.24979999999999999</v>
      </c>
      <c r="L2687" s="201">
        <f t="shared" si="1336"/>
        <v>0.26778060399999998</v>
      </c>
      <c r="M2687" s="196">
        <f t="shared" si="1337"/>
        <v>1.34</v>
      </c>
      <c r="N2687" s="20"/>
      <c r="O2687" s="17"/>
      <c r="P2687" s="17"/>
      <c r="Q2687" s="17"/>
      <c r="R2687" s="17"/>
    </row>
    <row r="2688" spans="1:18" ht="15.75">
      <c r="A2688" s="17"/>
      <c r="B2688" s="213"/>
      <c r="C2688" s="487"/>
      <c r="D2688" s="487"/>
      <c r="E2688" s="487"/>
      <c r="F2688" s="487"/>
      <c r="G2688" s="487"/>
      <c r="H2688" s="487"/>
      <c r="I2688" s="487"/>
      <c r="J2688" s="487"/>
      <c r="K2688" s="487"/>
      <c r="L2688" s="209" t="s">
        <v>594</v>
      </c>
      <c r="M2688" s="210">
        <f>SUM(M2685:M2687)</f>
        <v>18.13</v>
      </c>
      <c r="N2688" s="20"/>
      <c r="O2688" s="17"/>
      <c r="P2688" s="17"/>
      <c r="Q2688" s="17"/>
      <c r="R2688" s="17"/>
    </row>
    <row r="2689" spans="1:18" ht="15.75">
      <c r="A2689" s="17"/>
      <c r="B2689" s="213"/>
      <c r="C2689" s="206" t="s">
        <v>792</v>
      </c>
      <c r="D2689" s="206" t="s">
        <v>3678</v>
      </c>
      <c r="E2689" s="484" t="s">
        <v>1457</v>
      </c>
      <c r="F2689" s="484" t="s">
        <v>491</v>
      </c>
      <c r="G2689" s="484" t="s">
        <v>1577</v>
      </c>
      <c r="H2689" s="484"/>
      <c r="I2689" s="484"/>
      <c r="J2689" s="484"/>
      <c r="K2689" s="484"/>
      <c r="L2689" s="484"/>
      <c r="M2689" s="485"/>
      <c r="N2689" s="20"/>
      <c r="O2689" s="17"/>
      <c r="P2689" s="17"/>
      <c r="Q2689" s="17"/>
      <c r="R2689" s="17"/>
    </row>
    <row r="2690" spans="1:18" ht="15.75">
      <c r="A2690" s="17"/>
      <c r="B2690" s="213"/>
      <c r="C2690" s="174"/>
      <c r="D2690" s="199" t="s">
        <v>3675</v>
      </c>
      <c r="E2690" s="482" t="s">
        <v>3676</v>
      </c>
      <c r="F2690" s="483"/>
      <c r="G2690" s="199" t="s">
        <v>600</v>
      </c>
      <c r="H2690" s="199" t="s">
        <v>3604</v>
      </c>
      <c r="I2690" s="192">
        <v>28.33</v>
      </c>
      <c r="J2690" s="201">
        <f t="shared" ref="J2690:J2692" si="1338">H2690*I2690</f>
        <v>9.3489000000000004</v>
      </c>
      <c r="K2690" s="195">
        <v>0.24979999999999999</v>
      </c>
      <c r="L2690" s="201">
        <f t="shared" ref="L2690:L2692" si="1339">J2690*K2690</f>
        <v>2.3353552199999998</v>
      </c>
      <c r="M2690" s="196">
        <f t="shared" ref="M2690:M2692" si="1340">ROUND(J2690+L2690,2)</f>
        <v>11.68</v>
      </c>
      <c r="N2690" s="20"/>
      <c r="O2690" s="17"/>
      <c r="P2690" s="17"/>
      <c r="Q2690" s="17"/>
      <c r="R2690" s="17"/>
    </row>
    <row r="2691" spans="1:18" ht="15.75">
      <c r="A2691" s="17"/>
      <c r="B2691" s="213"/>
      <c r="C2691" s="174"/>
      <c r="D2691" s="199" t="s">
        <v>2289</v>
      </c>
      <c r="E2691" s="482" t="s">
        <v>635</v>
      </c>
      <c r="F2691" s="483"/>
      <c r="G2691" s="199" t="s">
        <v>596</v>
      </c>
      <c r="H2691" s="199" t="s">
        <v>2418</v>
      </c>
      <c r="I2691" s="192">
        <v>24.06</v>
      </c>
      <c r="J2691" s="201">
        <f t="shared" si="1338"/>
        <v>3.1278000000000001</v>
      </c>
      <c r="K2691" s="195">
        <v>0.24979999999999999</v>
      </c>
      <c r="L2691" s="201">
        <f t="shared" si="1339"/>
        <v>0.78132444000000001</v>
      </c>
      <c r="M2691" s="196">
        <f t="shared" si="1340"/>
        <v>3.91</v>
      </c>
      <c r="N2691" s="20"/>
      <c r="O2691" s="17"/>
      <c r="P2691" s="17"/>
      <c r="Q2691" s="17"/>
      <c r="R2691" s="17"/>
    </row>
    <row r="2692" spans="1:18" ht="15.75">
      <c r="A2692" s="17"/>
      <c r="B2692" s="213"/>
      <c r="C2692" s="174"/>
      <c r="D2692" s="199" t="s">
        <v>606</v>
      </c>
      <c r="E2692" s="482" t="s">
        <v>597</v>
      </c>
      <c r="F2692" s="483"/>
      <c r="G2692" s="199" t="s">
        <v>596</v>
      </c>
      <c r="H2692" s="199" t="s">
        <v>3246</v>
      </c>
      <c r="I2692" s="192">
        <v>17.29</v>
      </c>
      <c r="J2692" s="201">
        <f t="shared" si="1338"/>
        <v>0.82991999999999999</v>
      </c>
      <c r="K2692" s="195">
        <v>0.24979999999999999</v>
      </c>
      <c r="L2692" s="201">
        <f t="shared" si="1339"/>
        <v>0.20731401599999999</v>
      </c>
      <c r="M2692" s="196">
        <f t="shared" si="1340"/>
        <v>1.04</v>
      </c>
      <c r="N2692" s="20"/>
      <c r="O2692" s="17"/>
      <c r="P2692" s="17"/>
      <c r="Q2692" s="17"/>
      <c r="R2692" s="17"/>
    </row>
    <row r="2693" spans="1:18" ht="15.75">
      <c r="A2693" s="17"/>
      <c r="B2693" s="213"/>
      <c r="C2693" s="487"/>
      <c r="D2693" s="487"/>
      <c r="E2693" s="487"/>
      <c r="F2693" s="487"/>
      <c r="G2693" s="487"/>
      <c r="H2693" s="487"/>
      <c r="I2693" s="487"/>
      <c r="J2693" s="487"/>
      <c r="K2693" s="487"/>
      <c r="L2693" s="209" t="s">
        <v>594</v>
      </c>
      <c r="M2693" s="210">
        <f>SUM(M2690:M2692)</f>
        <v>16.63</v>
      </c>
      <c r="N2693" s="20"/>
      <c r="O2693" s="17"/>
      <c r="P2693" s="17"/>
      <c r="Q2693" s="17"/>
      <c r="R2693" s="17"/>
    </row>
    <row r="2694" spans="1:18" ht="15.75">
      <c r="A2694" s="17"/>
      <c r="B2694" s="213"/>
      <c r="C2694" s="206" t="s">
        <v>793</v>
      </c>
      <c r="D2694" s="206" t="s">
        <v>3679</v>
      </c>
      <c r="E2694" s="484" t="s">
        <v>1458</v>
      </c>
      <c r="F2694" s="484" t="s">
        <v>491</v>
      </c>
      <c r="G2694" s="484" t="s">
        <v>1577</v>
      </c>
      <c r="H2694" s="484"/>
      <c r="I2694" s="484"/>
      <c r="J2694" s="484"/>
      <c r="K2694" s="484"/>
      <c r="L2694" s="484"/>
      <c r="M2694" s="485"/>
      <c r="N2694" s="20"/>
      <c r="O2694" s="17"/>
      <c r="P2694" s="17"/>
      <c r="Q2694" s="17"/>
      <c r="R2694" s="17"/>
    </row>
    <row r="2695" spans="1:18" ht="15.75">
      <c r="A2695" s="17"/>
      <c r="B2695" s="213"/>
      <c r="C2695" s="174"/>
      <c r="D2695" s="199" t="s">
        <v>3680</v>
      </c>
      <c r="E2695" s="482" t="s">
        <v>599</v>
      </c>
      <c r="F2695" s="483"/>
      <c r="G2695" s="199" t="s">
        <v>600</v>
      </c>
      <c r="H2695" s="199" t="s">
        <v>3604</v>
      </c>
      <c r="I2695" s="192">
        <v>28.33</v>
      </c>
      <c r="J2695" s="201">
        <f t="shared" ref="J2695:J2697" si="1341">H2695*I2695</f>
        <v>9.3489000000000004</v>
      </c>
      <c r="K2695" s="195">
        <v>0.24979999999999999</v>
      </c>
      <c r="L2695" s="201">
        <f t="shared" ref="L2695:L2697" si="1342">J2695*K2695</f>
        <v>2.3353552199999998</v>
      </c>
      <c r="M2695" s="196">
        <f t="shared" ref="M2695:M2697" si="1343">ROUND(J2695+L2695,2)</f>
        <v>11.68</v>
      </c>
      <c r="N2695" s="20"/>
      <c r="O2695" s="17"/>
      <c r="P2695" s="17"/>
      <c r="Q2695" s="17"/>
      <c r="R2695" s="17"/>
    </row>
    <row r="2696" spans="1:18" ht="15.75">
      <c r="A2696" s="17"/>
      <c r="B2696" s="213"/>
      <c r="C2696" s="174"/>
      <c r="D2696" s="199" t="s">
        <v>2289</v>
      </c>
      <c r="E2696" s="482" t="s">
        <v>635</v>
      </c>
      <c r="F2696" s="483"/>
      <c r="G2696" s="199" t="s">
        <v>596</v>
      </c>
      <c r="H2696" s="199" t="s">
        <v>3681</v>
      </c>
      <c r="I2696" s="192">
        <v>24.06</v>
      </c>
      <c r="J2696" s="201">
        <f t="shared" si="1341"/>
        <v>5.8706399999999999</v>
      </c>
      <c r="K2696" s="195">
        <v>0.24979999999999999</v>
      </c>
      <c r="L2696" s="201">
        <f t="shared" si="1342"/>
        <v>1.466485872</v>
      </c>
      <c r="M2696" s="196">
        <f t="shared" si="1343"/>
        <v>7.34</v>
      </c>
      <c r="N2696" s="20"/>
      <c r="O2696" s="17"/>
      <c r="P2696" s="17"/>
      <c r="Q2696" s="17"/>
      <c r="R2696" s="17"/>
    </row>
    <row r="2697" spans="1:18" ht="15.75">
      <c r="A2697" s="17"/>
      <c r="B2697" s="213"/>
      <c r="C2697" s="174"/>
      <c r="D2697" s="199" t="s">
        <v>606</v>
      </c>
      <c r="E2697" s="482" t="s">
        <v>597</v>
      </c>
      <c r="F2697" s="483"/>
      <c r="G2697" s="199" t="s">
        <v>596</v>
      </c>
      <c r="H2697" s="199" t="s">
        <v>2305</v>
      </c>
      <c r="I2697" s="192">
        <v>17.29</v>
      </c>
      <c r="J2697" s="201">
        <f t="shared" si="1341"/>
        <v>1.5388099999999998</v>
      </c>
      <c r="K2697" s="195">
        <v>0.24979999999999999</v>
      </c>
      <c r="L2697" s="201">
        <f t="shared" si="1342"/>
        <v>0.38439473799999996</v>
      </c>
      <c r="M2697" s="196">
        <f t="shared" si="1343"/>
        <v>1.92</v>
      </c>
      <c r="N2697" s="20"/>
      <c r="O2697" s="17"/>
      <c r="P2697" s="17"/>
      <c r="Q2697" s="17"/>
      <c r="R2697" s="17"/>
    </row>
    <row r="2698" spans="1:18" ht="15.75">
      <c r="A2698" s="17"/>
      <c r="B2698" s="213"/>
      <c r="C2698" s="487"/>
      <c r="D2698" s="487"/>
      <c r="E2698" s="487"/>
      <c r="F2698" s="487"/>
      <c r="G2698" s="487"/>
      <c r="H2698" s="487"/>
      <c r="I2698" s="487"/>
      <c r="J2698" s="487"/>
      <c r="K2698" s="487"/>
      <c r="L2698" s="209" t="s">
        <v>594</v>
      </c>
      <c r="M2698" s="210">
        <f>SUM(M2695:M2697)</f>
        <v>20.939999999999998</v>
      </c>
      <c r="N2698" s="20"/>
      <c r="O2698" s="17"/>
      <c r="P2698" s="17"/>
      <c r="Q2698" s="17"/>
      <c r="R2698" s="17"/>
    </row>
    <row r="2699" spans="1:18" ht="15.75">
      <c r="A2699" s="17"/>
      <c r="B2699" s="213"/>
      <c r="C2699" s="206" t="s">
        <v>795</v>
      </c>
      <c r="D2699" s="206" t="s">
        <v>3682</v>
      </c>
      <c r="E2699" s="484" t="s">
        <v>1459</v>
      </c>
      <c r="F2699" s="484" t="s">
        <v>491</v>
      </c>
      <c r="G2699" s="484" t="s">
        <v>1577</v>
      </c>
      <c r="H2699" s="484"/>
      <c r="I2699" s="484"/>
      <c r="J2699" s="484"/>
      <c r="K2699" s="484"/>
      <c r="L2699" s="484"/>
      <c r="M2699" s="485"/>
      <c r="N2699" s="20"/>
      <c r="O2699" s="17"/>
      <c r="P2699" s="17"/>
      <c r="Q2699" s="17"/>
      <c r="R2699" s="17"/>
    </row>
    <row r="2700" spans="1:18" ht="15.75">
      <c r="A2700" s="17"/>
      <c r="B2700" s="213"/>
      <c r="C2700" s="174"/>
      <c r="D2700" s="199" t="s">
        <v>3680</v>
      </c>
      <c r="E2700" s="482" t="s">
        <v>599</v>
      </c>
      <c r="F2700" s="483"/>
      <c r="G2700" s="199" t="s">
        <v>600</v>
      </c>
      <c r="H2700" s="199" t="s">
        <v>3604</v>
      </c>
      <c r="I2700" s="192">
        <v>28.33</v>
      </c>
      <c r="J2700" s="201">
        <f t="shared" ref="J2700:J2702" si="1344">H2700*I2700</f>
        <v>9.3489000000000004</v>
      </c>
      <c r="K2700" s="195">
        <v>0.24979999999999999</v>
      </c>
      <c r="L2700" s="201">
        <f t="shared" ref="L2700:L2702" si="1345">J2700*K2700</f>
        <v>2.3353552199999998</v>
      </c>
      <c r="M2700" s="196">
        <f t="shared" ref="M2700:M2702" si="1346">ROUND(J2700+L2700,2)</f>
        <v>11.68</v>
      </c>
      <c r="N2700" s="20"/>
      <c r="O2700" s="17"/>
      <c r="P2700" s="17"/>
      <c r="Q2700" s="17"/>
      <c r="R2700" s="17"/>
    </row>
    <row r="2701" spans="1:18" ht="15.75">
      <c r="A2701" s="17"/>
      <c r="B2701" s="213"/>
      <c r="C2701" s="174"/>
      <c r="D2701" s="199" t="s">
        <v>2289</v>
      </c>
      <c r="E2701" s="482" t="s">
        <v>635</v>
      </c>
      <c r="F2701" s="483"/>
      <c r="G2701" s="199" t="s">
        <v>596</v>
      </c>
      <c r="H2701" s="199" t="s">
        <v>3683</v>
      </c>
      <c r="I2701" s="192">
        <v>24.06</v>
      </c>
      <c r="J2701" s="201">
        <f t="shared" si="1344"/>
        <v>4.4992199999999993</v>
      </c>
      <c r="K2701" s="195">
        <v>0.24979999999999999</v>
      </c>
      <c r="L2701" s="201">
        <f t="shared" si="1345"/>
        <v>1.1239051559999997</v>
      </c>
      <c r="M2701" s="196">
        <f t="shared" si="1346"/>
        <v>5.62</v>
      </c>
      <c r="N2701" s="20"/>
      <c r="O2701" s="17"/>
      <c r="P2701" s="17"/>
      <c r="Q2701" s="17"/>
      <c r="R2701" s="17"/>
    </row>
    <row r="2702" spans="1:18" ht="15.75">
      <c r="A2702" s="17"/>
      <c r="B2702" s="213"/>
      <c r="C2702" s="174"/>
      <c r="D2702" s="199" t="s">
        <v>606</v>
      </c>
      <c r="E2702" s="482" t="s">
        <v>597</v>
      </c>
      <c r="F2702" s="483"/>
      <c r="G2702" s="199" t="s">
        <v>596</v>
      </c>
      <c r="H2702" s="199" t="s">
        <v>2336</v>
      </c>
      <c r="I2702" s="192">
        <v>17.29</v>
      </c>
      <c r="J2702" s="201">
        <f t="shared" si="1344"/>
        <v>1.1930100000000001</v>
      </c>
      <c r="K2702" s="195">
        <v>0.24979999999999999</v>
      </c>
      <c r="L2702" s="201">
        <f t="shared" si="1345"/>
        <v>0.298013898</v>
      </c>
      <c r="M2702" s="196">
        <f t="shared" si="1346"/>
        <v>1.49</v>
      </c>
      <c r="N2702" s="20"/>
      <c r="O2702" s="17"/>
      <c r="P2702" s="17"/>
      <c r="Q2702" s="17"/>
      <c r="R2702" s="17"/>
    </row>
    <row r="2703" spans="1:18" ht="15.75">
      <c r="A2703" s="17"/>
      <c r="B2703" s="213"/>
      <c r="C2703" s="487"/>
      <c r="D2703" s="487"/>
      <c r="E2703" s="487"/>
      <c r="F2703" s="487"/>
      <c r="G2703" s="487"/>
      <c r="H2703" s="487"/>
      <c r="I2703" s="487"/>
      <c r="J2703" s="487"/>
      <c r="K2703" s="487"/>
      <c r="L2703" s="209" t="s">
        <v>594</v>
      </c>
      <c r="M2703" s="210">
        <f>SUM(M2700:M2702)</f>
        <v>18.79</v>
      </c>
      <c r="N2703" s="20"/>
      <c r="O2703" s="17"/>
      <c r="P2703" s="17"/>
      <c r="Q2703" s="17"/>
      <c r="R2703" s="17"/>
    </row>
    <row r="2704" spans="1:18" ht="15.75" customHeight="1">
      <c r="A2704" s="17"/>
      <c r="B2704" s="213"/>
      <c r="C2704" s="206" t="s">
        <v>796</v>
      </c>
      <c r="D2704" s="206">
        <v>88496</v>
      </c>
      <c r="E2704" s="484" t="s">
        <v>1460</v>
      </c>
      <c r="F2704" s="484"/>
      <c r="G2704" s="484"/>
      <c r="H2704" s="484"/>
      <c r="I2704" s="484"/>
      <c r="J2704" s="484"/>
      <c r="K2704" s="484"/>
      <c r="L2704" s="484"/>
      <c r="M2704" s="485"/>
      <c r="N2704" s="20"/>
      <c r="O2704" s="17"/>
      <c r="P2704" s="17"/>
      <c r="Q2704" s="17"/>
      <c r="R2704" s="17"/>
    </row>
    <row r="2705" spans="1:18" ht="15" customHeight="1">
      <c r="A2705" s="17"/>
      <c r="B2705" s="213"/>
      <c r="C2705" s="174"/>
      <c r="D2705" s="199" t="s">
        <v>3684</v>
      </c>
      <c r="E2705" s="482" t="s">
        <v>839</v>
      </c>
      <c r="F2705" s="483"/>
      <c r="G2705" s="199" t="s">
        <v>518</v>
      </c>
      <c r="H2705" s="199" t="s">
        <v>3687</v>
      </c>
      <c r="I2705" s="192" t="s">
        <v>3688</v>
      </c>
      <c r="J2705" s="201">
        <f t="shared" ref="J2705:J2708" si="1347">H2705*I2705</f>
        <v>6.8971999999999992E-2</v>
      </c>
      <c r="K2705" s="195">
        <v>0.24979999999999999</v>
      </c>
      <c r="L2705" s="201">
        <f t="shared" ref="L2705:L2708" si="1348">J2705*K2705</f>
        <v>1.7229205599999999E-2</v>
      </c>
      <c r="M2705" s="196">
        <f t="shared" ref="M2705:M2708" si="1349">ROUND(J2705+L2705,2)</f>
        <v>0.09</v>
      </c>
      <c r="N2705" s="20"/>
      <c r="O2705" s="17"/>
      <c r="P2705" s="17"/>
      <c r="Q2705" s="17"/>
      <c r="R2705" s="17"/>
    </row>
    <row r="2706" spans="1:18" ht="15.75">
      <c r="A2706" s="17"/>
      <c r="B2706" s="213"/>
      <c r="C2706" s="174"/>
      <c r="D2706" s="199" t="s">
        <v>3685</v>
      </c>
      <c r="E2706" s="482" t="s">
        <v>3686</v>
      </c>
      <c r="F2706" s="483"/>
      <c r="G2706" s="199" t="s">
        <v>505</v>
      </c>
      <c r="H2706" s="199" t="s">
        <v>3689</v>
      </c>
      <c r="I2706" s="192" t="s">
        <v>2921</v>
      </c>
      <c r="J2706" s="201">
        <f t="shared" si="1347"/>
        <v>3.427584</v>
      </c>
      <c r="K2706" s="195">
        <v>0.24979999999999999</v>
      </c>
      <c r="L2706" s="201">
        <f t="shared" si="1348"/>
        <v>0.85621048319999993</v>
      </c>
      <c r="M2706" s="196">
        <f t="shared" si="1349"/>
        <v>4.28</v>
      </c>
      <c r="N2706" s="20"/>
      <c r="O2706" s="17"/>
      <c r="P2706" s="17"/>
      <c r="Q2706" s="17"/>
      <c r="R2706" s="17"/>
    </row>
    <row r="2707" spans="1:18" ht="15" customHeight="1">
      <c r="A2707" s="17"/>
      <c r="B2707" s="213"/>
      <c r="C2707" s="174"/>
      <c r="D2707" s="199" t="s">
        <v>2289</v>
      </c>
      <c r="E2707" s="482" t="s">
        <v>635</v>
      </c>
      <c r="F2707" s="483"/>
      <c r="G2707" s="199" t="s">
        <v>596</v>
      </c>
      <c r="H2707" s="199" t="s">
        <v>3690</v>
      </c>
      <c r="I2707" s="192" t="s">
        <v>2298</v>
      </c>
      <c r="J2707" s="201">
        <f t="shared" si="1347"/>
        <v>1.7850114000000001</v>
      </c>
      <c r="K2707" s="195">
        <v>0.24979999999999999</v>
      </c>
      <c r="L2707" s="201">
        <f t="shared" si="1348"/>
        <v>0.44589584772000002</v>
      </c>
      <c r="M2707" s="196">
        <f t="shared" si="1349"/>
        <v>2.23</v>
      </c>
      <c r="N2707" s="20"/>
      <c r="O2707" s="17"/>
      <c r="P2707" s="17"/>
      <c r="Q2707" s="17"/>
      <c r="R2707" s="17"/>
    </row>
    <row r="2708" spans="1:18" ht="15" customHeight="1">
      <c r="A2708" s="17"/>
      <c r="B2708" s="213"/>
      <c r="C2708" s="174"/>
      <c r="D2708" s="199" t="s">
        <v>606</v>
      </c>
      <c r="E2708" s="482" t="s">
        <v>597</v>
      </c>
      <c r="F2708" s="483"/>
      <c r="G2708" s="199" t="s">
        <v>596</v>
      </c>
      <c r="H2708" s="199" t="s">
        <v>3691</v>
      </c>
      <c r="I2708" s="192" t="s">
        <v>1922</v>
      </c>
      <c r="J2708" s="201">
        <f t="shared" si="1347"/>
        <v>4.275817</v>
      </c>
      <c r="K2708" s="195">
        <v>0.24979999999999999</v>
      </c>
      <c r="L2708" s="201">
        <f t="shared" si="1348"/>
        <v>1.0680990866</v>
      </c>
      <c r="M2708" s="196">
        <f t="shared" si="1349"/>
        <v>5.34</v>
      </c>
      <c r="N2708" s="20"/>
      <c r="O2708" s="17"/>
      <c r="P2708" s="17"/>
      <c r="Q2708" s="17"/>
      <c r="R2708" s="17"/>
    </row>
    <row r="2709" spans="1:18" ht="15.75">
      <c r="A2709" s="17"/>
      <c r="B2709" s="213"/>
      <c r="C2709" s="487"/>
      <c r="D2709" s="487"/>
      <c r="E2709" s="487"/>
      <c r="F2709" s="487"/>
      <c r="G2709" s="487"/>
      <c r="H2709" s="487"/>
      <c r="I2709" s="487"/>
      <c r="J2709" s="487"/>
      <c r="K2709" s="487"/>
      <c r="L2709" s="209" t="s">
        <v>594</v>
      </c>
      <c r="M2709" s="210">
        <f>SUM(M2705:M2708)</f>
        <v>11.94</v>
      </c>
      <c r="N2709" s="20"/>
      <c r="O2709" s="17"/>
      <c r="P2709" s="17"/>
      <c r="Q2709" s="17"/>
      <c r="R2709" s="17"/>
    </row>
    <row r="2710" spans="1:18" ht="15.75" customHeight="1">
      <c r="A2710" s="17"/>
      <c r="B2710" s="213"/>
      <c r="C2710" s="206" t="s">
        <v>4118</v>
      </c>
      <c r="D2710" s="206">
        <v>88497</v>
      </c>
      <c r="E2710" s="484" t="s">
        <v>1461</v>
      </c>
      <c r="F2710" s="484"/>
      <c r="G2710" s="484"/>
      <c r="H2710" s="484"/>
      <c r="I2710" s="484"/>
      <c r="J2710" s="484"/>
      <c r="K2710" s="484"/>
      <c r="L2710" s="484"/>
      <c r="M2710" s="485"/>
      <c r="N2710" s="20"/>
      <c r="O2710" s="17"/>
      <c r="P2710" s="17"/>
      <c r="Q2710" s="17"/>
      <c r="R2710" s="17"/>
    </row>
    <row r="2711" spans="1:18" ht="15" customHeight="1">
      <c r="A2711" s="17"/>
      <c r="B2711" s="213"/>
      <c r="C2711" s="174"/>
      <c r="D2711" s="199" t="s">
        <v>3684</v>
      </c>
      <c r="E2711" s="482" t="s">
        <v>839</v>
      </c>
      <c r="F2711" s="483"/>
      <c r="G2711" s="199" t="s">
        <v>518</v>
      </c>
      <c r="H2711" s="199" t="s">
        <v>3687</v>
      </c>
      <c r="I2711" s="192" t="s">
        <v>3688</v>
      </c>
      <c r="J2711" s="201">
        <f t="shared" ref="J2711:J2714" si="1350">H2711*I2711</f>
        <v>6.8971999999999992E-2</v>
      </c>
      <c r="K2711" s="195">
        <v>0.24979999999999999</v>
      </c>
      <c r="L2711" s="201">
        <f t="shared" ref="L2711:L2714" si="1351">J2711*K2711</f>
        <v>1.7229205599999999E-2</v>
      </c>
      <c r="M2711" s="196">
        <f t="shared" ref="M2711:M2714" si="1352">ROUND(J2711+L2711,2)</f>
        <v>0.09</v>
      </c>
      <c r="N2711" s="20"/>
      <c r="O2711" s="17"/>
      <c r="P2711" s="17"/>
      <c r="Q2711" s="17"/>
      <c r="R2711" s="17"/>
    </row>
    <row r="2712" spans="1:18" ht="15" customHeight="1">
      <c r="A2712" s="17"/>
      <c r="B2712" s="213"/>
      <c r="C2712" s="174"/>
      <c r="D2712" s="199" t="s">
        <v>3685</v>
      </c>
      <c r="E2712" s="482" t="s">
        <v>3686</v>
      </c>
      <c r="F2712" s="483"/>
      <c r="G2712" s="199" t="s">
        <v>505</v>
      </c>
      <c r="H2712" s="199" t="s">
        <v>3689</v>
      </c>
      <c r="I2712" s="192" t="s">
        <v>2921</v>
      </c>
      <c r="J2712" s="201">
        <f t="shared" si="1350"/>
        <v>3.427584</v>
      </c>
      <c r="K2712" s="195">
        <v>0.24979999999999999</v>
      </c>
      <c r="L2712" s="201">
        <f t="shared" si="1351"/>
        <v>0.85621048319999993</v>
      </c>
      <c r="M2712" s="196">
        <f t="shared" si="1352"/>
        <v>4.28</v>
      </c>
      <c r="N2712" s="20"/>
      <c r="O2712" s="17"/>
      <c r="P2712" s="17"/>
      <c r="Q2712" s="17"/>
      <c r="R2712" s="17"/>
    </row>
    <row r="2713" spans="1:18" ht="15" customHeight="1">
      <c r="A2713" s="17"/>
      <c r="B2713" s="213"/>
      <c r="C2713" s="174"/>
      <c r="D2713" s="199" t="s">
        <v>2289</v>
      </c>
      <c r="E2713" s="482" t="s">
        <v>635</v>
      </c>
      <c r="F2713" s="483"/>
      <c r="G2713" s="199" t="s">
        <v>596</v>
      </c>
      <c r="H2713" s="199" t="s">
        <v>3692</v>
      </c>
      <c r="I2713" s="192" t="s">
        <v>2298</v>
      </c>
      <c r="J2713" s="201">
        <f t="shared" si="1350"/>
        <v>8.6856599999999986</v>
      </c>
      <c r="K2713" s="195">
        <v>0.24979999999999999</v>
      </c>
      <c r="L2713" s="201">
        <f t="shared" si="1351"/>
        <v>2.1696778679999995</v>
      </c>
      <c r="M2713" s="196">
        <f t="shared" si="1352"/>
        <v>10.86</v>
      </c>
      <c r="N2713" s="20"/>
      <c r="O2713" s="17"/>
      <c r="P2713" s="17"/>
      <c r="Q2713" s="17"/>
      <c r="R2713" s="17"/>
    </row>
    <row r="2714" spans="1:18" ht="15" customHeight="1">
      <c r="A2714" s="17"/>
      <c r="B2714" s="213"/>
      <c r="C2714" s="174"/>
      <c r="D2714" s="199" t="s">
        <v>606</v>
      </c>
      <c r="E2714" s="482" t="s">
        <v>597</v>
      </c>
      <c r="F2714" s="483"/>
      <c r="G2714" s="199" t="s">
        <v>596</v>
      </c>
      <c r="H2714" s="199" t="s">
        <v>3693</v>
      </c>
      <c r="I2714" s="192" t="s">
        <v>1922</v>
      </c>
      <c r="J2714" s="201">
        <f t="shared" si="1350"/>
        <v>2.079987</v>
      </c>
      <c r="K2714" s="195">
        <v>0.24979999999999999</v>
      </c>
      <c r="L2714" s="201">
        <f t="shared" si="1351"/>
        <v>0.51958075260000003</v>
      </c>
      <c r="M2714" s="196">
        <f t="shared" si="1352"/>
        <v>2.6</v>
      </c>
      <c r="N2714" s="20"/>
      <c r="O2714" s="17"/>
      <c r="P2714" s="17"/>
      <c r="Q2714" s="17"/>
      <c r="R2714" s="17"/>
    </row>
    <row r="2715" spans="1:18" ht="15.75">
      <c r="A2715" s="17"/>
      <c r="B2715" s="213"/>
      <c r="C2715" s="487"/>
      <c r="D2715" s="487"/>
      <c r="E2715" s="487"/>
      <c r="F2715" s="487"/>
      <c r="G2715" s="487"/>
      <c r="H2715" s="487"/>
      <c r="I2715" s="487"/>
      <c r="J2715" s="487"/>
      <c r="K2715" s="487"/>
      <c r="L2715" s="209" t="s">
        <v>594</v>
      </c>
      <c r="M2715" s="210">
        <f>SUM(M2711:M2714)</f>
        <v>17.830000000000002</v>
      </c>
      <c r="N2715" s="20"/>
      <c r="O2715" s="17"/>
      <c r="P2715" s="17"/>
      <c r="Q2715" s="17"/>
      <c r="R2715" s="17"/>
    </row>
    <row r="2716" spans="1:18" ht="15.75" customHeight="1">
      <c r="A2716" s="17"/>
      <c r="B2716" s="213"/>
      <c r="C2716" s="206" t="s">
        <v>4119</v>
      </c>
      <c r="D2716" s="206">
        <v>95626</v>
      </c>
      <c r="E2716" s="484" t="s">
        <v>1462</v>
      </c>
      <c r="F2716" s="484"/>
      <c r="G2716" s="484"/>
      <c r="H2716" s="484"/>
      <c r="I2716" s="484"/>
      <c r="J2716" s="484"/>
      <c r="K2716" s="484"/>
      <c r="L2716" s="484"/>
      <c r="M2716" s="485"/>
      <c r="N2716" s="20"/>
      <c r="O2716" s="17"/>
      <c r="P2716" s="17"/>
      <c r="Q2716" s="17"/>
      <c r="R2716" s="17"/>
    </row>
    <row r="2717" spans="1:18" ht="15" customHeight="1">
      <c r="A2717" s="17"/>
      <c r="B2717" s="213"/>
      <c r="C2717" s="174"/>
      <c r="D2717" s="199" t="s">
        <v>3680</v>
      </c>
      <c r="E2717" s="482" t="s">
        <v>946</v>
      </c>
      <c r="F2717" s="483"/>
      <c r="G2717" s="199" t="s">
        <v>600</v>
      </c>
      <c r="H2717" s="199" t="s">
        <v>1565</v>
      </c>
      <c r="I2717" s="192" t="s">
        <v>3694</v>
      </c>
      <c r="J2717" s="201">
        <f t="shared" ref="J2717:J2719" si="1353">H2717*I2717</f>
        <v>5.6660000000000004</v>
      </c>
      <c r="K2717" s="195">
        <v>0.24979999999999999</v>
      </c>
      <c r="L2717" s="201">
        <f t="shared" ref="L2717:L2719" si="1354">J2717*K2717</f>
        <v>1.4153668000000001</v>
      </c>
      <c r="M2717" s="196">
        <f t="shared" ref="M2717:M2719" si="1355">ROUND(J2717+L2717,2)</f>
        <v>7.08</v>
      </c>
      <c r="N2717" s="20"/>
      <c r="O2717" s="17"/>
      <c r="P2717" s="17"/>
      <c r="Q2717" s="17"/>
      <c r="R2717" s="17"/>
    </row>
    <row r="2718" spans="1:18" ht="15" customHeight="1">
      <c r="A2718" s="17"/>
      <c r="B2718" s="213"/>
      <c r="C2718" s="174"/>
      <c r="D2718" s="199" t="s">
        <v>2289</v>
      </c>
      <c r="E2718" s="482" t="s">
        <v>635</v>
      </c>
      <c r="F2718" s="483"/>
      <c r="G2718" s="199" t="s">
        <v>596</v>
      </c>
      <c r="H2718" s="199" t="s">
        <v>3695</v>
      </c>
      <c r="I2718" s="192" t="s">
        <v>2298</v>
      </c>
      <c r="J2718" s="201">
        <f t="shared" si="1353"/>
        <v>8.2766399999999987</v>
      </c>
      <c r="K2718" s="195">
        <v>0.24979999999999999</v>
      </c>
      <c r="L2718" s="201">
        <f t="shared" si="1354"/>
        <v>2.0675046719999997</v>
      </c>
      <c r="M2718" s="196">
        <f t="shared" si="1355"/>
        <v>10.34</v>
      </c>
      <c r="N2718" s="20"/>
      <c r="O2718" s="17"/>
      <c r="P2718" s="17"/>
      <c r="Q2718" s="17"/>
      <c r="R2718" s="17"/>
    </row>
    <row r="2719" spans="1:18" ht="15" customHeight="1">
      <c r="A2719" s="17"/>
      <c r="B2719" s="213"/>
      <c r="C2719" s="174"/>
      <c r="D2719" s="199" t="s">
        <v>606</v>
      </c>
      <c r="E2719" s="482" t="s">
        <v>597</v>
      </c>
      <c r="F2719" s="483"/>
      <c r="G2719" s="199" t="s">
        <v>596</v>
      </c>
      <c r="H2719" s="199" t="s">
        <v>3163</v>
      </c>
      <c r="I2719" s="192" t="s">
        <v>1922</v>
      </c>
      <c r="J2719" s="201">
        <f t="shared" si="1353"/>
        <v>1.4869399999999997</v>
      </c>
      <c r="K2719" s="195">
        <v>0.24979999999999999</v>
      </c>
      <c r="L2719" s="201">
        <f t="shared" si="1354"/>
        <v>0.37143761199999992</v>
      </c>
      <c r="M2719" s="196">
        <f t="shared" si="1355"/>
        <v>1.86</v>
      </c>
      <c r="N2719" s="20"/>
      <c r="O2719" s="17"/>
      <c r="P2719" s="17"/>
      <c r="Q2719" s="17"/>
      <c r="R2719" s="17"/>
    </row>
    <row r="2720" spans="1:18" ht="15.75">
      <c r="A2720" s="17"/>
      <c r="B2720" s="213"/>
      <c r="C2720" s="487"/>
      <c r="D2720" s="487"/>
      <c r="E2720" s="487"/>
      <c r="F2720" s="487"/>
      <c r="G2720" s="487"/>
      <c r="H2720" s="487"/>
      <c r="I2720" s="487"/>
      <c r="J2720" s="487"/>
      <c r="K2720" s="487"/>
      <c r="L2720" s="209" t="s">
        <v>594</v>
      </c>
      <c r="M2720" s="210">
        <f>SUM(M2717:M2719)</f>
        <v>19.28</v>
      </c>
      <c r="N2720" s="20"/>
      <c r="O2720" s="17"/>
      <c r="P2720" s="17"/>
      <c r="Q2720" s="17"/>
      <c r="R2720" s="17"/>
    </row>
    <row r="2721" spans="1:18" ht="15.75" customHeight="1">
      <c r="A2721" s="17"/>
      <c r="B2721" s="213"/>
      <c r="C2721" s="206" t="s">
        <v>4120</v>
      </c>
      <c r="D2721" s="206">
        <v>96135</v>
      </c>
      <c r="E2721" s="484" t="s">
        <v>1463</v>
      </c>
      <c r="F2721" s="484"/>
      <c r="G2721" s="484"/>
      <c r="H2721" s="484"/>
      <c r="I2721" s="484"/>
      <c r="J2721" s="484"/>
      <c r="K2721" s="484"/>
      <c r="L2721" s="484"/>
      <c r="M2721" s="485"/>
      <c r="N2721" s="20"/>
      <c r="O2721" s="17"/>
      <c r="P2721" s="17"/>
      <c r="Q2721" s="17"/>
      <c r="R2721" s="17"/>
    </row>
    <row r="2722" spans="1:18" ht="15" customHeight="1">
      <c r="A2722" s="17"/>
      <c r="B2722" s="213"/>
      <c r="C2722" s="174"/>
      <c r="D2722" s="199" t="s">
        <v>3684</v>
      </c>
      <c r="E2722" s="482" t="s">
        <v>839</v>
      </c>
      <c r="F2722" s="483"/>
      <c r="G2722" s="199" t="s">
        <v>518</v>
      </c>
      <c r="H2722" s="199" t="s">
        <v>1685</v>
      </c>
      <c r="I2722" s="192" t="s">
        <v>3688</v>
      </c>
      <c r="J2722" s="201">
        <f t="shared" ref="J2722:J2725" si="1356">H2722*I2722</f>
        <v>8.6000000000000007E-2</v>
      </c>
      <c r="K2722" s="195">
        <v>0.24979999999999999</v>
      </c>
      <c r="L2722" s="201">
        <f t="shared" ref="L2722:L2725" si="1357">J2722*K2722</f>
        <v>2.14828E-2</v>
      </c>
      <c r="M2722" s="196">
        <f t="shared" ref="M2722:M2725" si="1358">ROUND(J2722+L2722,2)</f>
        <v>0.11</v>
      </c>
      <c r="N2722" s="20"/>
      <c r="O2722" s="17"/>
      <c r="P2722" s="17"/>
      <c r="Q2722" s="17"/>
      <c r="R2722" s="17"/>
    </row>
    <row r="2723" spans="1:18" ht="15" customHeight="1">
      <c r="A2723" s="17"/>
      <c r="B2723" s="213"/>
      <c r="C2723" s="174"/>
      <c r="D2723" s="199" t="s">
        <v>3696</v>
      </c>
      <c r="E2723" s="482" t="s">
        <v>945</v>
      </c>
      <c r="F2723" s="483"/>
      <c r="G2723" s="199" t="s">
        <v>505</v>
      </c>
      <c r="H2723" s="199" t="s">
        <v>3697</v>
      </c>
      <c r="I2723" s="192" t="s">
        <v>3698</v>
      </c>
      <c r="J2723" s="201">
        <f t="shared" si="1356"/>
        <v>7.1384639999999999</v>
      </c>
      <c r="K2723" s="195">
        <v>0.24979999999999999</v>
      </c>
      <c r="L2723" s="201">
        <f t="shared" si="1357"/>
        <v>1.7831883071999999</v>
      </c>
      <c r="M2723" s="196">
        <f t="shared" si="1358"/>
        <v>8.92</v>
      </c>
      <c r="N2723" s="20"/>
      <c r="O2723" s="17"/>
      <c r="P2723" s="17"/>
      <c r="Q2723" s="17"/>
      <c r="R2723" s="17"/>
    </row>
    <row r="2724" spans="1:18" ht="15" customHeight="1">
      <c r="A2724" s="17"/>
      <c r="B2724" s="213"/>
      <c r="C2724" s="174"/>
      <c r="D2724" s="199" t="s">
        <v>2289</v>
      </c>
      <c r="E2724" s="482" t="s">
        <v>635</v>
      </c>
      <c r="F2724" s="483"/>
      <c r="G2724" s="199" t="s">
        <v>596</v>
      </c>
      <c r="H2724" s="199" t="s">
        <v>3699</v>
      </c>
      <c r="I2724" s="192" t="s">
        <v>2298</v>
      </c>
      <c r="J2724" s="201">
        <f t="shared" si="1356"/>
        <v>13.738259999999999</v>
      </c>
      <c r="K2724" s="195">
        <v>0.24979999999999999</v>
      </c>
      <c r="L2724" s="201">
        <f t="shared" si="1357"/>
        <v>3.4318173479999996</v>
      </c>
      <c r="M2724" s="196">
        <f t="shared" si="1358"/>
        <v>17.170000000000002</v>
      </c>
      <c r="N2724" s="20"/>
      <c r="O2724" s="17"/>
      <c r="P2724" s="17"/>
      <c r="Q2724" s="17"/>
      <c r="R2724" s="17"/>
    </row>
    <row r="2725" spans="1:18" ht="15" customHeight="1">
      <c r="A2725" s="17"/>
      <c r="B2725" s="213"/>
      <c r="C2725" s="174"/>
      <c r="D2725" s="199" t="s">
        <v>606</v>
      </c>
      <c r="E2725" s="482" t="s">
        <v>597</v>
      </c>
      <c r="F2725" s="483"/>
      <c r="G2725" s="199" t="s">
        <v>596</v>
      </c>
      <c r="H2725" s="199" t="s">
        <v>3700</v>
      </c>
      <c r="I2725" s="192" t="s">
        <v>1922</v>
      </c>
      <c r="J2725" s="201">
        <f t="shared" si="1356"/>
        <v>2.4724699999999995</v>
      </c>
      <c r="K2725" s="195">
        <v>0.24979999999999999</v>
      </c>
      <c r="L2725" s="201">
        <f t="shared" si="1357"/>
        <v>0.61762300599999986</v>
      </c>
      <c r="M2725" s="196">
        <f t="shared" si="1358"/>
        <v>3.09</v>
      </c>
      <c r="N2725" s="20"/>
      <c r="O2725" s="17"/>
      <c r="P2725" s="17"/>
      <c r="Q2725" s="17"/>
      <c r="R2725" s="17"/>
    </row>
    <row r="2726" spans="1:18" ht="15.75">
      <c r="A2726" s="17"/>
      <c r="B2726" s="213"/>
      <c r="C2726" s="487"/>
      <c r="D2726" s="487"/>
      <c r="E2726" s="487"/>
      <c r="F2726" s="487"/>
      <c r="G2726" s="487"/>
      <c r="H2726" s="487"/>
      <c r="I2726" s="487"/>
      <c r="J2726" s="487"/>
      <c r="K2726" s="487"/>
      <c r="L2726" s="209" t="s">
        <v>594</v>
      </c>
      <c r="M2726" s="210">
        <f>SUM(M2722:M2725)</f>
        <v>29.290000000000003</v>
      </c>
      <c r="N2726" s="20"/>
      <c r="O2726" s="17"/>
      <c r="P2726" s="17"/>
      <c r="Q2726" s="17"/>
      <c r="R2726" s="17"/>
    </row>
    <row r="2727" spans="1:18" ht="15.75">
      <c r="A2727" s="17"/>
      <c r="B2727" s="213"/>
      <c r="C2727" s="206" t="s">
        <v>4121</v>
      </c>
      <c r="D2727" s="206" t="s">
        <v>3701</v>
      </c>
      <c r="E2727" s="484" t="s">
        <v>1464</v>
      </c>
      <c r="F2727" s="484" t="s">
        <v>491</v>
      </c>
      <c r="G2727" s="484" t="s">
        <v>1577</v>
      </c>
      <c r="H2727" s="484"/>
      <c r="I2727" s="484"/>
      <c r="J2727" s="484"/>
      <c r="K2727" s="484"/>
      <c r="L2727" s="484"/>
      <c r="M2727" s="485"/>
      <c r="N2727" s="20"/>
      <c r="O2727" s="17"/>
      <c r="P2727" s="17"/>
      <c r="Q2727" s="17"/>
      <c r="R2727" s="17"/>
    </row>
    <row r="2728" spans="1:18" ht="15.75">
      <c r="A2728" s="17"/>
      <c r="B2728" s="213"/>
      <c r="C2728" s="174"/>
      <c r="D2728" s="199" t="s">
        <v>3684</v>
      </c>
      <c r="E2728" s="482" t="s">
        <v>3702</v>
      </c>
      <c r="F2728" s="483"/>
      <c r="G2728" s="199" t="s">
        <v>518</v>
      </c>
      <c r="H2728" s="199" t="s">
        <v>1568</v>
      </c>
      <c r="I2728" s="199">
        <v>0.86</v>
      </c>
      <c r="J2728" s="201">
        <f t="shared" ref="J2728:J2731" si="1359">H2728*I2728</f>
        <v>0.43</v>
      </c>
      <c r="K2728" s="195">
        <v>0.24979999999999999</v>
      </c>
      <c r="L2728" s="201">
        <f t="shared" ref="L2728:L2731" si="1360">J2728*K2728</f>
        <v>0.107414</v>
      </c>
      <c r="M2728" s="196">
        <f t="shared" ref="M2728:M2731" si="1361">ROUND(J2728+L2728,2)</f>
        <v>0.54</v>
      </c>
      <c r="N2728" s="20"/>
      <c r="O2728" s="17"/>
      <c r="P2728" s="17"/>
      <c r="Q2728" s="17"/>
      <c r="R2728" s="17"/>
    </row>
    <row r="2729" spans="1:18" ht="15.75">
      <c r="A2729" s="17"/>
      <c r="B2729" s="213"/>
      <c r="C2729" s="174"/>
      <c r="D2729" s="199" t="s">
        <v>3703</v>
      </c>
      <c r="E2729" s="482" t="s">
        <v>3704</v>
      </c>
      <c r="F2729" s="483"/>
      <c r="G2729" s="199" t="s">
        <v>600</v>
      </c>
      <c r="H2729" s="199" t="s">
        <v>3705</v>
      </c>
      <c r="I2729" s="199">
        <v>35.6</v>
      </c>
      <c r="J2729" s="201">
        <f t="shared" si="1359"/>
        <v>5.3898400000000004</v>
      </c>
      <c r="K2729" s="195">
        <v>0.24979999999999999</v>
      </c>
      <c r="L2729" s="201">
        <f t="shared" si="1360"/>
        <v>1.3463820320000002</v>
      </c>
      <c r="M2729" s="196">
        <f t="shared" si="1361"/>
        <v>6.74</v>
      </c>
      <c r="N2729" s="20"/>
      <c r="O2729" s="17"/>
      <c r="P2729" s="17"/>
      <c r="Q2729" s="17"/>
      <c r="R2729" s="17"/>
    </row>
    <row r="2730" spans="1:18" ht="15.75">
      <c r="A2730" s="17"/>
      <c r="B2730" s="213"/>
      <c r="C2730" s="174"/>
      <c r="D2730" s="199" t="s">
        <v>2289</v>
      </c>
      <c r="E2730" s="482" t="s">
        <v>635</v>
      </c>
      <c r="F2730" s="483"/>
      <c r="G2730" s="199" t="s">
        <v>596</v>
      </c>
      <c r="H2730" s="199" t="s">
        <v>1594</v>
      </c>
      <c r="I2730" s="192" t="s">
        <v>2298</v>
      </c>
      <c r="J2730" s="201">
        <f t="shared" si="1359"/>
        <v>6.0149999999999997</v>
      </c>
      <c r="K2730" s="195">
        <v>0.24979999999999999</v>
      </c>
      <c r="L2730" s="201">
        <f t="shared" si="1360"/>
        <v>1.5025469999999999</v>
      </c>
      <c r="M2730" s="196">
        <f t="shared" si="1361"/>
        <v>7.52</v>
      </c>
      <c r="N2730" s="20"/>
      <c r="O2730" s="17"/>
      <c r="P2730" s="17"/>
      <c r="Q2730" s="17"/>
      <c r="R2730" s="17"/>
    </row>
    <row r="2731" spans="1:18" ht="15.75">
      <c r="A2731" s="17"/>
      <c r="B2731" s="213"/>
      <c r="C2731" s="174"/>
      <c r="D2731" s="199" t="s">
        <v>606</v>
      </c>
      <c r="E2731" s="482" t="s">
        <v>597</v>
      </c>
      <c r="F2731" s="483"/>
      <c r="G2731" s="199" t="s">
        <v>596</v>
      </c>
      <c r="H2731" s="199" t="s">
        <v>3706</v>
      </c>
      <c r="I2731" s="192" t="s">
        <v>1922</v>
      </c>
      <c r="J2731" s="201">
        <f t="shared" si="1359"/>
        <v>2.1612499999999999</v>
      </c>
      <c r="K2731" s="195">
        <v>0.24979999999999999</v>
      </c>
      <c r="L2731" s="201">
        <f t="shared" si="1360"/>
        <v>0.53988024999999995</v>
      </c>
      <c r="M2731" s="196">
        <f t="shared" si="1361"/>
        <v>2.7</v>
      </c>
      <c r="N2731" s="20"/>
      <c r="O2731" s="17"/>
      <c r="P2731" s="17"/>
      <c r="Q2731" s="17"/>
      <c r="R2731" s="17"/>
    </row>
    <row r="2732" spans="1:18" ht="15.75">
      <c r="A2732" s="17"/>
      <c r="B2732" s="213"/>
      <c r="C2732" s="487"/>
      <c r="D2732" s="487"/>
      <c r="E2732" s="487"/>
      <c r="F2732" s="487"/>
      <c r="G2732" s="487"/>
      <c r="H2732" s="487"/>
      <c r="I2732" s="487"/>
      <c r="J2732" s="487"/>
      <c r="K2732" s="487"/>
      <c r="L2732" s="209" t="s">
        <v>594</v>
      </c>
      <c r="M2732" s="210">
        <f>SUM(M2728:M2731)</f>
        <v>17.5</v>
      </c>
      <c r="N2732" s="20"/>
      <c r="O2732" s="17"/>
      <c r="P2732" s="17"/>
      <c r="Q2732" s="17"/>
      <c r="R2732" s="17"/>
    </row>
    <row r="2733" spans="1:18" ht="15.75">
      <c r="A2733" s="17"/>
      <c r="B2733" s="213"/>
      <c r="C2733" s="206" t="s">
        <v>4122</v>
      </c>
      <c r="D2733" s="206" t="s">
        <v>3707</v>
      </c>
      <c r="E2733" s="484" t="s">
        <v>1465</v>
      </c>
      <c r="F2733" s="484" t="s">
        <v>491</v>
      </c>
      <c r="G2733" s="484" t="s">
        <v>1577</v>
      </c>
      <c r="H2733" s="484"/>
      <c r="I2733" s="484"/>
      <c r="J2733" s="484"/>
      <c r="K2733" s="484"/>
      <c r="L2733" s="484"/>
      <c r="M2733" s="485"/>
      <c r="N2733" s="20"/>
      <c r="O2733" s="17"/>
      <c r="P2733" s="17"/>
      <c r="Q2733" s="17"/>
      <c r="R2733" s="17"/>
    </row>
    <row r="2734" spans="1:18" ht="15.75">
      <c r="A2734" s="17"/>
      <c r="B2734" s="213"/>
      <c r="C2734" s="174"/>
      <c r="D2734" s="199" t="s">
        <v>3684</v>
      </c>
      <c r="E2734" s="482" t="s">
        <v>3702</v>
      </c>
      <c r="F2734" s="483"/>
      <c r="G2734" s="199" t="s">
        <v>518</v>
      </c>
      <c r="H2734" s="199" t="s">
        <v>1527</v>
      </c>
      <c r="I2734" s="199">
        <v>0.86</v>
      </c>
      <c r="J2734" s="201">
        <f t="shared" ref="J2734:J2738" si="1362">H2734*I2734</f>
        <v>0.86</v>
      </c>
      <c r="K2734" s="195">
        <v>0.24979999999999999</v>
      </c>
      <c r="L2734" s="201">
        <f t="shared" ref="L2734:L2738" si="1363">J2734*K2734</f>
        <v>0.21482799999999999</v>
      </c>
      <c r="M2734" s="196">
        <f t="shared" ref="M2734:M2738" si="1364">ROUND(J2734+L2734,2)</f>
        <v>1.07</v>
      </c>
      <c r="N2734" s="20"/>
      <c r="O2734" s="17"/>
      <c r="P2734" s="17"/>
      <c r="Q2734" s="17"/>
      <c r="R2734" s="17"/>
    </row>
    <row r="2735" spans="1:18" ht="15.75">
      <c r="A2735" s="17"/>
      <c r="B2735" s="213"/>
      <c r="C2735" s="174"/>
      <c r="D2735" s="199" t="s">
        <v>1689</v>
      </c>
      <c r="E2735" s="482" t="s">
        <v>1690</v>
      </c>
      <c r="F2735" s="483"/>
      <c r="G2735" s="199" t="s">
        <v>600</v>
      </c>
      <c r="H2735" s="199" t="s">
        <v>1562</v>
      </c>
      <c r="I2735" s="199">
        <v>23.56</v>
      </c>
      <c r="J2735" s="201">
        <f t="shared" si="1362"/>
        <v>1.1779999999999999</v>
      </c>
      <c r="K2735" s="195">
        <v>0.24979999999999999</v>
      </c>
      <c r="L2735" s="201">
        <f t="shared" si="1363"/>
        <v>0.29426439999999998</v>
      </c>
      <c r="M2735" s="196">
        <f t="shared" si="1364"/>
        <v>1.47</v>
      </c>
      <c r="N2735" s="20"/>
      <c r="O2735" s="17"/>
      <c r="P2735" s="17"/>
      <c r="Q2735" s="17"/>
      <c r="R2735" s="17"/>
    </row>
    <row r="2736" spans="1:18" ht="15.75">
      <c r="A2736" s="17"/>
      <c r="B2736" s="213"/>
      <c r="C2736" s="174"/>
      <c r="D2736" s="199" t="s">
        <v>3703</v>
      </c>
      <c r="E2736" s="482" t="s">
        <v>3704</v>
      </c>
      <c r="F2736" s="483"/>
      <c r="G2736" s="199" t="s">
        <v>600</v>
      </c>
      <c r="H2736" s="199" t="s">
        <v>3708</v>
      </c>
      <c r="I2736" s="199">
        <v>35.6</v>
      </c>
      <c r="J2736" s="201">
        <f t="shared" si="1362"/>
        <v>2.67</v>
      </c>
      <c r="K2736" s="195">
        <v>0.24979999999999999</v>
      </c>
      <c r="L2736" s="201">
        <f t="shared" si="1363"/>
        <v>0.66696599999999995</v>
      </c>
      <c r="M2736" s="196">
        <f t="shared" si="1364"/>
        <v>3.34</v>
      </c>
      <c r="N2736" s="20"/>
      <c r="O2736" s="17"/>
      <c r="P2736" s="17"/>
      <c r="Q2736" s="17"/>
      <c r="R2736" s="17"/>
    </row>
    <row r="2737" spans="1:18" ht="15.75">
      <c r="A2737" s="17"/>
      <c r="B2737" s="213"/>
      <c r="C2737" s="174"/>
      <c r="D2737" s="199" t="s">
        <v>2289</v>
      </c>
      <c r="E2737" s="482" t="s">
        <v>635</v>
      </c>
      <c r="F2737" s="483"/>
      <c r="G2737" s="199" t="s">
        <v>596</v>
      </c>
      <c r="H2737" s="199" t="s">
        <v>1636</v>
      </c>
      <c r="I2737" s="192" t="s">
        <v>2298</v>
      </c>
      <c r="J2737" s="201">
        <f t="shared" si="1362"/>
        <v>9.6240000000000006</v>
      </c>
      <c r="K2737" s="195">
        <v>0.24979999999999999</v>
      </c>
      <c r="L2737" s="201">
        <f t="shared" si="1363"/>
        <v>2.4040752000000003</v>
      </c>
      <c r="M2737" s="196">
        <f t="shared" si="1364"/>
        <v>12.03</v>
      </c>
      <c r="N2737" s="20"/>
      <c r="O2737" s="17"/>
      <c r="P2737" s="17"/>
      <c r="Q2737" s="17"/>
      <c r="R2737" s="17"/>
    </row>
    <row r="2738" spans="1:18" ht="15.75">
      <c r="A2738" s="17"/>
      <c r="B2738" s="213"/>
      <c r="C2738" s="174"/>
      <c r="D2738" s="199" t="s">
        <v>606</v>
      </c>
      <c r="E2738" s="482" t="s">
        <v>597</v>
      </c>
      <c r="F2738" s="483"/>
      <c r="G2738" s="199" t="s">
        <v>596</v>
      </c>
      <c r="H2738" s="199" t="s">
        <v>1633</v>
      </c>
      <c r="I2738" s="192" t="s">
        <v>1922</v>
      </c>
      <c r="J2738" s="201">
        <f t="shared" si="1362"/>
        <v>5.1869999999999994</v>
      </c>
      <c r="K2738" s="195">
        <v>0.24979999999999999</v>
      </c>
      <c r="L2738" s="201">
        <f t="shared" si="1363"/>
        <v>1.2957125999999999</v>
      </c>
      <c r="M2738" s="196">
        <f t="shared" si="1364"/>
        <v>6.48</v>
      </c>
      <c r="N2738" s="20"/>
      <c r="O2738" s="17"/>
      <c r="P2738" s="17"/>
      <c r="Q2738" s="17"/>
      <c r="R2738" s="17"/>
    </row>
    <row r="2739" spans="1:18" ht="15.75">
      <c r="A2739" s="17"/>
      <c r="B2739" s="213"/>
      <c r="C2739" s="487"/>
      <c r="D2739" s="487"/>
      <c r="E2739" s="487"/>
      <c r="F2739" s="487"/>
      <c r="G2739" s="487"/>
      <c r="H2739" s="487"/>
      <c r="I2739" s="487"/>
      <c r="J2739" s="487"/>
      <c r="K2739" s="487"/>
      <c r="L2739" s="209" t="s">
        <v>594</v>
      </c>
      <c r="M2739" s="210">
        <f>SUM(M2734:M2738)</f>
        <v>24.39</v>
      </c>
      <c r="N2739" s="20"/>
      <c r="O2739" s="17"/>
      <c r="P2739" s="17"/>
      <c r="Q2739" s="17"/>
      <c r="R2739" s="17"/>
    </row>
    <row r="2740" spans="1:18" ht="15.75">
      <c r="A2740" s="17"/>
      <c r="B2740" s="213"/>
      <c r="C2740" s="206" t="s">
        <v>4123</v>
      </c>
      <c r="D2740" s="206" t="s">
        <v>3709</v>
      </c>
      <c r="E2740" s="484" t="s">
        <v>1466</v>
      </c>
      <c r="F2740" s="484" t="s">
        <v>491</v>
      </c>
      <c r="G2740" s="484" t="s">
        <v>1577</v>
      </c>
      <c r="H2740" s="484"/>
      <c r="I2740" s="484"/>
      <c r="J2740" s="484"/>
      <c r="K2740" s="484"/>
      <c r="L2740" s="484"/>
      <c r="M2740" s="485"/>
      <c r="N2740" s="20"/>
      <c r="O2740" s="17"/>
      <c r="P2740" s="17"/>
      <c r="Q2740" s="17"/>
      <c r="R2740" s="17"/>
    </row>
    <row r="2741" spans="1:18" ht="15.75">
      <c r="A2741" s="17"/>
      <c r="B2741" s="213"/>
      <c r="C2741" s="174"/>
      <c r="D2741" s="199" t="s">
        <v>3684</v>
      </c>
      <c r="E2741" s="482" t="s">
        <v>3702</v>
      </c>
      <c r="F2741" s="483"/>
      <c r="G2741" s="199" t="s">
        <v>518</v>
      </c>
      <c r="H2741" s="199" t="s">
        <v>1527</v>
      </c>
      <c r="I2741" s="199">
        <v>0.86</v>
      </c>
      <c r="J2741" s="201">
        <f t="shared" ref="J2741:J2745" si="1365">H2741*I2741</f>
        <v>0.86</v>
      </c>
      <c r="K2741" s="195">
        <v>0.24979999999999999</v>
      </c>
      <c r="L2741" s="201">
        <f t="shared" ref="L2741:L2745" si="1366">J2741*K2741</f>
        <v>0.21482799999999999</v>
      </c>
      <c r="M2741" s="196">
        <f t="shared" ref="M2741:M2745" si="1367">ROUND(J2741+L2741,2)</f>
        <v>1.07</v>
      </c>
      <c r="N2741" s="20"/>
      <c r="O2741" s="17"/>
      <c r="P2741" s="17"/>
      <c r="Q2741" s="17"/>
      <c r="R2741" s="17"/>
    </row>
    <row r="2742" spans="1:18" ht="15.75">
      <c r="A2742" s="17"/>
      <c r="B2742" s="213"/>
      <c r="C2742" s="174"/>
      <c r="D2742" s="199" t="s">
        <v>1689</v>
      </c>
      <c r="E2742" s="482" t="s">
        <v>1690</v>
      </c>
      <c r="F2742" s="483"/>
      <c r="G2742" s="199" t="s">
        <v>600</v>
      </c>
      <c r="H2742" s="199" t="s">
        <v>3241</v>
      </c>
      <c r="I2742" s="199">
        <v>23.56</v>
      </c>
      <c r="J2742" s="201">
        <f t="shared" si="1365"/>
        <v>1.102608</v>
      </c>
      <c r="K2742" s="195">
        <v>0.24979999999999999</v>
      </c>
      <c r="L2742" s="201">
        <f t="shared" si="1366"/>
        <v>0.27543147839999998</v>
      </c>
      <c r="M2742" s="196">
        <f t="shared" si="1367"/>
        <v>1.38</v>
      </c>
      <c r="N2742" s="20"/>
      <c r="O2742" s="17"/>
      <c r="P2742" s="17"/>
      <c r="Q2742" s="17"/>
      <c r="R2742" s="17"/>
    </row>
    <row r="2743" spans="1:18" ht="15.75">
      <c r="A2743" s="17"/>
      <c r="B2743" s="213"/>
      <c r="C2743" s="174"/>
      <c r="D2743" s="199" t="s">
        <v>3710</v>
      </c>
      <c r="E2743" s="482" t="s">
        <v>3711</v>
      </c>
      <c r="F2743" s="483"/>
      <c r="G2743" s="199" t="s">
        <v>600</v>
      </c>
      <c r="H2743" s="199" t="s">
        <v>2606</v>
      </c>
      <c r="I2743" s="199">
        <v>34.450000000000003</v>
      </c>
      <c r="J2743" s="201">
        <f t="shared" si="1365"/>
        <v>9.3015000000000008</v>
      </c>
      <c r="K2743" s="195">
        <v>0.24979999999999999</v>
      </c>
      <c r="L2743" s="201">
        <f t="shared" si="1366"/>
        <v>2.3235147</v>
      </c>
      <c r="M2743" s="196">
        <f t="shared" si="1367"/>
        <v>11.63</v>
      </c>
      <c r="N2743" s="20"/>
      <c r="O2743" s="17"/>
      <c r="P2743" s="17"/>
      <c r="Q2743" s="17"/>
      <c r="R2743" s="17"/>
    </row>
    <row r="2744" spans="1:18" ht="15.75">
      <c r="A2744" s="17"/>
      <c r="B2744" s="213"/>
      <c r="C2744" s="174"/>
      <c r="D2744" s="199" t="s">
        <v>2289</v>
      </c>
      <c r="E2744" s="482" t="s">
        <v>635</v>
      </c>
      <c r="F2744" s="483"/>
      <c r="G2744" s="199" t="s">
        <v>596</v>
      </c>
      <c r="H2744" s="199" t="s">
        <v>1636</v>
      </c>
      <c r="I2744" s="192" t="s">
        <v>2298</v>
      </c>
      <c r="J2744" s="201">
        <f t="shared" si="1365"/>
        <v>9.6240000000000006</v>
      </c>
      <c r="K2744" s="195">
        <v>0.24979999999999999</v>
      </c>
      <c r="L2744" s="201">
        <f t="shared" si="1366"/>
        <v>2.4040752000000003</v>
      </c>
      <c r="M2744" s="196">
        <f t="shared" si="1367"/>
        <v>12.03</v>
      </c>
      <c r="N2744" s="20"/>
      <c r="O2744" s="17"/>
      <c r="P2744" s="17"/>
      <c r="Q2744" s="17"/>
      <c r="R2744" s="17"/>
    </row>
    <row r="2745" spans="1:18" ht="15.75">
      <c r="A2745" s="17"/>
      <c r="B2745" s="213"/>
      <c r="C2745" s="174"/>
      <c r="D2745" s="199" t="s">
        <v>606</v>
      </c>
      <c r="E2745" s="482" t="s">
        <v>597</v>
      </c>
      <c r="F2745" s="483"/>
      <c r="G2745" s="199" t="s">
        <v>596</v>
      </c>
      <c r="H2745" s="199" t="s">
        <v>1633</v>
      </c>
      <c r="I2745" s="192" t="s">
        <v>1922</v>
      </c>
      <c r="J2745" s="201">
        <f t="shared" si="1365"/>
        <v>5.1869999999999994</v>
      </c>
      <c r="K2745" s="195">
        <v>0.24979999999999999</v>
      </c>
      <c r="L2745" s="201">
        <f t="shared" si="1366"/>
        <v>1.2957125999999999</v>
      </c>
      <c r="M2745" s="196">
        <f t="shared" si="1367"/>
        <v>6.48</v>
      </c>
      <c r="N2745" s="20"/>
      <c r="O2745" s="17"/>
      <c r="P2745" s="17"/>
      <c r="Q2745" s="17"/>
      <c r="R2745" s="17"/>
    </row>
    <row r="2746" spans="1:18" ht="15.75">
      <c r="A2746" s="17"/>
      <c r="B2746" s="213"/>
      <c r="C2746" s="487"/>
      <c r="D2746" s="487"/>
      <c r="E2746" s="487"/>
      <c r="F2746" s="487"/>
      <c r="G2746" s="487"/>
      <c r="H2746" s="487"/>
      <c r="I2746" s="487"/>
      <c r="J2746" s="487"/>
      <c r="K2746" s="487"/>
      <c r="L2746" s="209" t="s">
        <v>594</v>
      </c>
      <c r="M2746" s="210">
        <f>SUM(M2741:M2745)</f>
        <v>32.590000000000003</v>
      </c>
      <c r="N2746" s="20"/>
      <c r="O2746" s="17"/>
      <c r="P2746" s="17"/>
      <c r="Q2746" s="17"/>
      <c r="R2746" s="17"/>
    </row>
    <row r="2747" spans="1:18" ht="15.75">
      <c r="A2747" s="17"/>
      <c r="B2747" s="213"/>
      <c r="C2747" s="206" t="s">
        <v>4124</v>
      </c>
      <c r="D2747" s="206" t="s">
        <v>1442</v>
      </c>
      <c r="E2747" s="484" t="s">
        <v>1467</v>
      </c>
      <c r="F2747" s="484" t="s">
        <v>491</v>
      </c>
      <c r="G2747" s="484" t="s">
        <v>1577</v>
      </c>
      <c r="H2747" s="484"/>
      <c r="I2747" s="484"/>
      <c r="J2747" s="484"/>
      <c r="K2747" s="484"/>
      <c r="L2747" s="484"/>
      <c r="M2747" s="485"/>
      <c r="N2747" s="20"/>
      <c r="O2747" s="17"/>
      <c r="P2747" s="17"/>
      <c r="Q2747" s="17"/>
      <c r="R2747" s="17"/>
    </row>
    <row r="2748" spans="1:18" ht="15.75">
      <c r="A2748" s="17"/>
      <c r="B2748" s="213"/>
      <c r="C2748" s="174"/>
      <c r="D2748" s="199" t="s">
        <v>3684</v>
      </c>
      <c r="E2748" s="482" t="s">
        <v>3702</v>
      </c>
      <c r="F2748" s="483"/>
      <c r="G2748" s="199" t="s">
        <v>518</v>
      </c>
      <c r="H2748" s="199" t="s">
        <v>1636</v>
      </c>
      <c r="I2748" s="199">
        <v>0.86</v>
      </c>
      <c r="J2748" s="201">
        <f t="shared" ref="J2748:J2752" si="1368">H2748*I2748</f>
        <v>0.34400000000000003</v>
      </c>
      <c r="K2748" s="195">
        <v>0.24979999999999999</v>
      </c>
      <c r="L2748" s="201">
        <f t="shared" ref="L2748:L2752" si="1369">J2748*K2748</f>
        <v>8.5931199999999999E-2</v>
      </c>
      <c r="M2748" s="196">
        <f t="shared" ref="M2748:M2752" si="1370">ROUND(J2748+L2748,2)</f>
        <v>0.43</v>
      </c>
      <c r="N2748" s="20"/>
      <c r="O2748" s="17"/>
      <c r="P2748" s="17"/>
      <c r="Q2748" s="17"/>
      <c r="R2748" s="17"/>
    </row>
    <row r="2749" spans="1:18" ht="15.75">
      <c r="A2749" s="17"/>
      <c r="B2749" s="213"/>
      <c r="C2749" s="174"/>
      <c r="D2749" s="199" t="s">
        <v>1689</v>
      </c>
      <c r="E2749" s="482" t="s">
        <v>1690</v>
      </c>
      <c r="F2749" s="483"/>
      <c r="G2749" s="199" t="s">
        <v>600</v>
      </c>
      <c r="H2749" s="199" t="s">
        <v>3415</v>
      </c>
      <c r="I2749" s="199">
        <v>23.56</v>
      </c>
      <c r="J2749" s="201">
        <f t="shared" si="1368"/>
        <v>0.94240000000000002</v>
      </c>
      <c r="K2749" s="195">
        <v>0.24979999999999999</v>
      </c>
      <c r="L2749" s="201">
        <f t="shared" si="1369"/>
        <v>0.23541151999999999</v>
      </c>
      <c r="M2749" s="196">
        <f t="shared" si="1370"/>
        <v>1.18</v>
      </c>
      <c r="N2749" s="20"/>
      <c r="O2749" s="17"/>
      <c r="P2749" s="17"/>
      <c r="Q2749" s="17"/>
      <c r="R2749" s="17"/>
    </row>
    <row r="2750" spans="1:18" ht="15.75">
      <c r="A2750" s="17"/>
      <c r="B2750" s="213"/>
      <c r="C2750" s="174"/>
      <c r="D2750" s="199" t="s">
        <v>3712</v>
      </c>
      <c r="E2750" s="482" t="s">
        <v>3713</v>
      </c>
      <c r="F2750" s="483"/>
      <c r="G2750" s="199" t="s">
        <v>600</v>
      </c>
      <c r="H2750" s="199" t="s">
        <v>3665</v>
      </c>
      <c r="I2750" s="199">
        <v>40.42</v>
      </c>
      <c r="J2750" s="201">
        <f t="shared" si="1368"/>
        <v>6.4672000000000001</v>
      </c>
      <c r="K2750" s="195">
        <v>0.24979999999999999</v>
      </c>
      <c r="L2750" s="201">
        <f t="shared" si="1369"/>
        <v>1.61550656</v>
      </c>
      <c r="M2750" s="196">
        <f t="shared" si="1370"/>
        <v>8.08</v>
      </c>
      <c r="N2750" s="20"/>
      <c r="O2750" s="17"/>
      <c r="P2750" s="17"/>
      <c r="Q2750" s="17"/>
      <c r="R2750" s="17"/>
    </row>
    <row r="2751" spans="1:18" ht="15.75">
      <c r="A2751" s="17"/>
      <c r="B2751" s="213"/>
      <c r="C2751" s="174"/>
      <c r="D2751" s="199" t="s">
        <v>2289</v>
      </c>
      <c r="E2751" s="482" t="s">
        <v>635</v>
      </c>
      <c r="F2751" s="483"/>
      <c r="G2751" s="199" t="s">
        <v>596</v>
      </c>
      <c r="H2751" s="199" t="s">
        <v>1636</v>
      </c>
      <c r="I2751" s="192" t="s">
        <v>2298</v>
      </c>
      <c r="J2751" s="201">
        <f t="shared" si="1368"/>
        <v>9.6240000000000006</v>
      </c>
      <c r="K2751" s="195">
        <v>0.24979999999999999</v>
      </c>
      <c r="L2751" s="201">
        <f t="shared" si="1369"/>
        <v>2.4040752000000003</v>
      </c>
      <c r="M2751" s="196">
        <f t="shared" si="1370"/>
        <v>12.03</v>
      </c>
      <c r="N2751" s="20"/>
      <c r="O2751" s="17"/>
      <c r="P2751" s="17"/>
      <c r="Q2751" s="17"/>
      <c r="R2751" s="17"/>
    </row>
    <row r="2752" spans="1:18" ht="15.75">
      <c r="A2752" s="17"/>
      <c r="B2752" s="213"/>
      <c r="C2752" s="174"/>
      <c r="D2752" s="199" t="s">
        <v>606</v>
      </c>
      <c r="E2752" s="482" t="s">
        <v>597</v>
      </c>
      <c r="F2752" s="483"/>
      <c r="G2752" s="199" t="s">
        <v>596</v>
      </c>
      <c r="H2752" s="199" t="s">
        <v>1565</v>
      </c>
      <c r="I2752" s="192" t="s">
        <v>1922</v>
      </c>
      <c r="J2752" s="201">
        <f t="shared" si="1368"/>
        <v>3.4580000000000002</v>
      </c>
      <c r="K2752" s="195">
        <v>0.24979999999999999</v>
      </c>
      <c r="L2752" s="201">
        <f t="shared" si="1369"/>
        <v>0.86380840000000003</v>
      </c>
      <c r="M2752" s="196">
        <f t="shared" si="1370"/>
        <v>4.32</v>
      </c>
      <c r="N2752" s="20"/>
      <c r="O2752" s="17"/>
      <c r="P2752" s="17"/>
      <c r="Q2752" s="17"/>
      <c r="R2752" s="17"/>
    </row>
    <row r="2753" spans="1:18" ht="15.75">
      <c r="A2753" s="17"/>
      <c r="B2753" s="213"/>
      <c r="C2753" s="487"/>
      <c r="D2753" s="487"/>
      <c r="E2753" s="487"/>
      <c r="F2753" s="487"/>
      <c r="G2753" s="487"/>
      <c r="H2753" s="487"/>
      <c r="I2753" s="487"/>
      <c r="J2753" s="487"/>
      <c r="K2753" s="487"/>
      <c r="L2753" s="209" t="s">
        <v>594</v>
      </c>
      <c r="M2753" s="210">
        <f>SUM(M2748:M2752)</f>
        <v>26.04</v>
      </c>
      <c r="N2753" s="20"/>
      <c r="O2753" s="17"/>
      <c r="P2753" s="17"/>
      <c r="Q2753" s="17"/>
      <c r="R2753" s="17"/>
    </row>
    <row r="2754" spans="1:18" ht="15.75">
      <c r="A2754" s="17"/>
      <c r="B2754" s="213"/>
      <c r="C2754" s="206" t="s">
        <v>4125</v>
      </c>
      <c r="D2754" s="206" t="s">
        <v>1443</v>
      </c>
      <c r="E2754" s="484" t="s">
        <v>1468</v>
      </c>
      <c r="F2754" s="484" t="s">
        <v>491</v>
      </c>
      <c r="G2754" s="484" t="s">
        <v>1577</v>
      </c>
      <c r="H2754" s="484"/>
      <c r="I2754" s="484"/>
      <c r="J2754" s="484"/>
      <c r="K2754" s="484"/>
      <c r="L2754" s="484"/>
      <c r="M2754" s="485"/>
      <c r="N2754" s="20"/>
      <c r="O2754" s="17"/>
      <c r="P2754" s="17"/>
      <c r="Q2754" s="17"/>
      <c r="R2754" s="17"/>
    </row>
    <row r="2755" spans="1:18" ht="15.75">
      <c r="A2755" s="17"/>
      <c r="B2755" s="213"/>
      <c r="C2755" s="174"/>
      <c r="D2755" s="199" t="s">
        <v>3684</v>
      </c>
      <c r="E2755" s="482" t="s">
        <v>3702</v>
      </c>
      <c r="F2755" s="483"/>
      <c r="G2755" s="199" t="s">
        <v>518</v>
      </c>
      <c r="H2755" s="199" t="s">
        <v>1636</v>
      </c>
      <c r="I2755" s="199">
        <v>0.86</v>
      </c>
      <c r="J2755" s="201">
        <f t="shared" ref="J2755:J2760" si="1371">H2755*I2755</f>
        <v>0.34400000000000003</v>
      </c>
      <c r="K2755" s="195">
        <v>0.24979999999999999</v>
      </c>
      <c r="L2755" s="201">
        <f t="shared" ref="L2755:L2760" si="1372">J2755*K2755</f>
        <v>8.5931199999999999E-2</v>
      </c>
      <c r="M2755" s="196">
        <f t="shared" ref="M2755:M2760" si="1373">ROUND(J2755+L2755,2)</f>
        <v>0.43</v>
      </c>
      <c r="N2755" s="20"/>
      <c r="O2755" s="17"/>
      <c r="P2755" s="17"/>
      <c r="Q2755" s="17"/>
      <c r="R2755" s="17"/>
    </row>
    <row r="2756" spans="1:18" ht="15.75">
      <c r="A2756" s="17"/>
      <c r="B2756" s="213"/>
      <c r="C2756" s="174"/>
      <c r="D2756" s="199" t="s">
        <v>1689</v>
      </c>
      <c r="E2756" s="482" t="s">
        <v>1690</v>
      </c>
      <c r="F2756" s="483"/>
      <c r="G2756" s="199" t="s">
        <v>600</v>
      </c>
      <c r="H2756" s="199" t="s">
        <v>3415</v>
      </c>
      <c r="I2756" s="199">
        <v>23.56</v>
      </c>
      <c r="J2756" s="201">
        <f t="shared" si="1371"/>
        <v>0.94240000000000002</v>
      </c>
      <c r="K2756" s="195">
        <v>0.24979999999999999</v>
      </c>
      <c r="L2756" s="201">
        <f t="shared" si="1372"/>
        <v>0.23541151999999999</v>
      </c>
      <c r="M2756" s="196">
        <f t="shared" si="1373"/>
        <v>1.18</v>
      </c>
      <c r="N2756" s="20"/>
      <c r="O2756" s="17"/>
      <c r="P2756" s="17"/>
      <c r="Q2756" s="17"/>
      <c r="R2756" s="17"/>
    </row>
    <row r="2757" spans="1:18" ht="15.75">
      <c r="A2757" s="17"/>
      <c r="B2757" s="213"/>
      <c r="C2757" s="174"/>
      <c r="D2757" s="199">
        <v>43653</v>
      </c>
      <c r="E2757" s="482" t="s">
        <v>3714</v>
      </c>
      <c r="F2757" s="483"/>
      <c r="G2757" s="199" t="s">
        <v>3715</v>
      </c>
      <c r="H2757" s="199" t="s">
        <v>3716</v>
      </c>
      <c r="I2757" s="199">
        <v>25.18</v>
      </c>
      <c r="J2757" s="201">
        <f t="shared" si="1371"/>
        <v>1.41008</v>
      </c>
      <c r="K2757" s="195">
        <v>0.24979999999999999</v>
      </c>
      <c r="L2757" s="201">
        <f t="shared" si="1372"/>
        <v>0.352237984</v>
      </c>
      <c r="M2757" s="196">
        <f t="shared" si="1373"/>
        <v>1.76</v>
      </c>
      <c r="N2757" s="20"/>
      <c r="O2757" s="17"/>
      <c r="P2757" s="17"/>
      <c r="Q2757" s="17"/>
      <c r="R2757" s="17"/>
    </row>
    <row r="2758" spans="1:18" ht="15.75">
      <c r="A2758" s="17"/>
      <c r="B2758" s="213"/>
      <c r="C2758" s="174"/>
      <c r="D2758" s="199" t="s">
        <v>3717</v>
      </c>
      <c r="E2758" s="482" t="s">
        <v>3718</v>
      </c>
      <c r="F2758" s="483"/>
      <c r="G2758" s="199" t="s">
        <v>600</v>
      </c>
      <c r="H2758" s="199" t="s">
        <v>3665</v>
      </c>
      <c r="I2758" s="199">
        <v>39.67</v>
      </c>
      <c r="J2758" s="201">
        <f t="shared" si="1371"/>
        <v>6.3472000000000008</v>
      </c>
      <c r="K2758" s="195">
        <v>0.24979999999999999</v>
      </c>
      <c r="L2758" s="201">
        <f t="shared" si="1372"/>
        <v>1.5855305600000003</v>
      </c>
      <c r="M2758" s="196">
        <f t="shared" si="1373"/>
        <v>7.93</v>
      </c>
      <c r="N2758" s="20"/>
      <c r="O2758" s="17"/>
      <c r="P2758" s="17"/>
      <c r="Q2758" s="17"/>
      <c r="R2758" s="17"/>
    </row>
    <row r="2759" spans="1:18" ht="15.75">
      <c r="A2759" s="17"/>
      <c r="B2759" s="213"/>
      <c r="C2759" s="174"/>
      <c r="D2759" s="199" t="s">
        <v>2289</v>
      </c>
      <c r="E2759" s="482" t="s">
        <v>635</v>
      </c>
      <c r="F2759" s="483"/>
      <c r="G2759" s="199" t="s">
        <v>596</v>
      </c>
      <c r="H2759" s="199" t="s">
        <v>1636</v>
      </c>
      <c r="I2759" s="192" t="s">
        <v>2298</v>
      </c>
      <c r="J2759" s="201">
        <f t="shared" si="1371"/>
        <v>9.6240000000000006</v>
      </c>
      <c r="K2759" s="195">
        <v>0.24979999999999999</v>
      </c>
      <c r="L2759" s="201">
        <f t="shared" si="1372"/>
        <v>2.4040752000000003</v>
      </c>
      <c r="M2759" s="196">
        <f t="shared" si="1373"/>
        <v>12.03</v>
      </c>
      <c r="N2759" s="20"/>
      <c r="O2759" s="17"/>
      <c r="P2759" s="17"/>
      <c r="Q2759" s="17"/>
      <c r="R2759" s="17"/>
    </row>
    <row r="2760" spans="1:18" ht="15.75">
      <c r="A2760" s="17"/>
      <c r="B2760" s="213"/>
      <c r="C2760" s="174"/>
      <c r="D2760" s="199" t="s">
        <v>606</v>
      </c>
      <c r="E2760" s="482" t="s">
        <v>597</v>
      </c>
      <c r="F2760" s="483"/>
      <c r="G2760" s="199" t="s">
        <v>596</v>
      </c>
      <c r="H2760" s="199" t="s">
        <v>1665</v>
      </c>
      <c r="I2760" s="192" t="s">
        <v>1922</v>
      </c>
      <c r="J2760" s="201">
        <f t="shared" si="1371"/>
        <v>6.051499999999999</v>
      </c>
      <c r="K2760" s="195">
        <v>0.24979999999999999</v>
      </c>
      <c r="L2760" s="201">
        <f t="shared" si="1372"/>
        <v>1.5116646999999996</v>
      </c>
      <c r="M2760" s="196">
        <f t="shared" si="1373"/>
        <v>7.56</v>
      </c>
      <c r="N2760" s="20"/>
      <c r="O2760" s="17"/>
      <c r="P2760" s="17"/>
      <c r="Q2760" s="17"/>
      <c r="R2760" s="17"/>
    </row>
    <row r="2761" spans="1:18" ht="15.75">
      <c r="A2761" s="17"/>
      <c r="B2761" s="213"/>
      <c r="C2761" s="487"/>
      <c r="D2761" s="487"/>
      <c r="E2761" s="487"/>
      <c r="F2761" s="487"/>
      <c r="G2761" s="487"/>
      <c r="H2761" s="487"/>
      <c r="I2761" s="487"/>
      <c r="J2761" s="487"/>
      <c r="K2761" s="487"/>
      <c r="L2761" s="209" t="s">
        <v>594</v>
      </c>
      <c r="M2761" s="210">
        <f>SUM(M2755:M2760)</f>
        <v>30.889999999999997</v>
      </c>
      <c r="N2761" s="20"/>
      <c r="O2761" s="17"/>
      <c r="P2761" s="17"/>
      <c r="Q2761" s="17"/>
      <c r="R2761" s="17"/>
    </row>
    <row r="2762" spans="1:18" ht="15.75">
      <c r="A2762" s="17"/>
      <c r="B2762" s="213"/>
      <c r="C2762" s="206" t="s">
        <v>4126</v>
      </c>
      <c r="D2762" s="206" t="s">
        <v>1444</v>
      </c>
      <c r="E2762" s="484" t="s">
        <v>1469</v>
      </c>
      <c r="F2762" s="484" t="s">
        <v>491</v>
      </c>
      <c r="G2762" s="484" t="s">
        <v>1577</v>
      </c>
      <c r="H2762" s="484"/>
      <c r="I2762" s="484"/>
      <c r="J2762" s="484"/>
      <c r="K2762" s="484"/>
      <c r="L2762" s="484"/>
      <c r="M2762" s="485"/>
      <c r="N2762" s="20"/>
      <c r="O2762" s="17"/>
      <c r="P2762" s="17"/>
      <c r="Q2762" s="17"/>
      <c r="R2762" s="17"/>
    </row>
    <row r="2763" spans="1:18" ht="15.75">
      <c r="A2763" s="17"/>
      <c r="B2763" s="213"/>
      <c r="C2763" s="174"/>
      <c r="D2763" s="199" t="s">
        <v>3684</v>
      </c>
      <c r="E2763" s="482" t="s">
        <v>3702</v>
      </c>
      <c r="F2763" s="483"/>
      <c r="G2763" s="199" t="s">
        <v>518</v>
      </c>
      <c r="H2763" s="199" t="s">
        <v>1636</v>
      </c>
      <c r="I2763" s="199">
        <v>0.86</v>
      </c>
      <c r="J2763" s="201">
        <f t="shared" ref="J2763:J2768" si="1374">H2763*I2763</f>
        <v>0.34400000000000003</v>
      </c>
      <c r="K2763" s="195">
        <v>0.24979999999999999</v>
      </c>
      <c r="L2763" s="201">
        <f t="shared" ref="L2763:L2768" si="1375">J2763*K2763</f>
        <v>8.5931199999999999E-2</v>
      </c>
      <c r="M2763" s="196">
        <f t="shared" ref="M2763:M2768" si="1376">ROUND(J2763+L2763,2)</f>
        <v>0.43</v>
      </c>
      <c r="N2763" s="20"/>
      <c r="O2763" s="17"/>
      <c r="P2763" s="17"/>
      <c r="Q2763" s="17"/>
      <c r="R2763" s="17"/>
    </row>
    <row r="2764" spans="1:18" ht="15.75">
      <c r="A2764" s="17"/>
      <c r="B2764" s="213"/>
      <c r="C2764" s="174"/>
      <c r="D2764" s="199" t="s">
        <v>1689</v>
      </c>
      <c r="E2764" s="482" t="s">
        <v>1690</v>
      </c>
      <c r="F2764" s="483"/>
      <c r="G2764" s="199" t="s">
        <v>600</v>
      </c>
      <c r="H2764" s="199" t="s">
        <v>3415</v>
      </c>
      <c r="I2764" s="199">
        <v>23.56</v>
      </c>
      <c r="J2764" s="201">
        <f t="shared" si="1374"/>
        <v>0.94240000000000002</v>
      </c>
      <c r="K2764" s="195">
        <v>0.24979999999999999</v>
      </c>
      <c r="L2764" s="201">
        <f t="shared" si="1375"/>
        <v>0.23541151999999999</v>
      </c>
      <c r="M2764" s="196">
        <f t="shared" si="1376"/>
        <v>1.18</v>
      </c>
      <c r="N2764" s="20"/>
      <c r="O2764" s="17"/>
      <c r="P2764" s="17"/>
      <c r="Q2764" s="17"/>
      <c r="R2764" s="17"/>
    </row>
    <row r="2765" spans="1:18" ht="15.75">
      <c r="A2765" s="17"/>
      <c r="B2765" s="213"/>
      <c r="C2765" s="174"/>
      <c r="D2765" s="199">
        <v>43653</v>
      </c>
      <c r="E2765" s="482" t="s">
        <v>3714</v>
      </c>
      <c r="F2765" s="483"/>
      <c r="G2765" s="199" t="s">
        <v>3715</v>
      </c>
      <c r="H2765" s="199" t="s">
        <v>3716</v>
      </c>
      <c r="I2765" s="199">
        <v>25.18</v>
      </c>
      <c r="J2765" s="201">
        <f t="shared" si="1374"/>
        <v>1.41008</v>
      </c>
      <c r="K2765" s="195">
        <v>0.24979999999999999</v>
      </c>
      <c r="L2765" s="201">
        <f t="shared" si="1375"/>
        <v>0.352237984</v>
      </c>
      <c r="M2765" s="196">
        <f t="shared" si="1376"/>
        <v>1.76</v>
      </c>
      <c r="N2765" s="20"/>
      <c r="O2765" s="17"/>
      <c r="P2765" s="17"/>
      <c r="Q2765" s="17"/>
      <c r="R2765" s="17"/>
    </row>
    <row r="2766" spans="1:18" ht="15.75">
      <c r="A2766" s="17"/>
      <c r="B2766" s="213"/>
      <c r="C2766" s="174"/>
      <c r="D2766" s="199" t="s">
        <v>3712</v>
      </c>
      <c r="E2766" s="482" t="s">
        <v>3713</v>
      </c>
      <c r="F2766" s="483"/>
      <c r="G2766" s="199" t="s">
        <v>600</v>
      </c>
      <c r="H2766" s="199" t="s">
        <v>3665</v>
      </c>
      <c r="I2766" s="199">
        <v>40.42</v>
      </c>
      <c r="J2766" s="201">
        <f t="shared" si="1374"/>
        <v>6.4672000000000001</v>
      </c>
      <c r="K2766" s="195">
        <v>0.24979999999999999</v>
      </c>
      <c r="L2766" s="201">
        <f t="shared" si="1375"/>
        <v>1.61550656</v>
      </c>
      <c r="M2766" s="196">
        <f t="shared" si="1376"/>
        <v>8.08</v>
      </c>
      <c r="N2766" s="20"/>
      <c r="O2766" s="17"/>
      <c r="P2766" s="17"/>
      <c r="Q2766" s="17"/>
      <c r="R2766" s="17"/>
    </row>
    <row r="2767" spans="1:18" ht="15.75">
      <c r="A2767" s="17"/>
      <c r="B2767" s="213"/>
      <c r="C2767" s="174"/>
      <c r="D2767" s="199" t="s">
        <v>2289</v>
      </c>
      <c r="E2767" s="482" t="s">
        <v>635</v>
      </c>
      <c r="F2767" s="483"/>
      <c r="G2767" s="199" t="s">
        <v>596</v>
      </c>
      <c r="H2767" s="199" t="s">
        <v>1636</v>
      </c>
      <c r="I2767" s="192" t="s">
        <v>2298</v>
      </c>
      <c r="J2767" s="201">
        <f t="shared" si="1374"/>
        <v>9.6240000000000006</v>
      </c>
      <c r="K2767" s="195">
        <v>0.24979999999999999</v>
      </c>
      <c r="L2767" s="201">
        <f t="shared" si="1375"/>
        <v>2.4040752000000003</v>
      </c>
      <c r="M2767" s="196">
        <f t="shared" si="1376"/>
        <v>12.03</v>
      </c>
      <c r="N2767" s="20"/>
      <c r="O2767" s="17"/>
      <c r="P2767" s="17"/>
      <c r="Q2767" s="17"/>
      <c r="R2767" s="17"/>
    </row>
    <row r="2768" spans="1:18" ht="15.75">
      <c r="A2768" s="17"/>
      <c r="B2768" s="213"/>
      <c r="C2768" s="174"/>
      <c r="D2768" s="199" t="s">
        <v>606</v>
      </c>
      <c r="E2768" s="482" t="s">
        <v>597</v>
      </c>
      <c r="F2768" s="483"/>
      <c r="G2768" s="199" t="s">
        <v>596</v>
      </c>
      <c r="H2768" s="199" t="s">
        <v>1665</v>
      </c>
      <c r="I2768" s="192" t="s">
        <v>1922</v>
      </c>
      <c r="J2768" s="201">
        <f t="shared" si="1374"/>
        <v>6.051499999999999</v>
      </c>
      <c r="K2768" s="195">
        <v>0.24979999999999999</v>
      </c>
      <c r="L2768" s="201">
        <f t="shared" si="1375"/>
        <v>1.5116646999999996</v>
      </c>
      <c r="M2768" s="196">
        <f t="shared" si="1376"/>
        <v>7.56</v>
      </c>
      <c r="N2768" s="20"/>
      <c r="O2768" s="17"/>
      <c r="P2768" s="17"/>
      <c r="Q2768" s="17"/>
      <c r="R2768" s="17"/>
    </row>
    <row r="2769" spans="1:18" ht="15.75">
      <c r="A2769" s="17"/>
      <c r="B2769" s="213"/>
      <c r="C2769" s="487"/>
      <c r="D2769" s="487"/>
      <c r="E2769" s="487"/>
      <c r="F2769" s="487"/>
      <c r="G2769" s="487"/>
      <c r="H2769" s="487"/>
      <c r="I2769" s="487"/>
      <c r="J2769" s="487"/>
      <c r="K2769" s="487"/>
      <c r="L2769" s="209" t="s">
        <v>594</v>
      </c>
      <c r="M2769" s="210">
        <f>SUM(M2763:M2768)</f>
        <v>31.039999999999996</v>
      </c>
      <c r="N2769" s="20"/>
      <c r="O2769" s="17"/>
      <c r="P2769" s="17"/>
      <c r="Q2769" s="17"/>
      <c r="R2769" s="17"/>
    </row>
    <row r="2770" spans="1:18" ht="15.75">
      <c r="A2770" s="17"/>
      <c r="B2770" s="213"/>
      <c r="C2770" s="206" t="s">
        <v>4127</v>
      </c>
      <c r="D2770" s="206" t="s">
        <v>1445</v>
      </c>
      <c r="E2770" s="484" t="s">
        <v>1470</v>
      </c>
      <c r="F2770" s="484" t="s">
        <v>491</v>
      </c>
      <c r="G2770" s="484" t="s">
        <v>1577</v>
      </c>
      <c r="H2770" s="484"/>
      <c r="I2770" s="484"/>
      <c r="J2770" s="484"/>
      <c r="K2770" s="484"/>
      <c r="L2770" s="484"/>
      <c r="M2770" s="485"/>
      <c r="N2770" s="20"/>
      <c r="O2770" s="17"/>
      <c r="P2770" s="17"/>
      <c r="Q2770" s="17"/>
      <c r="R2770" s="17"/>
    </row>
    <row r="2771" spans="1:18" ht="15.75">
      <c r="A2771" s="17"/>
      <c r="B2771" s="213"/>
      <c r="C2771" s="174"/>
      <c r="D2771" s="199" t="s">
        <v>3684</v>
      </c>
      <c r="E2771" s="482" t="s">
        <v>3702</v>
      </c>
      <c r="F2771" s="483"/>
      <c r="G2771" s="199" t="s">
        <v>518</v>
      </c>
      <c r="H2771" s="199" t="s">
        <v>1636</v>
      </c>
      <c r="I2771" s="199">
        <v>0.86</v>
      </c>
      <c r="J2771" s="201">
        <f t="shared" ref="J2771:J2776" si="1377">H2771*I2771</f>
        <v>0.34400000000000003</v>
      </c>
      <c r="K2771" s="195">
        <v>0.24979999999999999</v>
      </c>
      <c r="L2771" s="201">
        <f t="shared" ref="L2771:L2776" si="1378">J2771*K2771</f>
        <v>8.5931199999999999E-2</v>
      </c>
      <c r="M2771" s="196">
        <f t="shared" ref="M2771:M2776" si="1379">ROUND(J2771+L2771,2)</f>
        <v>0.43</v>
      </c>
      <c r="N2771" s="20"/>
      <c r="O2771" s="17"/>
      <c r="P2771" s="17"/>
      <c r="Q2771" s="17"/>
      <c r="R2771" s="17"/>
    </row>
    <row r="2772" spans="1:18" ht="15.75">
      <c r="A2772" s="17"/>
      <c r="B2772" s="213"/>
      <c r="C2772" s="174"/>
      <c r="D2772" s="199" t="s">
        <v>1689</v>
      </c>
      <c r="E2772" s="482" t="s">
        <v>1690</v>
      </c>
      <c r="F2772" s="483"/>
      <c r="G2772" s="199" t="s">
        <v>600</v>
      </c>
      <c r="H2772" s="199" t="s">
        <v>3415</v>
      </c>
      <c r="I2772" s="199">
        <v>23.56</v>
      </c>
      <c r="J2772" s="201">
        <f t="shared" si="1377"/>
        <v>0.94240000000000002</v>
      </c>
      <c r="K2772" s="195">
        <v>0.24979999999999999</v>
      </c>
      <c r="L2772" s="201">
        <f t="shared" si="1378"/>
        <v>0.23541151999999999</v>
      </c>
      <c r="M2772" s="196">
        <f t="shared" si="1379"/>
        <v>1.18</v>
      </c>
      <c r="N2772" s="20"/>
      <c r="O2772" s="17"/>
      <c r="P2772" s="17"/>
      <c r="Q2772" s="17"/>
      <c r="R2772" s="17"/>
    </row>
    <row r="2773" spans="1:18" ht="15.75">
      <c r="A2773" s="17"/>
      <c r="B2773" s="213"/>
      <c r="C2773" s="174"/>
      <c r="D2773" s="199">
        <v>43653</v>
      </c>
      <c r="E2773" s="482" t="s">
        <v>3714</v>
      </c>
      <c r="F2773" s="483"/>
      <c r="G2773" s="199" t="s">
        <v>3715</v>
      </c>
      <c r="H2773" s="199" t="s">
        <v>3716</v>
      </c>
      <c r="I2773" s="199">
        <v>25.18</v>
      </c>
      <c r="J2773" s="201">
        <f t="shared" si="1377"/>
        <v>1.41008</v>
      </c>
      <c r="K2773" s="195">
        <v>0.24979999999999999</v>
      </c>
      <c r="L2773" s="201">
        <f t="shared" si="1378"/>
        <v>0.352237984</v>
      </c>
      <c r="M2773" s="196">
        <f t="shared" si="1379"/>
        <v>1.76</v>
      </c>
      <c r="N2773" s="20"/>
      <c r="O2773" s="17"/>
      <c r="P2773" s="17"/>
      <c r="Q2773" s="17"/>
      <c r="R2773" s="17"/>
    </row>
    <row r="2774" spans="1:18" ht="15.75">
      <c r="A2774" s="17"/>
      <c r="B2774" s="213"/>
      <c r="C2774" s="174"/>
      <c r="D2774" s="199" t="s">
        <v>3719</v>
      </c>
      <c r="E2774" s="482" t="s">
        <v>3720</v>
      </c>
      <c r="F2774" s="483"/>
      <c r="G2774" s="199" t="s">
        <v>600</v>
      </c>
      <c r="H2774" s="199" t="s">
        <v>3665</v>
      </c>
      <c r="I2774" s="199">
        <v>39.130000000000003</v>
      </c>
      <c r="J2774" s="201">
        <f t="shared" si="1377"/>
        <v>6.2608000000000006</v>
      </c>
      <c r="K2774" s="195">
        <v>0.24979999999999999</v>
      </c>
      <c r="L2774" s="201">
        <f t="shared" si="1378"/>
        <v>1.5639478400000002</v>
      </c>
      <c r="M2774" s="196">
        <f t="shared" si="1379"/>
        <v>7.82</v>
      </c>
      <c r="N2774" s="20"/>
      <c r="O2774" s="17"/>
      <c r="P2774" s="17"/>
      <c r="Q2774" s="17"/>
      <c r="R2774" s="17"/>
    </row>
    <row r="2775" spans="1:18" ht="15.75">
      <c r="A2775" s="17"/>
      <c r="B2775" s="213"/>
      <c r="C2775" s="174"/>
      <c r="D2775" s="199" t="s">
        <v>2289</v>
      </c>
      <c r="E2775" s="482" t="s">
        <v>635</v>
      </c>
      <c r="F2775" s="483"/>
      <c r="G2775" s="199" t="s">
        <v>596</v>
      </c>
      <c r="H2775" s="199" t="s">
        <v>1636</v>
      </c>
      <c r="I2775" s="192" t="s">
        <v>2298</v>
      </c>
      <c r="J2775" s="201">
        <f t="shared" si="1377"/>
        <v>9.6240000000000006</v>
      </c>
      <c r="K2775" s="195">
        <v>0.24979999999999999</v>
      </c>
      <c r="L2775" s="201">
        <f t="shared" si="1378"/>
        <v>2.4040752000000003</v>
      </c>
      <c r="M2775" s="196">
        <f t="shared" si="1379"/>
        <v>12.03</v>
      </c>
      <c r="N2775" s="20"/>
      <c r="O2775" s="17"/>
      <c r="P2775" s="17"/>
      <c r="Q2775" s="17"/>
      <c r="R2775" s="17"/>
    </row>
    <row r="2776" spans="1:18" ht="15.75">
      <c r="A2776" s="17"/>
      <c r="B2776" s="213"/>
      <c r="C2776" s="174"/>
      <c r="D2776" s="199" t="s">
        <v>606</v>
      </c>
      <c r="E2776" s="482" t="s">
        <v>597</v>
      </c>
      <c r="F2776" s="483"/>
      <c r="G2776" s="199" t="s">
        <v>596</v>
      </c>
      <c r="H2776" s="199" t="s">
        <v>1665</v>
      </c>
      <c r="I2776" s="192" t="s">
        <v>1922</v>
      </c>
      <c r="J2776" s="201">
        <f t="shared" si="1377"/>
        <v>6.051499999999999</v>
      </c>
      <c r="K2776" s="195">
        <v>0.24979999999999999</v>
      </c>
      <c r="L2776" s="201">
        <f t="shared" si="1378"/>
        <v>1.5116646999999996</v>
      </c>
      <c r="M2776" s="196">
        <f t="shared" si="1379"/>
        <v>7.56</v>
      </c>
      <c r="N2776" s="20"/>
      <c r="O2776" s="17"/>
      <c r="P2776" s="17"/>
      <c r="Q2776" s="17"/>
      <c r="R2776" s="17"/>
    </row>
    <row r="2777" spans="1:18" ht="15.75">
      <c r="A2777" s="17"/>
      <c r="B2777" s="213"/>
      <c r="C2777" s="487"/>
      <c r="D2777" s="487"/>
      <c r="E2777" s="487"/>
      <c r="F2777" s="487"/>
      <c r="G2777" s="487"/>
      <c r="H2777" s="487"/>
      <c r="I2777" s="487"/>
      <c r="J2777" s="487"/>
      <c r="K2777" s="487"/>
      <c r="L2777" s="209" t="s">
        <v>594</v>
      </c>
      <c r="M2777" s="210">
        <f>SUM(M2771:M2776)</f>
        <v>30.779999999999998</v>
      </c>
      <c r="N2777" s="20"/>
      <c r="O2777" s="17"/>
      <c r="P2777" s="17"/>
      <c r="Q2777" s="17"/>
      <c r="R2777" s="17"/>
    </row>
    <row r="2778" spans="1:18" ht="15.75">
      <c r="A2778" s="17"/>
      <c r="B2778" s="213"/>
      <c r="C2778" s="206" t="s">
        <v>4128</v>
      </c>
      <c r="D2778" s="206" t="s">
        <v>3721</v>
      </c>
      <c r="E2778" s="484" t="s">
        <v>1471</v>
      </c>
      <c r="F2778" s="484" t="s">
        <v>491</v>
      </c>
      <c r="G2778" s="484" t="s">
        <v>1577</v>
      </c>
      <c r="H2778" s="484"/>
      <c r="I2778" s="484"/>
      <c r="J2778" s="484"/>
      <c r="K2778" s="484"/>
      <c r="L2778" s="484"/>
      <c r="M2778" s="485"/>
      <c r="N2778" s="20"/>
      <c r="O2778" s="17"/>
      <c r="P2778" s="17"/>
      <c r="Q2778" s="17"/>
      <c r="R2778" s="17"/>
    </row>
    <row r="2779" spans="1:18" ht="15.75">
      <c r="A2779" s="17"/>
      <c r="B2779" s="213"/>
      <c r="C2779" s="174"/>
      <c r="D2779" s="199" t="s">
        <v>3684</v>
      </c>
      <c r="E2779" s="482" t="s">
        <v>3702</v>
      </c>
      <c r="F2779" s="483"/>
      <c r="G2779" s="199" t="s">
        <v>518</v>
      </c>
      <c r="H2779" s="199" t="s">
        <v>1636</v>
      </c>
      <c r="I2779" s="199">
        <v>0.86</v>
      </c>
      <c r="J2779" s="201">
        <f t="shared" ref="J2779:J2783" si="1380">H2779*I2779</f>
        <v>0.34400000000000003</v>
      </c>
      <c r="K2779" s="195">
        <v>0.24979999999999999</v>
      </c>
      <c r="L2779" s="201">
        <f t="shared" ref="L2779:L2783" si="1381">J2779*K2779</f>
        <v>8.5931199999999999E-2</v>
      </c>
      <c r="M2779" s="196">
        <f t="shared" ref="M2779:M2783" si="1382">ROUND(J2779+L2779,2)</f>
        <v>0.43</v>
      </c>
      <c r="N2779" s="20"/>
      <c r="O2779" s="17"/>
      <c r="P2779" s="17"/>
      <c r="Q2779" s="17"/>
      <c r="R2779" s="17"/>
    </row>
    <row r="2780" spans="1:18" ht="15.75">
      <c r="A2780" s="17"/>
      <c r="B2780" s="213"/>
      <c r="C2780" s="174"/>
      <c r="D2780" s="199" t="s">
        <v>1689</v>
      </c>
      <c r="E2780" s="482" t="s">
        <v>1690</v>
      </c>
      <c r="F2780" s="483"/>
      <c r="G2780" s="199" t="s">
        <v>600</v>
      </c>
      <c r="H2780" s="199" t="s">
        <v>1562</v>
      </c>
      <c r="I2780" s="199">
        <v>23.56</v>
      </c>
      <c r="J2780" s="201">
        <f t="shared" si="1380"/>
        <v>1.1779999999999999</v>
      </c>
      <c r="K2780" s="195">
        <v>0.24979999999999999</v>
      </c>
      <c r="L2780" s="201">
        <f t="shared" si="1381"/>
        <v>0.29426439999999998</v>
      </c>
      <c r="M2780" s="196">
        <f t="shared" si="1382"/>
        <v>1.47</v>
      </c>
      <c r="N2780" s="20"/>
      <c r="O2780" s="17"/>
      <c r="P2780" s="17"/>
      <c r="Q2780" s="17"/>
      <c r="R2780" s="17"/>
    </row>
    <row r="2781" spans="1:18" ht="15.75">
      <c r="A2781" s="17"/>
      <c r="B2781" s="213"/>
      <c r="C2781" s="174"/>
      <c r="D2781" s="199">
        <v>43776</v>
      </c>
      <c r="E2781" s="482" t="s">
        <v>3722</v>
      </c>
      <c r="F2781" s="483"/>
      <c r="G2781" s="199" t="s">
        <v>3715</v>
      </c>
      <c r="H2781" s="199" t="s">
        <v>3723</v>
      </c>
      <c r="I2781" s="199">
        <v>27.24</v>
      </c>
      <c r="J2781" s="201">
        <f t="shared" si="1380"/>
        <v>1.2802799999999999</v>
      </c>
      <c r="K2781" s="195">
        <v>0.24979999999999999</v>
      </c>
      <c r="L2781" s="201">
        <f t="shared" si="1381"/>
        <v>0.31981394399999996</v>
      </c>
      <c r="M2781" s="196">
        <f t="shared" si="1382"/>
        <v>1.6</v>
      </c>
      <c r="N2781" s="20"/>
      <c r="O2781" s="17"/>
      <c r="P2781" s="17"/>
      <c r="Q2781" s="17"/>
      <c r="R2781" s="17"/>
    </row>
    <row r="2782" spans="1:18" ht="15.75">
      <c r="A2782" s="17"/>
      <c r="B2782" s="213"/>
      <c r="C2782" s="174"/>
      <c r="D2782" s="199" t="s">
        <v>2289</v>
      </c>
      <c r="E2782" s="482" t="s">
        <v>635</v>
      </c>
      <c r="F2782" s="483"/>
      <c r="G2782" s="199" t="s">
        <v>596</v>
      </c>
      <c r="H2782" s="199" t="s">
        <v>1636</v>
      </c>
      <c r="I2782" s="192" t="s">
        <v>2298</v>
      </c>
      <c r="J2782" s="201">
        <f t="shared" si="1380"/>
        <v>9.6240000000000006</v>
      </c>
      <c r="K2782" s="195">
        <v>0.24979999999999999</v>
      </c>
      <c r="L2782" s="201">
        <f t="shared" si="1381"/>
        <v>2.4040752000000003</v>
      </c>
      <c r="M2782" s="196">
        <f t="shared" si="1382"/>
        <v>12.03</v>
      </c>
      <c r="N2782" s="20"/>
      <c r="O2782" s="17"/>
      <c r="P2782" s="17"/>
      <c r="Q2782" s="17"/>
      <c r="R2782" s="17"/>
    </row>
    <row r="2783" spans="1:18" ht="15.75">
      <c r="A2783" s="17"/>
      <c r="B2783" s="213"/>
      <c r="C2783" s="174"/>
      <c r="D2783" s="199" t="s">
        <v>606</v>
      </c>
      <c r="E2783" s="482" t="s">
        <v>597</v>
      </c>
      <c r="F2783" s="483"/>
      <c r="G2783" s="199" t="s">
        <v>596</v>
      </c>
      <c r="H2783" s="199" t="s">
        <v>1665</v>
      </c>
      <c r="I2783" s="192" t="s">
        <v>1922</v>
      </c>
      <c r="J2783" s="201">
        <f t="shared" si="1380"/>
        <v>6.051499999999999</v>
      </c>
      <c r="K2783" s="195">
        <v>0.24979999999999999</v>
      </c>
      <c r="L2783" s="201">
        <f t="shared" si="1381"/>
        <v>1.5116646999999996</v>
      </c>
      <c r="M2783" s="196">
        <f t="shared" si="1382"/>
        <v>7.56</v>
      </c>
      <c r="N2783" s="20"/>
      <c r="O2783" s="17"/>
      <c r="P2783" s="17"/>
      <c r="Q2783" s="17"/>
      <c r="R2783" s="17"/>
    </row>
    <row r="2784" spans="1:18" ht="15.75">
      <c r="A2784" s="17"/>
      <c r="B2784" s="213"/>
      <c r="C2784" s="487"/>
      <c r="D2784" s="487"/>
      <c r="E2784" s="487"/>
      <c r="F2784" s="487"/>
      <c r="G2784" s="487"/>
      <c r="H2784" s="487"/>
      <c r="I2784" s="487"/>
      <c r="J2784" s="487"/>
      <c r="K2784" s="487"/>
      <c r="L2784" s="209" t="s">
        <v>594</v>
      </c>
      <c r="M2784" s="210">
        <f>SUM(M2779:M2783)</f>
        <v>23.09</v>
      </c>
      <c r="N2784" s="20"/>
      <c r="O2784" s="17"/>
      <c r="P2784" s="17"/>
      <c r="Q2784" s="17"/>
      <c r="R2784" s="17"/>
    </row>
    <row r="2785" spans="1:18" ht="15.75">
      <c r="A2785" s="17"/>
      <c r="B2785" s="213"/>
      <c r="C2785" s="206" t="s">
        <v>4129</v>
      </c>
      <c r="D2785" s="206" t="s">
        <v>3724</v>
      </c>
      <c r="E2785" s="484" t="s">
        <v>1472</v>
      </c>
      <c r="F2785" s="484" t="s">
        <v>491</v>
      </c>
      <c r="G2785" s="484" t="s">
        <v>1577</v>
      </c>
      <c r="H2785" s="484"/>
      <c r="I2785" s="484"/>
      <c r="J2785" s="484"/>
      <c r="K2785" s="484"/>
      <c r="L2785" s="484"/>
      <c r="M2785" s="485"/>
      <c r="N2785" s="20"/>
      <c r="O2785" s="17"/>
      <c r="P2785" s="17"/>
      <c r="Q2785" s="17"/>
      <c r="R2785" s="17"/>
    </row>
    <row r="2786" spans="1:18" ht="15.75">
      <c r="A2786" s="17"/>
      <c r="B2786" s="213"/>
      <c r="C2786" s="174"/>
      <c r="D2786" s="199" t="s">
        <v>3684</v>
      </c>
      <c r="E2786" s="482" t="s">
        <v>3702</v>
      </c>
      <c r="F2786" s="483"/>
      <c r="G2786" s="199" t="s">
        <v>518</v>
      </c>
      <c r="H2786" s="199" t="s">
        <v>1636</v>
      </c>
      <c r="I2786" s="199">
        <v>0.86</v>
      </c>
      <c r="J2786" s="201">
        <f t="shared" ref="J2786:J2790" si="1383">H2786*I2786</f>
        <v>0.34400000000000003</v>
      </c>
      <c r="K2786" s="195">
        <v>0.24979999999999999</v>
      </c>
      <c r="L2786" s="201">
        <f t="shared" ref="L2786:L2790" si="1384">J2786*K2786</f>
        <v>8.5931199999999999E-2</v>
      </c>
      <c r="M2786" s="196">
        <f t="shared" ref="M2786:M2790" si="1385">ROUND(J2786+L2786,2)</f>
        <v>0.43</v>
      </c>
      <c r="N2786" s="20"/>
      <c r="O2786" s="17"/>
      <c r="P2786" s="17"/>
      <c r="Q2786" s="17"/>
      <c r="R2786" s="17"/>
    </row>
    <row r="2787" spans="1:18" ht="15.75">
      <c r="A2787" s="17"/>
      <c r="B2787" s="213"/>
      <c r="C2787" s="174"/>
      <c r="D2787" s="199" t="s">
        <v>1689</v>
      </c>
      <c r="E2787" s="482" t="s">
        <v>1690</v>
      </c>
      <c r="F2787" s="483"/>
      <c r="G2787" s="199" t="s">
        <v>600</v>
      </c>
      <c r="H2787" s="199" t="s">
        <v>3725</v>
      </c>
      <c r="I2787" s="199">
        <v>23.56</v>
      </c>
      <c r="J2787" s="201">
        <f t="shared" si="1383"/>
        <v>0.77747999999999995</v>
      </c>
      <c r="K2787" s="195">
        <v>0.24979999999999999</v>
      </c>
      <c r="L2787" s="201">
        <f t="shared" si="1384"/>
        <v>0.19421450399999998</v>
      </c>
      <c r="M2787" s="196">
        <f t="shared" si="1385"/>
        <v>0.97</v>
      </c>
      <c r="N2787" s="20"/>
      <c r="O2787" s="17"/>
      <c r="P2787" s="17"/>
      <c r="Q2787" s="17"/>
      <c r="R2787" s="17"/>
    </row>
    <row r="2788" spans="1:18" ht="15.75">
      <c r="A2788" s="17"/>
      <c r="B2788" s="213"/>
      <c r="C2788" s="174"/>
      <c r="D2788" s="199" t="s">
        <v>3703</v>
      </c>
      <c r="E2788" s="482" t="s">
        <v>3704</v>
      </c>
      <c r="F2788" s="483"/>
      <c r="G2788" s="199" t="s">
        <v>600</v>
      </c>
      <c r="H2788" s="199" t="s">
        <v>3606</v>
      </c>
      <c r="I2788" s="199">
        <v>35.6</v>
      </c>
      <c r="J2788" s="201">
        <f t="shared" si="1383"/>
        <v>7.8320000000000007</v>
      </c>
      <c r="K2788" s="195">
        <v>0.24979999999999999</v>
      </c>
      <c r="L2788" s="201">
        <f t="shared" si="1384"/>
        <v>1.9564336000000002</v>
      </c>
      <c r="M2788" s="196">
        <f t="shared" si="1385"/>
        <v>9.7899999999999991</v>
      </c>
      <c r="N2788" s="20"/>
      <c r="O2788" s="17"/>
      <c r="P2788" s="17"/>
      <c r="Q2788" s="17"/>
      <c r="R2788" s="17"/>
    </row>
    <row r="2789" spans="1:18" ht="15.75">
      <c r="A2789" s="17"/>
      <c r="B2789" s="213"/>
      <c r="C2789" s="174"/>
      <c r="D2789" s="199" t="s">
        <v>2289</v>
      </c>
      <c r="E2789" s="482" t="s">
        <v>635</v>
      </c>
      <c r="F2789" s="483"/>
      <c r="G2789" s="199" t="s">
        <v>596</v>
      </c>
      <c r="H2789" s="199" t="s">
        <v>1665</v>
      </c>
      <c r="I2789" s="192" t="s">
        <v>2298</v>
      </c>
      <c r="J2789" s="201">
        <f t="shared" si="1383"/>
        <v>8.4209999999999994</v>
      </c>
      <c r="K2789" s="195">
        <v>0.24979999999999999</v>
      </c>
      <c r="L2789" s="201">
        <f t="shared" si="1384"/>
        <v>2.1035657999999997</v>
      </c>
      <c r="M2789" s="196">
        <f t="shared" si="1385"/>
        <v>10.52</v>
      </c>
      <c r="N2789" s="20"/>
      <c r="O2789" s="17"/>
      <c r="P2789" s="17"/>
      <c r="Q2789" s="17"/>
      <c r="R2789" s="17"/>
    </row>
    <row r="2790" spans="1:18" ht="15.75">
      <c r="A2790" s="17"/>
      <c r="B2790" s="213"/>
      <c r="C2790" s="174"/>
      <c r="D2790" s="199" t="s">
        <v>606</v>
      </c>
      <c r="E2790" s="482" t="s">
        <v>597</v>
      </c>
      <c r="F2790" s="483"/>
      <c r="G2790" s="199" t="s">
        <v>596</v>
      </c>
      <c r="H2790" s="199" t="s">
        <v>1594</v>
      </c>
      <c r="I2790" s="192" t="s">
        <v>1922</v>
      </c>
      <c r="J2790" s="201">
        <f t="shared" si="1383"/>
        <v>4.3224999999999998</v>
      </c>
      <c r="K2790" s="195">
        <v>0.24979999999999999</v>
      </c>
      <c r="L2790" s="201">
        <f t="shared" si="1384"/>
        <v>1.0797604999999999</v>
      </c>
      <c r="M2790" s="196">
        <f t="shared" si="1385"/>
        <v>5.4</v>
      </c>
      <c r="N2790" s="20"/>
      <c r="O2790" s="17"/>
      <c r="P2790" s="17"/>
      <c r="Q2790" s="17"/>
      <c r="R2790" s="17"/>
    </row>
    <row r="2791" spans="1:18" ht="15.75">
      <c r="A2791" s="17"/>
      <c r="B2791" s="213"/>
      <c r="C2791" s="487"/>
      <c r="D2791" s="487"/>
      <c r="E2791" s="487"/>
      <c r="F2791" s="487"/>
      <c r="G2791" s="487"/>
      <c r="H2791" s="487"/>
      <c r="I2791" s="487"/>
      <c r="J2791" s="487"/>
      <c r="K2791" s="487"/>
      <c r="L2791" s="209" t="s">
        <v>594</v>
      </c>
      <c r="M2791" s="210">
        <f>SUM(M2786:M2790)</f>
        <v>27.11</v>
      </c>
      <c r="N2791" s="20"/>
      <c r="O2791" s="17"/>
      <c r="P2791" s="17"/>
      <c r="Q2791" s="17"/>
      <c r="R2791" s="17"/>
    </row>
    <row r="2792" spans="1:18" ht="15.75">
      <c r="A2792" s="17"/>
      <c r="B2792" s="213"/>
      <c r="C2792" s="206" t="s">
        <v>4130</v>
      </c>
      <c r="D2792" s="206" t="s">
        <v>3726</v>
      </c>
      <c r="E2792" s="484" t="s">
        <v>1473</v>
      </c>
      <c r="F2792" s="484" t="s">
        <v>491</v>
      </c>
      <c r="G2792" s="484" t="s">
        <v>1577</v>
      </c>
      <c r="H2792" s="484"/>
      <c r="I2792" s="484"/>
      <c r="J2792" s="484"/>
      <c r="K2792" s="484"/>
      <c r="L2792" s="484"/>
      <c r="M2792" s="485"/>
      <c r="N2792" s="20"/>
      <c r="O2792" s="17"/>
      <c r="P2792" s="17"/>
      <c r="Q2792" s="17"/>
      <c r="R2792" s="17"/>
    </row>
    <row r="2793" spans="1:18" ht="15.75">
      <c r="A2793" s="17"/>
      <c r="B2793" s="213"/>
      <c r="C2793" s="174"/>
      <c r="D2793" s="199" t="s">
        <v>1689</v>
      </c>
      <c r="E2793" s="482" t="s">
        <v>1690</v>
      </c>
      <c r="F2793" s="483"/>
      <c r="G2793" s="199" t="s">
        <v>600</v>
      </c>
      <c r="H2793" s="199" t="s">
        <v>3415</v>
      </c>
      <c r="I2793" s="199">
        <v>23.56</v>
      </c>
      <c r="J2793" s="201">
        <f t="shared" ref="J2793:J2796" si="1386">H2793*I2793</f>
        <v>0.94240000000000002</v>
      </c>
      <c r="K2793" s="195">
        <v>0.24979999999999999</v>
      </c>
      <c r="L2793" s="201">
        <f t="shared" ref="L2793:L2796" si="1387">J2793*K2793</f>
        <v>0.23541151999999999</v>
      </c>
      <c r="M2793" s="196">
        <f t="shared" ref="M2793:M2796" si="1388">ROUND(J2793+L2793,2)</f>
        <v>1.18</v>
      </c>
      <c r="N2793" s="20"/>
      <c r="O2793" s="17"/>
      <c r="P2793" s="17"/>
      <c r="Q2793" s="17"/>
      <c r="R2793" s="17"/>
    </row>
    <row r="2794" spans="1:18" ht="15.75">
      <c r="A2794" s="17"/>
      <c r="B2794" s="213"/>
      <c r="C2794" s="174"/>
      <c r="D2794" s="199" t="s">
        <v>3717</v>
      </c>
      <c r="E2794" s="482" t="s">
        <v>3718</v>
      </c>
      <c r="F2794" s="483"/>
      <c r="G2794" s="199" t="s">
        <v>600</v>
      </c>
      <c r="H2794" s="199" t="s">
        <v>3665</v>
      </c>
      <c r="I2794" s="199">
        <v>39.67</v>
      </c>
      <c r="J2794" s="201">
        <f t="shared" si="1386"/>
        <v>6.3472000000000008</v>
      </c>
      <c r="K2794" s="195">
        <v>0.24979999999999999</v>
      </c>
      <c r="L2794" s="201">
        <f t="shared" si="1387"/>
        <v>1.5855305600000003</v>
      </c>
      <c r="M2794" s="196">
        <f t="shared" si="1388"/>
        <v>7.93</v>
      </c>
      <c r="N2794" s="20"/>
      <c r="O2794" s="17"/>
      <c r="P2794" s="17"/>
      <c r="Q2794" s="17"/>
      <c r="R2794" s="17"/>
    </row>
    <row r="2795" spans="1:18" ht="15.75">
      <c r="A2795" s="17"/>
      <c r="B2795" s="213"/>
      <c r="C2795" s="174"/>
      <c r="D2795" s="199" t="s">
        <v>2289</v>
      </c>
      <c r="E2795" s="482" t="s">
        <v>635</v>
      </c>
      <c r="F2795" s="483"/>
      <c r="G2795" s="199" t="s">
        <v>596</v>
      </c>
      <c r="H2795" s="199" t="s">
        <v>1633</v>
      </c>
      <c r="I2795" s="192" t="s">
        <v>2298</v>
      </c>
      <c r="J2795" s="201">
        <f t="shared" si="1386"/>
        <v>7.2179999999999991</v>
      </c>
      <c r="K2795" s="195">
        <v>0.24979999999999999</v>
      </c>
      <c r="L2795" s="201">
        <f t="shared" si="1387"/>
        <v>1.8030563999999998</v>
      </c>
      <c r="M2795" s="196">
        <f t="shared" si="1388"/>
        <v>9.02</v>
      </c>
      <c r="N2795" s="20"/>
      <c r="O2795" s="17"/>
      <c r="P2795" s="17"/>
      <c r="Q2795" s="17"/>
      <c r="R2795" s="17"/>
    </row>
    <row r="2796" spans="1:18" ht="15.75">
      <c r="A2796" s="17"/>
      <c r="B2796" s="213"/>
      <c r="C2796" s="174"/>
      <c r="D2796" s="199" t="s">
        <v>606</v>
      </c>
      <c r="E2796" s="482" t="s">
        <v>597</v>
      </c>
      <c r="F2796" s="483"/>
      <c r="G2796" s="199" t="s">
        <v>596</v>
      </c>
      <c r="H2796" s="199" t="s">
        <v>1594</v>
      </c>
      <c r="I2796" s="192" t="s">
        <v>1922</v>
      </c>
      <c r="J2796" s="201">
        <f t="shared" si="1386"/>
        <v>4.3224999999999998</v>
      </c>
      <c r="K2796" s="195">
        <v>0.24979999999999999</v>
      </c>
      <c r="L2796" s="201">
        <f t="shared" si="1387"/>
        <v>1.0797604999999999</v>
      </c>
      <c r="M2796" s="196">
        <f t="shared" si="1388"/>
        <v>5.4</v>
      </c>
      <c r="N2796" s="20"/>
      <c r="O2796" s="17"/>
      <c r="P2796" s="17"/>
      <c r="Q2796" s="17"/>
      <c r="R2796" s="17"/>
    </row>
    <row r="2797" spans="1:18" ht="15.75">
      <c r="A2797" s="17"/>
      <c r="B2797" s="213"/>
      <c r="C2797" s="487"/>
      <c r="D2797" s="487"/>
      <c r="E2797" s="487"/>
      <c r="F2797" s="487"/>
      <c r="G2797" s="487"/>
      <c r="H2797" s="487"/>
      <c r="I2797" s="487"/>
      <c r="J2797" s="487"/>
      <c r="K2797" s="487"/>
      <c r="L2797" s="209" t="s">
        <v>594</v>
      </c>
      <c r="M2797" s="210">
        <f>SUM(M2793:M2796)</f>
        <v>23.53</v>
      </c>
      <c r="N2797" s="20"/>
      <c r="O2797" s="17"/>
      <c r="P2797" s="17"/>
      <c r="Q2797" s="17"/>
      <c r="R2797" s="17"/>
    </row>
    <row r="2798" spans="1:18" ht="15.75">
      <c r="A2798" s="17"/>
      <c r="B2798" s="213"/>
      <c r="C2798" s="206" t="s">
        <v>4131</v>
      </c>
      <c r="D2798" s="206" t="s">
        <v>3727</v>
      </c>
      <c r="E2798" s="484" t="s">
        <v>1474</v>
      </c>
      <c r="F2798" s="484" t="s">
        <v>491</v>
      </c>
      <c r="G2798" s="484" t="s">
        <v>1577</v>
      </c>
      <c r="H2798" s="484"/>
      <c r="I2798" s="484"/>
      <c r="J2798" s="484"/>
      <c r="K2798" s="484"/>
      <c r="L2798" s="484"/>
      <c r="M2798" s="485"/>
      <c r="N2798" s="20"/>
      <c r="O2798" s="17"/>
      <c r="P2798" s="17"/>
      <c r="Q2798" s="17"/>
      <c r="R2798" s="17"/>
    </row>
    <row r="2799" spans="1:18" ht="15.75">
      <c r="A2799" s="17"/>
      <c r="B2799" s="213"/>
      <c r="C2799" s="174"/>
      <c r="D2799" s="199" t="s">
        <v>3728</v>
      </c>
      <c r="E2799" s="482" t="s">
        <v>3729</v>
      </c>
      <c r="F2799" s="483"/>
      <c r="G2799" s="199" t="s">
        <v>600</v>
      </c>
      <c r="H2799" s="199" t="s">
        <v>3663</v>
      </c>
      <c r="I2799" s="199">
        <v>30.78</v>
      </c>
      <c r="J2799" s="201">
        <f t="shared" ref="J2799:J2801" si="1389">H2799*I2799</f>
        <v>7.3872</v>
      </c>
      <c r="K2799" s="195">
        <v>0.24979999999999999</v>
      </c>
      <c r="L2799" s="201">
        <f t="shared" ref="L2799:L2801" si="1390">J2799*K2799</f>
        <v>1.8453225600000001</v>
      </c>
      <c r="M2799" s="196">
        <f t="shared" ref="M2799:M2801" si="1391">ROUND(J2799+L2799,2)</f>
        <v>9.23</v>
      </c>
      <c r="N2799" s="20"/>
      <c r="O2799" s="17"/>
      <c r="P2799" s="17"/>
      <c r="Q2799" s="17"/>
      <c r="R2799" s="17"/>
    </row>
    <row r="2800" spans="1:18" ht="15.75">
      <c r="A2800" s="17"/>
      <c r="B2800" s="213"/>
      <c r="C2800" s="174"/>
      <c r="D2800" s="199" t="s">
        <v>2289</v>
      </c>
      <c r="E2800" s="482" t="s">
        <v>635</v>
      </c>
      <c r="F2800" s="483"/>
      <c r="G2800" s="199" t="s">
        <v>596</v>
      </c>
      <c r="H2800" s="199" t="s">
        <v>1636</v>
      </c>
      <c r="I2800" s="192" t="s">
        <v>2298</v>
      </c>
      <c r="J2800" s="201">
        <f t="shared" si="1389"/>
        <v>9.6240000000000006</v>
      </c>
      <c r="K2800" s="195">
        <v>0.24979999999999999</v>
      </c>
      <c r="L2800" s="201">
        <f t="shared" si="1390"/>
        <v>2.4040752000000003</v>
      </c>
      <c r="M2800" s="196">
        <f t="shared" si="1391"/>
        <v>12.03</v>
      </c>
      <c r="N2800" s="20"/>
      <c r="O2800" s="17"/>
      <c r="P2800" s="17"/>
      <c r="Q2800" s="17"/>
      <c r="R2800" s="17"/>
    </row>
    <row r="2801" spans="1:18" ht="15.75">
      <c r="A2801" s="17"/>
      <c r="B2801" s="213"/>
      <c r="C2801" s="174"/>
      <c r="D2801" s="199" t="s">
        <v>606</v>
      </c>
      <c r="E2801" s="482" t="s">
        <v>597</v>
      </c>
      <c r="F2801" s="483"/>
      <c r="G2801" s="199" t="s">
        <v>596</v>
      </c>
      <c r="H2801" s="199" t="s">
        <v>1665</v>
      </c>
      <c r="I2801" s="192" t="s">
        <v>1922</v>
      </c>
      <c r="J2801" s="201">
        <f t="shared" si="1389"/>
        <v>6.051499999999999</v>
      </c>
      <c r="K2801" s="195">
        <v>0.24979999999999999</v>
      </c>
      <c r="L2801" s="201">
        <f t="shared" si="1390"/>
        <v>1.5116646999999996</v>
      </c>
      <c r="M2801" s="196">
        <f t="shared" si="1391"/>
        <v>7.56</v>
      </c>
      <c r="N2801" s="20"/>
      <c r="O2801" s="17"/>
      <c r="P2801" s="17"/>
      <c r="Q2801" s="17"/>
      <c r="R2801" s="17"/>
    </row>
    <row r="2802" spans="1:18" ht="15.75">
      <c r="A2802" s="17"/>
      <c r="B2802" s="213"/>
      <c r="C2802" s="487"/>
      <c r="D2802" s="487"/>
      <c r="E2802" s="487"/>
      <c r="F2802" s="487"/>
      <c r="G2802" s="487"/>
      <c r="H2802" s="487"/>
      <c r="I2802" s="487"/>
      <c r="J2802" s="487"/>
      <c r="K2802" s="487"/>
      <c r="L2802" s="209" t="s">
        <v>594</v>
      </c>
      <c r="M2802" s="210">
        <f>SUM(M2799:M2801)</f>
        <v>28.819999999999997</v>
      </c>
      <c r="N2802" s="20"/>
      <c r="O2802" s="17"/>
      <c r="P2802" s="17"/>
      <c r="Q2802" s="17"/>
      <c r="R2802" s="17"/>
    </row>
    <row r="2803" spans="1:18" ht="15.75">
      <c r="A2803" s="17"/>
      <c r="B2803" s="213"/>
      <c r="C2803" s="206" t="s">
        <v>4132</v>
      </c>
      <c r="D2803" s="206" t="s">
        <v>1446</v>
      </c>
      <c r="E2803" s="484" t="s">
        <v>1475</v>
      </c>
      <c r="F2803" s="484" t="s">
        <v>491</v>
      </c>
      <c r="G2803" s="484" t="s">
        <v>1577</v>
      </c>
      <c r="H2803" s="484"/>
      <c r="I2803" s="484"/>
      <c r="J2803" s="484"/>
      <c r="K2803" s="484"/>
      <c r="L2803" s="484"/>
      <c r="M2803" s="485"/>
      <c r="N2803" s="20"/>
      <c r="O2803" s="17"/>
      <c r="P2803" s="17"/>
      <c r="Q2803" s="17"/>
      <c r="R2803" s="17"/>
    </row>
    <row r="2804" spans="1:18" ht="15.75">
      <c r="A2804" s="17"/>
      <c r="B2804" s="213"/>
      <c r="C2804" s="174"/>
      <c r="D2804" s="199" t="s">
        <v>3730</v>
      </c>
      <c r="E2804" s="482" t="s">
        <v>3731</v>
      </c>
      <c r="F2804" s="483" t="s">
        <v>518</v>
      </c>
      <c r="G2804" s="199" t="s">
        <v>518</v>
      </c>
      <c r="H2804" s="199" t="s">
        <v>1629</v>
      </c>
      <c r="I2804" s="199">
        <v>2.58</v>
      </c>
      <c r="J2804" s="201">
        <f t="shared" ref="J2804:J2808" si="1392">H2804*I2804</f>
        <v>1.548</v>
      </c>
      <c r="K2804" s="195">
        <v>0.24979999999999999</v>
      </c>
      <c r="L2804" s="201">
        <f t="shared" ref="L2804:L2808" si="1393">J2804*K2804</f>
        <v>0.38669039999999999</v>
      </c>
      <c r="M2804" s="196">
        <f t="shared" ref="M2804:M2808" si="1394">ROUND(J2804+L2804,2)</f>
        <v>1.93</v>
      </c>
      <c r="N2804" s="20"/>
      <c r="O2804" s="17"/>
      <c r="P2804" s="17"/>
      <c r="Q2804" s="17"/>
      <c r="R2804" s="17"/>
    </row>
    <row r="2805" spans="1:18" ht="15.75">
      <c r="A2805" s="17"/>
      <c r="B2805" s="213"/>
      <c r="C2805" s="174"/>
      <c r="D2805" s="199" t="s">
        <v>1689</v>
      </c>
      <c r="E2805" s="482" t="s">
        <v>1690</v>
      </c>
      <c r="F2805" s="483" t="s">
        <v>600</v>
      </c>
      <c r="G2805" s="199" t="s">
        <v>600</v>
      </c>
      <c r="H2805" s="199" t="s">
        <v>2321</v>
      </c>
      <c r="I2805" s="199">
        <v>23.56</v>
      </c>
      <c r="J2805" s="201">
        <f t="shared" si="1392"/>
        <v>1.6492</v>
      </c>
      <c r="K2805" s="195">
        <v>0.24979999999999999</v>
      </c>
      <c r="L2805" s="201">
        <f t="shared" si="1393"/>
        <v>0.41197015999999997</v>
      </c>
      <c r="M2805" s="196">
        <f t="shared" si="1394"/>
        <v>2.06</v>
      </c>
      <c r="N2805" s="20"/>
      <c r="O2805" s="17"/>
      <c r="P2805" s="17"/>
      <c r="Q2805" s="17"/>
      <c r="R2805" s="17"/>
    </row>
    <row r="2806" spans="1:18" ht="15.75">
      <c r="A2806" s="17"/>
      <c r="B2806" s="213"/>
      <c r="C2806" s="174"/>
      <c r="D2806" s="199" t="s">
        <v>3719</v>
      </c>
      <c r="E2806" s="482" t="s">
        <v>3720</v>
      </c>
      <c r="F2806" s="483" t="s">
        <v>600</v>
      </c>
      <c r="G2806" s="199" t="s">
        <v>600</v>
      </c>
      <c r="H2806" s="199" t="s">
        <v>3665</v>
      </c>
      <c r="I2806" s="199">
        <v>39.130000000000003</v>
      </c>
      <c r="J2806" s="201">
        <f t="shared" si="1392"/>
        <v>6.2608000000000006</v>
      </c>
      <c r="K2806" s="195">
        <v>0.24979999999999999</v>
      </c>
      <c r="L2806" s="201">
        <f t="shared" si="1393"/>
        <v>1.5639478400000002</v>
      </c>
      <c r="M2806" s="196">
        <f t="shared" si="1394"/>
        <v>7.82</v>
      </c>
      <c r="N2806" s="20"/>
      <c r="O2806" s="17"/>
      <c r="P2806" s="17"/>
      <c r="Q2806" s="17"/>
      <c r="R2806" s="17"/>
    </row>
    <row r="2807" spans="1:18" ht="15.75">
      <c r="A2807" s="17"/>
      <c r="B2807" s="213"/>
      <c r="C2807" s="174"/>
      <c r="D2807" s="199" t="s">
        <v>2289</v>
      </c>
      <c r="E2807" s="482" t="s">
        <v>635</v>
      </c>
      <c r="F2807" s="483" t="s">
        <v>596</v>
      </c>
      <c r="G2807" s="199" t="s">
        <v>596</v>
      </c>
      <c r="H2807" s="199" t="s">
        <v>1568</v>
      </c>
      <c r="I2807" s="192" t="s">
        <v>2298</v>
      </c>
      <c r="J2807" s="201">
        <f t="shared" si="1392"/>
        <v>12.03</v>
      </c>
      <c r="K2807" s="195">
        <v>0.24979999999999999</v>
      </c>
      <c r="L2807" s="201">
        <f t="shared" si="1393"/>
        <v>3.0050939999999997</v>
      </c>
      <c r="M2807" s="196">
        <f t="shared" si="1394"/>
        <v>15.04</v>
      </c>
      <c r="N2807" s="20"/>
      <c r="O2807" s="17"/>
      <c r="P2807" s="17"/>
      <c r="Q2807" s="17"/>
      <c r="R2807" s="17"/>
    </row>
    <row r="2808" spans="1:18" ht="15.75">
      <c r="A2808" s="17"/>
      <c r="B2808" s="213"/>
      <c r="C2808" s="174"/>
      <c r="D2808" s="199" t="s">
        <v>606</v>
      </c>
      <c r="E2808" s="482" t="s">
        <v>597</v>
      </c>
      <c r="F2808" s="483" t="s">
        <v>596</v>
      </c>
      <c r="G2808" s="199" t="s">
        <v>596</v>
      </c>
      <c r="H2808" s="199" t="s">
        <v>1568</v>
      </c>
      <c r="I2808" s="192" t="s">
        <v>1922</v>
      </c>
      <c r="J2808" s="201">
        <f t="shared" si="1392"/>
        <v>8.6449999999999996</v>
      </c>
      <c r="K2808" s="195">
        <v>0.24979999999999999</v>
      </c>
      <c r="L2808" s="201">
        <f t="shared" si="1393"/>
        <v>2.1595209999999998</v>
      </c>
      <c r="M2808" s="196">
        <f t="shared" si="1394"/>
        <v>10.8</v>
      </c>
      <c r="N2808" s="20"/>
      <c r="O2808" s="17"/>
      <c r="P2808" s="17"/>
      <c r="Q2808" s="17"/>
      <c r="R2808" s="17"/>
    </row>
    <row r="2809" spans="1:18" ht="15.75">
      <c r="A2809" s="17"/>
      <c r="B2809" s="213"/>
      <c r="C2809" s="487"/>
      <c r="D2809" s="487"/>
      <c r="E2809" s="487"/>
      <c r="F2809" s="487"/>
      <c r="G2809" s="487"/>
      <c r="H2809" s="487"/>
      <c r="I2809" s="487"/>
      <c r="J2809" s="487"/>
      <c r="K2809" s="487"/>
      <c r="L2809" s="209" t="s">
        <v>594</v>
      </c>
      <c r="M2809" s="210">
        <f>SUM(M2804:M2808)</f>
        <v>37.650000000000006</v>
      </c>
      <c r="N2809" s="20"/>
      <c r="O2809" s="17"/>
      <c r="P2809" s="17"/>
      <c r="Q2809" s="17"/>
      <c r="R2809" s="17"/>
    </row>
    <row r="2810" spans="1:18" ht="15.75">
      <c r="A2810" s="17"/>
      <c r="B2810" s="213"/>
      <c r="C2810" s="206" t="s">
        <v>4133</v>
      </c>
      <c r="D2810" s="206" t="s">
        <v>1447</v>
      </c>
      <c r="E2810" s="484" t="s">
        <v>1476</v>
      </c>
      <c r="F2810" s="484" t="s">
        <v>491</v>
      </c>
      <c r="G2810" s="484" t="s">
        <v>1577</v>
      </c>
      <c r="H2810" s="484"/>
      <c r="I2810" s="484"/>
      <c r="J2810" s="484"/>
      <c r="K2810" s="484"/>
      <c r="L2810" s="484"/>
      <c r="M2810" s="485"/>
      <c r="N2810" s="20"/>
      <c r="O2810" s="17"/>
      <c r="P2810" s="17"/>
      <c r="Q2810" s="17"/>
      <c r="R2810" s="17"/>
    </row>
    <row r="2811" spans="1:18" ht="15.75">
      <c r="A2811" s="17"/>
      <c r="B2811" s="213"/>
      <c r="C2811" s="174"/>
      <c r="D2811" s="199" t="s">
        <v>3730</v>
      </c>
      <c r="E2811" s="482" t="s">
        <v>3731</v>
      </c>
      <c r="F2811" s="483"/>
      <c r="G2811" s="199" t="s">
        <v>518</v>
      </c>
      <c r="H2811" s="199" t="s">
        <v>1629</v>
      </c>
      <c r="I2811" s="199">
        <v>2.58</v>
      </c>
      <c r="J2811" s="201">
        <f t="shared" ref="J2811:J2815" si="1395">H2811*I2811</f>
        <v>1.548</v>
      </c>
      <c r="K2811" s="195">
        <v>0.24979999999999999</v>
      </c>
      <c r="L2811" s="201">
        <f t="shared" ref="L2811:L2815" si="1396">J2811*K2811</f>
        <v>0.38669039999999999</v>
      </c>
      <c r="M2811" s="196">
        <f t="shared" ref="M2811:M2815" si="1397">ROUND(J2811+L2811,2)</f>
        <v>1.93</v>
      </c>
      <c r="N2811" s="20"/>
      <c r="O2811" s="17"/>
      <c r="P2811" s="17"/>
      <c r="Q2811" s="17"/>
      <c r="R2811" s="17"/>
    </row>
    <row r="2812" spans="1:18" ht="15.75">
      <c r="A2812" s="17"/>
      <c r="B2812" s="213"/>
      <c r="C2812" s="174"/>
      <c r="D2812" s="199" t="s">
        <v>1689</v>
      </c>
      <c r="E2812" s="482" t="s">
        <v>1690</v>
      </c>
      <c r="F2812" s="483"/>
      <c r="G2812" s="199" t="s">
        <v>600</v>
      </c>
      <c r="H2812" s="199" t="s">
        <v>2321</v>
      </c>
      <c r="I2812" s="199">
        <v>23.56</v>
      </c>
      <c r="J2812" s="201">
        <f t="shared" si="1395"/>
        <v>1.6492</v>
      </c>
      <c r="K2812" s="195">
        <v>0.24979999999999999</v>
      </c>
      <c r="L2812" s="201">
        <f t="shared" si="1396"/>
        <v>0.41197015999999997</v>
      </c>
      <c r="M2812" s="196">
        <f t="shared" si="1397"/>
        <v>2.06</v>
      </c>
      <c r="N2812" s="20"/>
      <c r="O2812" s="17"/>
      <c r="P2812" s="17"/>
      <c r="Q2812" s="17"/>
      <c r="R2812" s="17"/>
    </row>
    <row r="2813" spans="1:18" ht="15.75">
      <c r="A2813" s="17"/>
      <c r="B2813" s="213"/>
      <c r="C2813" s="174"/>
      <c r="D2813" s="199" t="s">
        <v>3712</v>
      </c>
      <c r="E2813" s="482" t="s">
        <v>3713</v>
      </c>
      <c r="F2813" s="483"/>
      <c r="G2813" s="199" t="s">
        <v>600</v>
      </c>
      <c r="H2813" s="199" t="s">
        <v>3665</v>
      </c>
      <c r="I2813" s="192">
        <v>40.42</v>
      </c>
      <c r="J2813" s="201">
        <f t="shared" si="1395"/>
        <v>6.4672000000000001</v>
      </c>
      <c r="K2813" s="195">
        <v>0.24979999999999999</v>
      </c>
      <c r="L2813" s="201">
        <f t="shared" si="1396"/>
        <v>1.61550656</v>
      </c>
      <c r="M2813" s="196">
        <f t="shared" si="1397"/>
        <v>8.08</v>
      </c>
      <c r="N2813" s="20"/>
      <c r="O2813" s="17"/>
      <c r="P2813" s="17"/>
      <c r="Q2813" s="17"/>
      <c r="R2813" s="17"/>
    </row>
    <row r="2814" spans="1:18" ht="15.75">
      <c r="A2814" s="17"/>
      <c r="B2814" s="213"/>
      <c r="C2814" s="174"/>
      <c r="D2814" s="199" t="s">
        <v>2289</v>
      </c>
      <c r="E2814" s="482" t="s">
        <v>635</v>
      </c>
      <c r="F2814" s="483"/>
      <c r="G2814" s="199" t="s">
        <v>596</v>
      </c>
      <c r="H2814" s="199" t="s">
        <v>1568</v>
      </c>
      <c r="I2814" s="192" t="s">
        <v>2298</v>
      </c>
      <c r="J2814" s="201">
        <f t="shared" si="1395"/>
        <v>12.03</v>
      </c>
      <c r="K2814" s="195">
        <v>0.24979999999999999</v>
      </c>
      <c r="L2814" s="201">
        <f t="shared" si="1396"/>
        <v>3.0050939999999997</v>
      </c>
      <c r="M2814" s="196">
        <f t="shared" si="1397"/>
        <v>15.04</v>
      </c>
      <c r="N2814" s="20"/>
      <c r="O2814" s="17"/>
      <c r="P2814" s="17"/>
      <c r="Q2814" s="17"/>
      <c r="R2814" s="17"/>
    </row>
    <row r="2815" spans="1:18" ht="15.75">
      <c r="A2815" s="17"/>
      <c r="B2815" s="213"/>
      <c r="C2815" s="174"/>
      <c r="D2815" s="199" t="s">
        <v>606</v>
      </c>
      <c r="E2815" s="482" t="s">
        <v>597</v>
      </c>
      <c r="F2815" s="483"/>
      <c r="G2815" s="199" t="s">
        <v>596</v>
      </c>
      <c r="H2815" s="199" t="s">
        <v>1568</v>
      </c>
      <c r="I2815" s="192" t="s">
        <v>1922</v>
      </c>
      <c r="J2815" s="201">
        <f t="shared" si="1395"/>
        <v>8.6449999999999996</v>
      </c>
      <c r="K2815" s="195">
        <v>0.24979999999999999</v>
      </c>
      <c r="L2815" s="201">
        <f t="shared" si="1396"/>
        <v>2.1595209999999998</v>
      </c>
      <c r="M2815" s="196">
        <f t="shared" si="1397"/>
        <v>10.8</v>
      </c>
      <c r="N2815" s="20"/>
      <c r="O2815" s="17"/>
      <c r="P2815" s="17"/>
      <c r="Q2815" s="17"/>
      <c r="R2815" s="17"/>
    </row>
    <row r="2816" spans="1:18" ht="15.75">
      <c r="A2816" s="17"/>
      <c r="B2816" s="213"/>
      <c r="C2816" s="487"/>
      <c r="D2816" s="487"/>
      <c r="E2816" s="487"/>
      <c r="F2816" s="487"/>
      <c r="G2816" s="487"/>
      <c r="H2816" s="487"/>
      <c r="I2816" s="487"/>
      <c r="J2816" s="487"/>
      <c r="K2816" s="487"/>
      <c r="L2816" s="209" t="s">
        <v>594</v>
      </c>
      <c r="M2816" s="210">
        <f>SUM(M2811:M2815)</f>
        <v>37.909999999999997</v>
      </c>
      <c r="N2816" s="20"/>
      <c r="O2816" s="17"/>
      <c r="P2816" s="17"/>
      <c r="Q2816" s="17"/>
      <c r="R2816" s="17"/>
    </row>
    <row r="2817" spans="1:18" ht="15.75">
      <c r="A2817" s="17"/>
      <c r="B2817" s="213"/>
      <c r="C2817" s="206" t="s">
        <v>4134</v>
      </c>
      <c r="D2817" s="206" t="s">
        <v>1448</v>
      </c>
      <c r="E2817" s="484" t="s">
        <v>1477</v>
      </c>
      <c r="F2817" s="484" t="s">
        <v>491</v>
      </c>
      <c r="G2817" s="484" t="s">
        <v>1577</v>
      </c>
      <c r="H2817" s="484"/>
      <c r="I2817" s="484"/>
      <c r="J2817" s="484"/>
      <c r="K2817" s="484"/>
      <c r="L2817" s="484"/>
      <c r="M2817" s="485"/>
      <c r="N2817" s="20"/>
      <c r="O2817" s="17"/>
      <c r="P2817" s="17"/>
      <c r="Q2817" s="17"/>
      <c r="R2817" s="17"/>
    </row>
    <row r="2818" spans="1:18" ht="15.75">
      <c r="A2818" s="17"/>
      <c r="B2818" s="213"/>
      <c r="C2818" s="174"/>
      <c r="D2818" s="199" t="s">
        <v>3730</v>
      </c>
      <c r="E2818" s="482" t="s">
        <v>3731</v>
      </c>
      <c r="F2818" s="483"/>
      <c r="G2818" s="199" t="s">
        <v>518</v>
      </c>
      <c r="H2818" s="199" t="s">
        <v>1629</v>
      </c>
      <c r="I2818" s="199">
        <v>2.58</v>
      </c>
      <c r="J2818" s="201">
        <f t="shared" ref="J2818:J2822" si="1398">H2818*I2818</f>
        <v>1.548</v>
      </c>
      <c r="K2818" s="195">
        <v>0.24979999999999999</v>
      </c>
      <c r="L2818" s="201">
        <f t="shared" ref="L2818:L2822" si="1399">J2818*K2818</f>
        <v>0.38669039999999999</v>
      </c>
      <c r="M2818" s="196">
        <f t="shared" ref="M2818:M2822" si="1400">ROUND(J2818+L2818,2)</f>
        <v>1.93</v>
      </c>
      <c r="N2818" s="20"/>
      <c r="O2818" s="17"/>
      <c r="P2818" s="17"/>
      <c r="Q2818" s="17"/>
      <c r="R2818" s="17"/>
    </row>
    <row r="2819" spans="1:18" ht="15.75">
      <c r="A2819" s="17"/>
      <c r="B2819" s="213"/>
      <c r="C2819" s="174"/>
      <c r="D2819" s="199" t="s">
        <v>1689</v>
      </c>
      <c r="E2819" s="482" t="s">
        <v>1690</v>
      </c>
      <c r="F2819" s="483"/>
      <c r="G2819" s="199" t="s">
        <v>600</v>
      </c>
      <c r="H2819" s="199" t="s">
        <v>2321</v>
      </c>
      <c r="I2819" s="199">
        <v>23.56</v>
      </c>
      <c r="J2819" s="201">
        <f t="shared" si="1398"/>
        <v>1.6492</v>
      </c>
      <c r="K2819" s="195">
        <v>0.24979999999999999</v>
      </c>
      <c r="L2819" s="201">
        <f t="shared" si="1399"/>
        <v>0.41197015999999997</v>
      </c>
      <c r="M2819" s="196">
        <f t="shared" si="1400"/>
        <v>2.06</v>
      </c>
      <c r="N2819" s="20"/>
      <c r="O2819" s="17"/>
      <c r="P2819" s="17"/>
      <c r="Q2819" s="17"/>
      <c r="R2819" s="17"/>
    </row>
    <row r="2820" spans="1:18" ht="15.75">
      <c r="A2820" s="17"/>
      <c r="B2820" s="213"/>
      <c r="C2820" s="174"/>
      <c r="D2820" s="199" t="s">
        <v>3717</v>
      </c>
      <c r="E2820" s="482" t="s">
        <v>3718</v>
      </c>
      <c r="F2820" s="483"/>
      <c r="G2820" s="199" t="s">
        <v>600</v>
      </c>
      <c r="H2820" s="199" t="s">
        <v>3665</v>
      </c>
      <c r="I2820" s="199">
        <v>39.67</v>
      </c>
      <c r="J2820" s="201">
        <f t="shared" si="1398"/>
        <v>6.3472000000000008</v>
      </c>
      <c r="K2820" s="195">
        <v>0.24979999999999999</v>
      </c>
      <c r="L2820" s="201">
        <f t="shared" si="1399"/>
        <v>1.5855305600000003</v>
      </c>
      <c r="M2820" s="196">
        <f t="shared" si="1400"/>
        <v>7.93</v>
      </c>
      <c r="N2820" s="20"/>
      <c r="O2820" s="17"/>
      <c r="P2820" s="17"/>
      <c r="Q2820" s="17"/>
      <c r="R2820" s="17"/>
    </row>
    <row r="2821" spans="1:18" ht="15.75">
      <c r="A2821" s="17"/>
      <c r="B2821" s="213"/>
      <c r="C2821" s="174"/>
      <c r="D2821" s="199" t="s">
        <v>2289</v>
      </c>
      <c r="E2821" s="482" t="s">
        <v>635</v>
      </c>
      <c r="F2821" s="483"/>
      <c r="G2821" s="199" t="s">
        <v>596</v>
      </c>
      <c r="H2821" s="199" t="s">
        <v>1568</v>
      </c>
      <c r="I2821" s="192" t="s">
        <v>2298</v>
      </c>
      <c r="J2821" s="201">
        <f t="shared" si="1398"/>
        <v>12.03</v>
      </c>
      <c r="K2821" s="195">
        <v>0.24979999999999999</v>
      </c>
      <c r="L2821" s="201">
        <f t="shared" si="1399"/>
        <v>3.0050939999999997</v>
      </c>
      <c r="M2821" s="196">
        <f t="shared" si="1400"/>
        <v>15.04</v>
      </c>
      <c r="N2821" s="20"/>
      <c r="O2821" s="17"/>
      <c r="P2821" s="17"/>
      <c r="Q2821" s="17"/>
      <c r="R2821" s="17"/>
    </row>
    <row r="2822" spans="1:18" ht="15.75">
      <c r="A2822" s="17"/>
      <c r="B2822" s="213"/>
      <c r="C2822" s="174"/>
      <c r="D2822" s="199" t="s">
        <v>606</v>
      </c>
      <c r="E2822" s="482" t="s">
        <v>597</v>
      </c>
      <c r="F2822" s="483"/>
      <c r="G2822" s="199" t="s">
        <v>596</v>
      </c>
      <c r="H2822" s="199" t="s">
        <v>1568</v>
      </c>
      <c r="I2822" s="192" t="s">
        <v>1922</v>
      </c>
      <c r="J2822" s="201">
        <f t="shared" si="1398"/>
        <v>8.6449999999999996</v>
      </c>
      <c r="K2822" s="195">
        <v>0.24979999999999999</v>
      </c>
      <c r="L2822" s="201">
        <f t="shared" si="1399"/>
        <v>2.1595209999999998</v>
      </c>
      <c r="M2822" s="196">
        <f t="shared" si="1400"/>
        <v>10.8</v>
      </c>
      <c r="N2822" s="20"/>
      <c r="O2822" s="17"/>
      <c r="P2822" s="17"/>
      <c r="Q2822" s="17"/>
      <c r="R2822" s="17"/>
    </row>
    <row r="2823" spans="1:18" ht="15.75">
      <c r="A2823" s="17"/>
      <c r="B2823" s="213"/>
      <c r="C2823" s="487"/>
      <c r="D2823" s="487"/>
      <c r="E2823" s="487"/>
      <c r="F2823" s="487"/>
      <c r="G2823" s="487"/>
      <c r="H2823" s="487"/>
      <c r="I2823" s="487"/>
      <c r="J2823" s="487"/>
      <c r="K2823" s="487"/>
      <c r="L2823" s="209" t="s">
        <v>594</v>
      </c>
      <c r="M2823" s="210">
        <f>SUM(M2818:M2822)</f>
        <v>37.760000000000005</v>
      </c>
      <c r="N2823" s="20"/>
      <c r="O2823" s="17"/>
      <c r="P2823" s="17"/>
      <c r="Q2823" s="17"/>
      <c r="R2823" s="17"/>
    </row>
    <row r="2824" spans="1:18" ht="15.75">
      <c r="A2824" s="17"/>
      <c r="B2824" s="213"/>
      <c r="C2824" s="206" t="s">
        <v>4135</v>
      </c>
      <c r="D2824" s="206" t="s">
        <v>1449</v>
      </c>
      <c r="E2824" s="484" t="s">
        <v>1478</v>
      </c>
      <c r="F2824" s="484" t="s">
        <v>491</v>
      </c>
      <c r="G2824" s="484" t="s">
        <v>1577</v>
      </c>
      <c r="H2824" s="484"/>
      <c r="I2824" s="484"/>
      <c r="J2824" s="484"/>
      <c r="K2824" s="484"/>
      <c r="L2824" s="484"/>
      <c r="M2824" s="485"/>
      <c r="N2824" s="20"/>
      <c r="O2824" s="17"/>
      <c r="P2824" s="17"/>
      <c r="Q2824" s="17"/>
      <c r="R2824" s="17"/>
    </row>
    <row r="2825" spans="1:18" ht="15.75">
      <c r="A2825" s="17"/>
      <c r="B2825" s="213"/>
      <c r="C2825" s="174"/>
      <c r="D2825" s="199" t="s">
        <v>3732</v>
      </c>
      <c r="E2825" s="482" t="s">
        <v>3733</v>
      </c>
      <c r="F2825" s="483"/>
      <c r="G2825" s="199" t="s">
        <v>600</v>
      </c>
      <c r="H2825" s="199" t="s">
        <v>3663</v>
      </c>
      <c r="I2825" s="199">
        <v>42.21</v>
      </c>
      <c r="J2825" s="201">
        <f t="shared" ref="J2825:J2827" si="1401">H2825*I2825</f>
        <v>10.1304</v>
      </c>
      <c r="K2825" s="195">
        <v>0.24979999999999999</v>
      </c>
      <c r="L2825" s="201">
        <f t="shared" ref="L2825:L2827" si="1402">J2825*K2825</f>
        <v>2.5305739199999997</v>
      </c>
      <c r="M2825" s="196">
        <f t="shared" ref="M2825:M2827" si="1403">ROUND(J2825+L2825,2)</f>
        <v>12.66</v>
      </c>
      <c r="N2825" s="20"/>
      <c r="O2825" s="17"/>
      <c r="P2825" s="17"/>
      <c r="Q2825" s="17"/>
      <c r="R2825" s="17"/>
    </row>
    <row r="2826" spans="1:18" ht="15.75">
      <c r="A2826" s="17"/>
      <c r="B2826" s="213"/>
      <c r="C2826" s="174"/>
      <c r="D2826" s="199" t="s">
        <v>2289</v>
      </c>
      <c r="E2826" s="482" t="s">
        <v>635</v>
      </c>
      <c r="F2826" s="483"/>
      <c r="G2826" s="199" t="s">
        <v>596</v>
      </c>
      <c r="H2826" s="199" t="s">
        <v>1636</v>
      </c>
      <c r="I2826" s="192" t="s">
        <v>2298</v>
      </c>
      <c r="J2826" s="201">
        <f t="shared" si="1401"/>
        <v>9.6240000000000006</v>
      </c>
      <c r="K2826" s="195">
        <v>0.24979999999999999</v>
      </c>
      <c r="L2826" s="201">
        <f t="shared" si="1402"/>
        <v>2.4040752000000003</v>
      </c>
      <c r="M2826" s="196">
        <f t="shared" si="1403"/>
        <v>12.03</v>
      </c>
      <c r="N2826" s="20"/>
      <c r="O2826" s="17"/>
      <c r="P2826" s="17"/>
      <c r="Q2826" s="17"/>
      <c r="R2826" s="17"/>
    </row>
    <row r="2827" spans="1:18" ht="15.75">
      <c r="A2827" s="17"/>
      <c r="B2827" s="213"/>
      <c r="C2827" s="174"/>
      <c r="D2827" s="199" t="s">
        <v>606</v>
      </c>
      <c r="E2827" s="482" t="s">
        <v>597</v>
      </c>
      <c r="F2827" s="483"/>
      <c r="G2827" s="199" t="s">
        <v>596</v>
      </c>
      <c r="H2827" s="199" t="s">
        <v>1633</v>
      </c>
      <c r="I2827" s="192" t="s">
        <v>1922</v>
      </c>
      <c r="J2827" s="201">
        <f t="shared" si="1401"/>
        <v>5.1869999999999994</v>
      </c>
      <c r="K2827" s="195">
        <v>0.24979999999999999</v>
      </c>
      <c r="L2827" s="201">
        <f t="shared" si="1402"/>
        <v>1.2957125999999999</v>
      </c>
      <c r="M2827" s="196">
        <f t="shared" si="1403"/>
        <v>6.48</v>
      </c>
      <c r="N2827" s="20"/>
      <c r="O2827" s="17"/>
      <c r="P2827" s="17"/>
      <c r="Q2827" s="17"/>
      <c r="R2827" s="17"/>
    </row>
    <row r="2828" spans="1:18" ht="15.75">
      <c r="A2828" s="17"/>
      <c r="B2828" s="213"/>
      <c r="C2828" s="487"/>
      <c r="D2828" s="487"/>
      <c r="E2828" s="487"/>
      <c r="F2828" s="487"/>
      <c r="G2828" s="487"/>
      <c r="H2828" s="487"/>
      <c r="I2828" s="487"/>
      <c r="J2828" s="487"/>
      <c r="K2828" s="487"/>
      <c r="L2828" s="209" t="s">
        <v>594</v>
      </c>
      <c r="M2828" s="210">
        <f>SUM(M2825:M2827)</f>
        <v>31.169999999999998</v>
      </c>
      <c r="N2828" s="20"/>
      <c r="O2828" s="17"/>
      <c r="P2828" s="17"/>
      <c r="Q2828" s="17"/>
      <c r="R2828" s="17"/>
    </row>
    <row r="2829" spans="1:18" ht="15.75">
      <c r="A2829" s="17"/>
      <c r="B2829" s="213"/>
      <c r="C2829" s="206" t="s">
        <v>4136</v>
      </c>
      <c r="D2829" s="206" t="s">
        <v>1450</v>
      </c>
      <c r="E2829" s="484" t="s">
        <v>1479</v>
      </c>
      <c r="F2829" s="484" t="s">
        <v>491</v>
      </c>
      <c r="G2829" s="484" t="s">
        <v>1577</v>
      </c>
      <c r="H2829" s="484"/>
      <c r="I2829" s="484"/>
      <c r="J2829" s="484"/>
      <c r="K2829" s="484"/>
      <c r="L2829" s="484"/>
      <c r="M2829" s="485"/>
      <c r="N2829" s="20"/>
      <c r="O2829" s="17"/>
      <c r="P2829" s="17"/>
      <c r="Q2829" s="17"/>
      <c r="R2829" s="17"/>
    </row>
    <row r="2830" spans="1:18" ht="15.75">
      <c r="A2830" s="17"/>
      <c r="B2830" s="213"/>
      <c r="C2830" s="174"/>
      <c r="D2830" s="199" t="s">
        <v>3732</v>
      </c>
      <c r="E2830" s="482" t="s">
        <v>3733</v>
      </c>
      <c r="F2830" s="483" t="s">
        <v>600</v>
      </c>
      <c r="G2830" s="199" t="s">
        <v>600</v>
      </c>
      <c r="H2830" s="199" t="s">
        <v>2616</v>
      </c>
      <c r="I2830" s="199">
        <v>42.21</v>
      </c>
      <c r="J2830" s="201">
        <f t="shared" ref="J2830:J2832" si="1404">H2830*I2830</f>
        <v>5.0651999999999999</v>
      </c>
      <c r="K2830" s="195">
        <v>0.24979999999999999</v>
      </c>
      <c r="L2830" s="201">
        <f t="shared" ref="L2830:L2832" si="1405">J2830*K2830</f>
        <v>1.2652869599999998</v>
      </c>
      <c r="M2830" s="196">
        <f t="shared" ref="M2830:M2832" si="1406">ROUND(J2830+L2830,2)</f>
        <v>6.33</v>
      </c>
      <c r="N2830" s="20"/>
      <c r="O2830" s="17"/>
      <c r="P2830" s="17"/>
      <c r="Q2830" s="17"/>
      <c r="R2830" s="17"/>
    </row>
    <row r="2831" spans="1:18" ht="15.75">
      <c r="A2831" s="17"/>
      <c r="B2831" s="213"/>
      <c r="C2831" s="174"/>
      <c r="D2831" s="199" t="s">
        <v>2289</v>
      </c>
      <c r="E2831" s="482" t="s">
        <v>635</v>
      </c>
      <c r="F2831" s="483" t="s">
        <v>596</v>
      </c>
      <c r="G2831" s="199" t="s">
        <v>596</v>
      </c>
      <c r="H2831" s="199" t="s">
        <v>1633</v>
      </c>
      <c r="I2831" s="192" t="s">
        <v>2298</v>
      </c>
      <c r="J2831" s="201">
        <f t="shared" si="1404"/>
        <v>7.2179999999999991</v>
      </c>
      <c r="K2831" s="195">
        <v>0.24979999999999999</v>
      </c>
      <c r="L2831" s="201">
        <f t="shared" si="1405"/>
        <v>1.8030563999999998</v>
      </c>
      <c r="M2831" s="196">
        <f t="shared" si="1406"/>
        <v>9.02</v>
      </c>
      <c r="N2831" s="20"/>
      <c r="O2831" s="17"/>
      <c r="P2831" s="17"/>
      <c r="Q2831" s="17"/>
      <c r="R2831" s="17"/>
    </row>
    <row r="2832" spans="1:18" ht="15.75">
      <c r="A2832" s="17"/>
      <c r="B2832" s="213"/>
      <c r="C2832" s="174"/>
      <c r="D2832" s="199" t="s">
        <v>606</v>
      </c>
      <c r="E2832" s="482" t="s">
        <v>597</v>
      </c>
      <c r="F2832" s="483" t="s">
        <v>596</v>
      </c>
      <c r="G2832" s="199" t="s">
        <v>596</v>
      </c>
      <c r="H2832" s="199" t="s">
        <v>1565</v>
      </c>
      <c r="I2832" s="192" t="s">
        <v>1922</v>
      </c>
      <c r="J2832" s="201">
        <f t="shared" si="1404"/>
        <v>3.4580000000000002</v>
      </c>
      <c r="K2832" s="195">
        <v>0.24979999999999999</v>
      </c>
      <c r="L2832" s="201">
        <f t="shared" si="1405"/>
        <v>0.86380840000000003</v>
      </c>
      <c r="M2832" s="196">
        <f t="shared" si="1406"/>
        <v>4.32</v>
      </c>
      <c r="N2832" s="20"/>
      <c r="O2832" s="17"/>
      <c r="P2832" s="17"/>
      <c r="Q2832" s="17"/>
      <c r="R2832" s="17"/>
    </row>
    <row r="2833" spans="1:18" ht="15.75">
      <c r="A2833" s="17"/>
      <c r="B2833" s="213"/>
      <c r="C2833" s="487"/>
      <c r="D2833" s="487"/>
      <c r="E2833" s="487"/>
      <c r="F2833" s="487"/>
      <c r="G2833" s="487"/>
      <c r="H2833" s="487"/>
      <c r="I2833" s="487"/>
      <c r="J2833" s="487"/>
      <c r="K2833" s="487"/>
      <c r="L2833" s="209" t="s">
        <v>594</v>
      </c>
      <c r="M2833" s="210">
        <f>SUM(M2830:M2832)</f>
        <v>19.670000000000002</v>
      </c>
      <c r="N2833" s="136"/>
      <c r="O2833" s="17"/>
      <c r="P2833" s="17"/>
      <c r="Q2833" s="17"/>
      <c r="R2833" s="17"/>
    </row>
    <row r="2834" spans="1:18" ht="15.75">
      <c r="A2834" s="17"/>
      <c r="B2834" s="213"/>
      <c r="C2834" s="206" t="s">
        <v>4137</v>
      </c>
      <c r="D2834" s="206" t="s">
        <v>1451</v>
      </c>
      <c r="E2834" s="484" t="s">
        <v>547</v>
      </c>
      <c r="F2834" s="484" t="s">
        <v>491</v>
      </c>
      <c r="G2834" s="484" t="s">
        <v>1577</v>
      </c>
      <c r="H2834" s="484"/>
      <c r="I2834" s="484"/>
      <c r="J2834" s="484"/>
      <c r="K2834" s="484"/>
      <c r="L2834" s="484"/>
      <c r="M2834" s="485"/>
      <c r="N2834" s="20"/>
      <c r="O2834" s="17"/>
      <c r="P2834" s="17"/>
      <c r="Q2834" s="17"/>
      <c r="R2834" s="17"/>
    </row>
    <row r="2835" spans="1:18" ht="15.75">
      <c r="A2835" s="17"/>
      <c r="B2835" s="213"/>
      <c r="C2835" s="174"/>
      <c r="D2835" s="199" t="s">
        <v>3730</v>
      </c>
      <c r="E2835" s="482" t="s">
        <v>3731</v>
      </c>
      <c r="F2835" s="483"/>
      <c r="G2835" s="199" t="s">
        <v>518</v>
      </c>
      <c r="H2835" s="199" t="s">
        <v>3734</v>
      </c>
      <c r="I2835" s="199">
        <v>2.58</v>
      </c>
      <c r="J2835" s="201">
        <f t="shared" ref="J2835:J2840" si="1407">H2835*I2835</f>
        <v>1.4190000000000003</v>
      </c>
      <c r="K2835" s="195">
        <v>0.24979999999999999</v>
      </c>
      <c r="L2835" s="201">
        <f t="shared" ref="L2835:L2840" si="1408">J2835*K2835</f>
        <v>0.35446620000000006</v>
      </c>
      <c r="M2835" s="196">
        <f t="shared" ref="M2835:M2840" si="1409">ROUND(J2835+L2835,2)</f>
        <v>1.77</v>
      </c>
      <c r="N2835" s="20"/>
      <c r="O2835" s="17"/>
      <c r="P2835" s="17"/>
      <c r="Q2835" s="17"/>
      <c r="R2835" s="17"/>
    </row>
    <row r="2836" spans="1:18" ht="15.75" customHeight="1">
      <c r="A2836" s="17"/>
      <c r="B2836" s="213"/>
      <c r="C2836" s="174"/>
      <c r="D2836" s="199" t="s">
        <v>1689</v>
      </c>
      <c r="E2836" s="482" t="s">
        <v>1690</v>
      </c>
      <c r="F2836" s="483"/>
      <c r="G2836" s="199" t="s">
        <v>600</v>
      </c>
      <c r="H2836" s="199" t="s">
        <v>3673</v>
      </c>
      <c r="I2836" s="199">
        <v>23.56</v>
      </c>
      <c r="J2836" s="201">
        <f t="shared" si="1407"/>
        <v>1.0366399999999998</v>
      </c>
      <c r="K2836" s="195">
        <v>0.24979999999999999</v>
      </c>
      <c r="L2836" s="201">
        <f t="shared" si="1408"/>
        <v>0.25895267199999994</v>
      </c>
      <c r="M2836" s="196">
        <f t="shared" si="1409"/>
        <v>1.3</v>
      </c>
      <c r="N2836" s="20"/>
      <c r="O2836" s="17"/>
      <c r="P2836" s="17"/>
      <c r="Q2836" s="17"/>
      <c r="R2836" s="17"/>
    </row>
    <row r="2837" spans="1:18" ht="15.75">
      <c r="A2837" s="17"/>
      <c r="B2837" s="213"/>
      <c r="C2837" s="174"/>
      <c r="D2837" s="199" t="s">
        <v>3717</v>
      </c>
      <c r="E2837" s="482" t="s">
        <v>3718</v>
      </c>
      <c r="F2837" s="483"/>
      <c r="G2837" s="199" t="s">
        <v>600</v>
      </c>
      <c r="H2837" s="199" t="s">
        <v>3672</v>
      </c>
      <c r="I2837" s="199">
        <v>39.67</v>
      </c>
      <c r="J2837" s="201">
        <f t="shared" si="1407"/>
        <v>6.9819199999999997</v>
      </c>
      <c r="K2837" s="195">
        <v>0.24979999999999999</v>
      </c>
      <c r="L2837" s="201">
        <f t="shared" si="1408"/>
        <v>1.7440836159999999</v>
      </c>
      <c r="M2837" s="196">
        <f t="shared" si="1409"/>
        <v>8.73</v>
      </c>
      <c r="N2837" s="20"/>
      <c r="O2837" s="17"/>
      <c r="P2837" s="17"/>
      <c r="Q2837" s="17"/>
      <c r="R2837" s="17"/>
    </row>
    <row r="2838" spans="1:18" ht="15.75">
      <c r="A2838" s="17"/>
      <c r="B2838" s="213"/>
      <c r="C2838" s="174"/>
      <c r="D2838" s="199" t="s">
        <v>3732</v>
      </c>
      <c r="E2838" s="482" t="s">
        <v>3733</v>
      </c>
      <c r="F2838" s="483"/>
      <c r="G2838" s="199" t="s">
        <v>600</v>
      </c>
      <c r="H2838" s="199" t="s">
        <v>3735</v>
      </c>
      <c r="I2838" s="199">
        <v>42.21</v>
      </c>
      <c r="J2838" s="201">
        <f t="shared" si="1407"/>
        <v>5.57172</v>
      </c>
      <c r="K2838" s="195">
        <v>0.24979999999999999</v>
      </c>
      <c r="L2838" s="201">
        <f t="shared" si="1408"/>
        <v>1.3918156559999999</v>
      </c>
      <c r="M2838" s="196">
        <f t="shared" si="1409"/>
        <v>6.96</v>
      </c>
      <c r="N2838" s="20"/>
      <c r="O2838" s="17"/>
      <c r="P2838" s="17"/>
      <c r="Q2838" s="17"/>
      <c r="R2838" s="17"/>
    </row>
    <row r="2839" spans="1:18" ht="15.75">
      <c r="A2839" s="17"/>
      <c r="B2839" s="213"/>
      <c r="C2839" s="174"/>
      <c r="D2839" s="199" t="s">
        <v>2289</v>
      </c>
      <c r="E2839" s="482" t="s">
        <v>635</v>
      </c>
      <c r="F2839" s="483"/>
      <c r="G2839" s="199" t="s">
        <v>596</v>
      </c>
      <c r="H2839" s="199" t="s">
        <v>2332</v>
      </c>
      <c r="I2839" s="192" t="s">
        <v>2298</v>
      </c>
      <c r="J2839" s="201">
        <f t="shared" si="1407"/>
        <v>5.0526</v>
      </c>
      <c r="K2839" s="195">
        <v>0.24979999999999999</v>
      </c>
      <c r="L2839" s="201">
        <f t="shared" si="1408"/>
        <v>1.2621394799999999</v>
      </c>
      <c r="M2839" s="196">
        <f t="shared" si="1409"/>
        <v>6.31</v>
      </c>
      <c r="N2839" s="20"/>
      <c r="O2839" s="17"/>
      <c r="P2839" s="17"/>
      <c r="Q2839" s="17"/>
      <c r="R2839" s="17"/>
    </row>
    <row r="2840" spans="1:18" ht="15.75">
      <c r="A2840" s="17"/>
      <c r="B2840" s="213"/>
      <c r="C2840" s="174"/>
      <c r="D2840" s="199" t="s">
        <v>606</v>
      </c>
      <c r="E2840" s="482" t="s">
        <v>597</v>
      </c>
      <c r="F2840" s="483"/>
      <c r="G2840" s="199" t="s">
        <v>596</v>
      </c>
      <c r="H2840" s="199" t="s">
        <v>1696</v>
      </c>
      <c r="I2840" s="192" t="s">
        <v>1922</v>
      </c>
      <c r="J2840" s="201">
        <f t="shared" si="1407"/>
        <v>1.9018999999999999</v>
      </c>
      <c r="K2840" s="195">
        <v>0.24979999999999999</v>
      </c>
      <c r="L2840" s="201">
        <f t="shared" si="1408"/>
        <v>0.47509461999999997</v>
      </c>
      <c r="M2840" s="196">
        <f t="shared" si="1409"/>
        <v>2.38</v>
      </c>
      <c r="N2840" s="20"/>
      <c r="O2840" s="17"/>
      <c r="P2840" s="17"/>
      <c r="Q2840" s="17"/>
      <c r="R2840" s="17"/>
    </row>
    <row r="2841" spans="1:18" ht="15.75">
      <c r="A2841" s="17"/>
      <c r="B2841" s="213"/>
      <c r="C2841" s="487"/>
      <c r="D2841" s="487"/>
      <c r="E2841" s="487"/>
      <c r="F2841" s="487"/>
      <c r="G2841" s="487"/>
      <c r="H2841" s="487"/>
      <c r="I2841" s="487"/>
      <c r="J2841" s="487"/>
      <c r="K2841" s="487"/>
      <c r="L2841" s="209" t="s">
        <v>594</v>
      </c>
      <c r="M2841" s="210">
        <f>SUM(M2835:M2840)</f>
        <v>27.45</v>
      </c>
      <c r="N2841" s="20"/>
      <c r="O2841" s="17"/>
      <c r="P2841" s="17"/>
      <c r="Q2841" s="17"/>
      <c r="R2841" s="17"/>
    </row>
    <row r="2842" spans="1:18" ht="15.75">
      <c r="A2842" s="17"/>
      <c r="B2842" s="213"/>
      <c r="C2842" s="206" t="s">
        <v>4138</v>
      </c>
      <c r="D2842" s="206" t="s">
        <v>1452</v>
      </c>
      <c r="E2842" s="484" t="s">
        <v>1480</v>
      </c>
      <c r="F2842" s="484" t="s">
        <v>491</v>
      </c>
      <c r="G2842" s="484" t="s">
        <v>1577</v>
      </c>
      <c r="H2842" s="484"/>
      <c r="I2842" s="484"/>
      <c r="J2842" s="484"/>
      <c r="K2842" s="484"/>
      <c r="L2842" s="484"/>
      <c r="M2842" s="485"/>
      <c r="N2842" s="20"/>
      <c r="O2842" s="17"/>
      <c r="P2842" s="17"/>
      <c r="Q2842" s="17"/>
      <c r="R2842" s="17"/>
    </row>
    <row r="2843" spans="1:18" ht="15.75">
      <c r="A2843" s="17"/>
      <c r="B2843" s="213"/>
      <c r="C2843" s="174"/>
      <c r="D2843" s="199" t="s">
        <v>3730</v>
      </c>
      <c r="E2843" s="482" t="s">
        <v>3731</v>
      </c>
      <c r="F2843" s="483"/>
      <c r="G2843" s="199" t="s">
        <v>518</v>
      </c>
      <c r="H2843" s="199" t="s">
        <v>1568</v>
      </c>
      <c r="I2843" s="199">
        <v>2.58</v>
      </c>
      <c r="J2843" s="201">
        <f t="shared" ref="J2843:J2847" si="1410">H2843*I2843</f>
        <v>1.29</v>
      </c>
      <c r="K2843" s="195">
        <v>0.24979999999999999</v>
      </c>
      <c r="L2843" s="201">
        <f t="shared" ref="L2843:L2847" si="1411">J2843*K2843</f>
        <v>0.32224200000000003</v>
      </c>
      <c r="M2843" s="196">
        <f t="shared" ref="M2843:M2847" si="1412">ROUND(J2843+L2843,2)</f>
        <v>1.61</v>
      </c>
      <c r="N2843" s="20"/>
      <c r="O2843" s="17"/>
      <c r="P2843" s="17"/>
      <c r="Q2843" s="17"/>
      <c r="R2843" s="17"/>
    </row>
    <row r="2844" spans="1:18" ht="15.75" customHeight="1">
      <c r="A2844" s="17"/>
      <c r="B2844" s="213"/>
      <c r="C2844" s="174"/>
      <c r="D2844" s="199">
        <v>43776</v>
      </c>
      <c r="E2844" s="482" t="s">
        <v>3722</v>
      </c>
      <c r="F2844" s="483"/>
      <c r="G2844" s="199" t="s">
        <v>3715</v>
      </c>
      <c r="H2844" s="199" t="s">
        <v>2552</v>
      </c>
      <c r="I2844" s="199">
        <v>27.24</v>
      </c>
      <c r="J2844" s="201">
        <f t="shared" si="1410"/>
        <v>0.81719999999999993</v>
      </c>
      <c r="K2844" s="195">
        <v>0.24979999999999999</v>
      </c>
      <c r="L2844" s="201">
        <f t="shared" si="1411"/>
        <v>0.20413655999999997</v>
      </c>
      <c r="M2844" s="196">
        <f t="shared" si="1412"/>
        <v>1.02</v>
      </c>
      <c r="N2844" s="20"/>
      <c r="O2844" s="17"/>
      <c r="P2844" s="17"/>
      <c r="Q2844" s="17"/>
      <c r="R2844" s="17"/>
    </row>
    <row r="2845" spans="1:18" ht="15.75">
      <c r="A2845" s="17"/>
      <c r="B2845" s="213"/>
      <c r="C2845" s="174"/>
      <c r="D2845" s="199" t="s">
        <v>3732</v>
      </c>
      <c r="E2845" s="482" t="s">
        <v>3733</v>
      </c>
      <c r="F2845" s="483"/>
      <c r="G2845" s="199" t="s">
        <v>600</v>
      </c>
      <c r="H2845" s="199" t="s">
        <v>3736</v>
      </c>
      <c r="I2845" s="199">
        <v>42.21</v>
      </c>
      <c r="J2845" s="201">
        <f t="shared" si="1410"/>
        <v>4.5586799999999998</v>
      </c>
      <c r="K2845" s="195">
        <v>0.24979999999999999</v>
      </c>
      <c r="L2845" s="201">
        <f t="shared" si="1411"/>
        <v>1.138758264</v>
      </c>
      <c r="M2845" s="196">
        <f t="shared" si="1412"/>
        <v>5.7</v>
      </c>
      <c r="N2845" s="20"/>
      <c r="O2845" s="17"/>
      <c r="P2845" s="17"/>
      <c r="Q2845" s="17"/>
      <c r="R2845" s="17"/>
    </row>
    <row r="2846" spans="1:18" ht="15.75">
      <c r="A2846" s="17"/>
      <c r="B2846" s="213"/>
      <c r="C2846" s="174"/>
      <c r="D2846" s="199" t="s">
        <v>2289</v>
      </c>
      <c r="E2846" s="482" t="s">
        <v>635</v>
      </c>
      <c r="F2846" s="483"/>
      <c r="G2846" s="199" t="s">
        <v>596</v>
      </c>
      <c r="H2846" s="199" t="s">
        <v>3604</v>
      </c>
      <c r="I2846" s="192" t="s">
        <v>2298</v>
      </c>
      <c r="J2846" s="201">
        <f t="shared" si="1410"/>
        <v>7.9398</v>
      </c>
      <c r="K2846" s="195">
        <v>0.24979999999999999</v>
      </c>
      <c r="L2846" s="201">
        <f t="shared" si="1411"/>
        <v>1.98336204</v>
      </c>
      <c r="M2846" s="196">
        <f t="shared" si="1412"/>
        <v>9.92</v>
      </c>
      <c r="N2846" s="20"/>
      <c r="O2846" s="17"/>
      <c r="P2846" s="17"/>
      <c r="Q2846" s="17"/>
      <c r="R2846" s="17"/>
    </row>
    <row r="2847" spans="1:18" ht="15.75">
      <c r="A2847" s="17"/>
      <c r="B2847" s="213"/>
      <c r="C2847" s="174"/>
      <c r="D2847" s="199" t="s">
        <v>606</v>
      </c>
      <c r="E2847" s="482" t="s">
        <v>597</v>
      </c>
      <c r="F2847" s="483"/>
      <c r="G2847" s="199" t="s">
        <v>596</v>
      </c>
      <c r="H2847" s="199" t="s">
        <v>3665</v>
      </c>
      <c r="I2847" s="192" t="s">
        <v>1922</v>
      </c>
      <c r="J2847" s="201">
        <f t="shared" si="1410"/>
        <v>2.7664</v>
      </c>
      <c r="K2847" s="195">
        <v>0.24979999999999999</v>
      </c>
      <c r="L2847" s="201">
        <f t="shared" si="1411"/>
        <v>0.69104672</v>
      </c>
      <c r="M2847" s="196">
        <f t="shared" si="1412"/>
        <v>3.46</v>
      </c>
      <c r="N2847" s="20"/>
      <c r="O2847" s="17"/>
      <c r="P2847" s="17"/>
      <c r="Q2847" s="17"/>
      <c r="R2847" s="17"/>
    </row>
    <row r="2848" spans="1:18" ht="15.75">
      <c r="A2848" s="17"/>
      <c r="B2848" s="213"/>
      <c r="C2848" s="487"/>
      <c r="D2848" s="487"/>
      <c r="E2848" s="487"/>
      <c r="F2848" s="487"/>
      <c r="G2848" s="487"/>
      <c r="H2848" s="487"/>
      <c r="I2848" s="487"/>
      <c r="J2848" s="487"/>
      <c r="K2848" s="487"/>
      <c r="L2848" s="209" t="s">
        <v>594</v>
      </c>
      <c r="M2848" s="210">
        <f>SUM(M2843:M2847)</f>
        <v>21.71</v>
      </c>
      <c r="N2848" s="20"/>
      <c r="O2848" s="17"/>
      <c r="P2848" s="17"/>
      <c r="Q2848" s="17"/>
      <c r="R2848" s="17"/>
    </row>
    <row r="2849" spans="1:18" ht="15.75">
      <c r="A2849" s="17"/>
      <c r="B2849" s="213"/>
      <c r="C2849" s="206" t="s">
        <v>4139</v>
      </c>
      <c r="D2849" s="206" t="s">
        <v>1453</v>
      </c>
      <c r="E2849" s="484" t="s">
        <v>794</v>
      </c>
      <c r="F2849" s="484" t="s">
        <v>491</v>
      </c>
      <c r="G2849" s="484" t="s">
        <v>1577</v>
      </c>
      <c r="H2849" s="484"/>
      <c r="I2849" s="484"/>
      <c r="J2849" s="484"/>
      <c r="K2849" s="484"/>
      <c r="L2849" s="484"/>
      <c r="M2849" s="485"/>
      <c r="N2849" s="20"/>
      <c r="O2849" s="17"/>
      <c r="P2849" s="17"/>
      <c r="Q2849" s="17"/>
      <c r="R2849" s="17"/>
    </row>
    <row r="2850" spans="1:18" ht="15.75">
      <c r="A2850" s="17"/>
      <c r="B2850" s="213"/>
      <c r="C2850" s="174"/>
      <c r="D2850" s="199" t="s">
        <v>3737</v>
      </c>
      <c r="E2850" s="482" t="s">
        <v>810</v>
      </c>
      <c r="F2850" s="483"/>
      <c r="G2850" s="199" t="s">
        <v>600</v>
      </c>
      <c r="H2850" s="199" t="s">
        <v>2903</v>
      </c>
      <c r="I2850" s="199">
        <v>19</v>
      </c>
      <c r="J2850" s="201">
        <f t="shared" ref="J2850:J2852" si="1413">H2850*I2850</f>
        <v>3.2300000000000004</v>
      </c>
      <c r="K2850" s="195">
        <v>0.24979999999999999</v>
      </c>
      <c r="L2850" s="201">
        <f t="shared" ref="L2850:L2852" si="1414">J2850*K2850</f>
        <v>0.80685400000000007</v>
      </c>
      <c r="M2850" s="196">
        <f t="shared" ref="M2850:M2852" si="1415">ROUND(J2850+L2850,2)</f>
        <v>4.04</v>
      </c>
      <c r="N2850" s="20"/>
      <c r="O2850" s="17"/>
      <c r="P2850" s="17"/>
      <c r="Q2850" s="17"/>
      <c r="R2850" s="17"/>
    </row>
    <row r="2851" spans="1:18" ht="15.75">
      <c r="A2851" s="17"/>
      <c r="B2851" s="213"/>
      <c r="C2851" s="174"/>
      <c r="D2851" s="199" t="s">
        <v>2289</v>
      </c>
      <c r="E2851" s="482" t="s">
        <v>635</v>
      </c>
      <c r="F2851" s="483"/>
      <c r="G2851" s="199" t="s">
        <v>596</v>
      </c>
      <c r="H2851" s="199" t="s">
        <v>1665</v>
      </c>
      <c r="I2851" s="192" t="s">
        <v>2298</v>
      </c>
      <c r="J2851" s="201">
        <f t="shared" si="1413"/>
        <v>8.4209999999999994</v>
      </c>
      <c r="K2851" s="195">
        <v>0.24979999999999999</v>
      </c>
      <c r="L2851" s="201">
        <f t="shared" si="1414"/>
        <v>2.1035657999999997</v>
      </c>
      <c r="M2851" s="196">
        <f t="shared" si="1415"/>
        <v>10.52</v>
      </c>
      <c r="N2851" s="20"/>
      <c r="O2851" s="17"/>
      <c r="P2851" s="17"/>
      <c r="Q2851" s="17"/>
      <c r="R2851" s="17"/>
    </row>
    <row r="2852" spans="1:18" ht="15.75">
      <c r="A2852" s="17"/>
      <c r="B2852" s="213"/>
      <c r="C2852" s="174"/>
      <c r="D2852" s="199" t="s">
        <v>606</v>
      </c>
      <c r="E2852" s="482" t="s">
        <v>597</v>
      </c>
      <c r="F2852" s="483"/>
      <c r="G2852" s="199" t="s">
        <v>596</v>
      </c>
      <c r="H2852" s="199" t="s">
        <v>1594</v>
      </c>
      <c r="I2852" s="192" t="s">
        <v>1922</v>
      </c>
      <c r="J2852" s="201">
        <f t="shared" si="1413"/>
        <v>4.3224999999999998</v>
      </c>
      <c r="K2852" s="195">
        <v>0.24979999999999999</v>
      </c>
      <c r="L2852" s="201">
        <f t="shared" si="1414"/>
        <v>1.0797604999999999</v>
      </c>
      <c r="M2852" s="196">
        <f t="shared" si="1415"/>
        <v>5.4</v>
      </c>
      <c r="N2852" s="20"/>
      <c r="O2852" s="17"/>
      <c r="P2852" s="17"/>
      <c r="Q2852" s="17"/>
      <c r="R2852" s="17"/>
    </row>
    <row r="2853" spans="1:18" ht="15.75">
      <c r="A2853" s="17"/>
      <c r="B2853" s="213"/>
      <c r="C2853" s="487"/>
      <c r="D2853" s="487"/>
      <c r="E2853" s="487"/>
      <c r="F2853" s="487"/>
      <c r="G2853" s="487"/>
      <c r="H2853" s="487"/>
      <c r="I2853" s="487"/>
      <c r="J2853" s="487"/>
      <c r="K2853" s="487"/>
      <c r="L2853" s="209" t="s">
        <v>594</v>
      </c>
      <c r="M2853" s="210">
        <f>SUM(M2850:M2852)</f>
        <v>19.96</v>
      </c>
      <c r="N2853" s="20"/>
      <c r="O2853" s="17"/>
      <c r="P2853" s="17"/>
      <c r="Q2853" s="17"/>
      <c r="R2853" s="17"/>
    </row>
    <row r="2854" spans="1:18" ht="15.75">
      <c r="A2854" s="17"/>
      <c r="B2854" s="213"/>
      <c r="C2854" s="199"/>
      <c r="D2854" s="199"/>
      <c r="E2854" s="199"/>
      <c r="F2854" s="199"/>
      <c r="G2854" s="199"/>
      <c r="H2854" s="199"/>
      <c r="I2854" s="199"/>
      <c r="J2854" s="199"/>
      <c r="K2854" s="199"/>
      <c r="L2854" s="209"/>
      <c r="M2854" s="210"/>
      <c r="N2854" s="20"/>
      <c r="O2854" s="17"/>
      <c r="P2854" s="17"/>
      <c r="Q2854" s="17"/>
      <c r="R2854" s="17"/>
    </row>
    <row r="2855" spans="1:18" ht="39.75" customHeight="1">
      <c r="A2855" s="68"/>
      <c r="B2855" s="176"/>
      <c r="C2855" s="235"/>
      <c r="D2855" s="505"/>
      <c r="E2855" s="505"/>
      <c r="F2855" s="505"/>
      <c r="G2855" s="505"/>
      <c r="H2855" s="505"/>
      <c r="I2855" s="505"/>
      <c r="J2855" s="505"/>
      <c r="K2855" s="192"/>
      <c r="L2855" s="236"/>
      <c r="M2855" s="237"/>
      <c r="N2855" s="69"/>
      <c r="O2855" s="68"/>
      <c r="P2855" s="68"/>
      <c r="Q2855" s="68"/>
      <c r="R2855" s="68"/>
    </row>
    <row r="2856" spans="1:18" ht="39.75" customHeight="1">
      <c r="A2856" s="68"/>
      <c r="B2856" s="176"/>
      <c r="C2856" s="235"/>
      <c r="D2856" s="238" t="s">
        <v>636</v>
      </c>
      <c r="E2856" s="495" t="s">
        <v>3751</v>
      </c>
      <c r="F2856" s="495"/>
      <c r="G2856" s="495"/>
      <c r="H2856" s="495"/>
      <c r="I2856" s="495"/>
      <c r="J2856" s="495"/>
      <c r="K2856" s="495"/>
      <c r="L2856" s="236"/>
      <c r="M2856" s="237"/>
      <c r="N2856" s="69"/>
      <c r="O2856" s="68"/>
      <c r="P2856" s="68"/>
      <c r="Q2856" s="68"/>
      <c r="R2856" s="68"/>
    </row>
    <row r="2857" spans="1:18" ht="39.75" customHeight="1" thickBot="1">
      <c r="A2857" s="68"/>
      <c r="B2857" s="239"/>
      <c r="C2857" s="240"/>
      <c r="D2857" s="241"/>
      <c r="E2857" s="508"/>
      <c r="F2857" s="508"/>
      <c r="G2857" s="508"/>
      <c r="H2857" s="508"/>
      <c r="I2857" s="242"/>
      <c r="J2857" s="243"/>
      <c r="K2857" s="244"/>
      <c r="L2857" s="245"/>
      <c r="M2857" s="246"/>
      <c r="N2857" s="69"/>
      <c r="O2857" s="68"/>
      <c r="P2857" s="68"/>
      <c r="Q2857" s="68"/>
      <c r="R2857" s="68"/>
    </row>
    <row r="2858" spans="1:18" ht="39.75" customHeight="1">
      <c r="A2858" s="68"/>
      <c r="B2858" s="68"/>
      <c r="C2858" s="68"/>
      <c r="D2858" s="68"/>
      <c r="E2858" s="68"/>
      <c r="F2858" s="68"/>
      <c r="G2858" s="69"/>
      <c r="H2858" s="69"/>
      <c r="I2858" s="70"/>
      <c r="J2858" s="70"/>
      <c r="K2858" s="20"/>
      <c r="L2858" s="48"/>
      <c r="M2858" s="17"/>
      <c r="N2858" s="69"/>
      <c r="O2858" s="68"/>
      <c r="P2858" s="68"/>
      <c r="Q2858" s="68"/>
      <c r="R2858" s="68"/>
    </row>
    <row r="2859" spans="1:18" ht="39.75" customHeight="1">
      <c r="A2859" s="68"/>
      <c r="B2859" s="68"/>
      <c r="C2859" s="68"/>
      <c r="D2859" s="68"/>
      <c r="E2859" s="68"/>
      <c r="F2859" s="68"/>
      <c r="G2859" s="69"/>
      <c r="H2859" s="69"/>
      <c r="I2859" s="70"/>
      <c r="J2859" s="70"/>
      <c r="K2859" s="69"/>
      <c r="L2859" s="70"/>
      <c r="M2859" s="68"/>
      <c r="N2859" s="69"/>
      <c r="O2859" s="68"/>
      <c r="P2859" s="68"/>
      <c r="Q2859" s="68"/>
      <c r="R2859" s="68"/>
    </row>
  </sheetData>
  <mergeCells count="2805">
    <mergeCell ref="E105:M105"/>
    <mergeCell ref="E115:M115"/>
    <mergeCell ref="E162:M162"/>
    <mergeCell ref="E285:M285"/>
    <mergeCell ref="E830:F830"/>
    <mergeCell ref="E829:F829"/>
    <mergeCell ref="E828:F828"/>
    <mergeCell ref="E827:F827"/>
    <mergeCell ref="E826:F826"/>
    <mergeCell ref="E825:F825"/>
    <mergeCell ref="E824:F824"/>
    <mergeCell ref="E823:F823"/>
    <mergeCell ref="E822:F822"/>
    <mergeCell ref="E821:M821"/>
    <mergeCell ref="E1522:M1522"/>
    <mergeCell ref="E1521:F1521"/>
    <mergeCell ref="E1527:F1527"/>
    <mergeCell ref="E1517:F1517"/>
    <mergeCell ref="E1518:F1518"/>
    <mergeCell ref="E1519:F1519"/>
    <mergeCell ref="E1520:F1520"/>
    <mergeCell ref="E1523:F1523"/>
    <mergeCell ref="E1524:F1524"/>
    <mergeCell ref="E1525:F1525"/>
    <mergeCell ref="E1526:F1526"/>
    <mergeCell ref="E1494:M1494"/>
    <mergeCell ref="E1469:F1469"/>
    <mergeCell ref="E1475:F1475"/>
    <mergeCell ref="E1481:F1481"/>
    <mergeCell ref="E1487:F1487"/>
    <mergeCell ref="E1493:F1493"/>
    <mergeCell ref="E1499:F1499"/>
    <mergeCell ref="E1495:F1495"/>
    <mergeCell ref="E1528:M1528"/>
    <mergeCell ref="E1537:F1537"/>
    <mergeCell ref="E1529:F1529"/>
    <mergeCell ref="E1530:F1530"/>
    <mergeCell ref="E1531:F1531"/>
    <mergeCell ref="E1532:F1532"/>
    <mergeCell ref="E1533:F1533"/>
    <mergeCell ref="E1534:F1534"/>
    <mergeCell ref="E1535:F1535"/>
    <mergeCell ref="E1536:F1536"/>
    <mergeCell ref="E1500:M1500"/>
    <mergeCell ref="E1508:M1508"/>
    <mergeCell ref="E1507:F1507"/>
    <mergeCell ref="E1515:F1515"/>
    <mergeCell ref="E1501:F1501"/>
    <mergeCell ref="E1502:F1502"/>
    <mergeCell ref="E1503:F1503"/>
    <mergeCell ref="E1504:F1504"/>
    <mergeCell ref="E1505:F1505"/>
    <mergeCell ref="E1506:F1506"/>
    <mergeCell ref="E1509:F1509"/>
    <mergeCell ref="E1510:F1510"/>
    <mergeCell ref="E1511:F1511"/>
    <mergeCell ref="E1512:F1512"/>
    <mergeCell ref="E1513:F1513"/>
    <mergeCell ref="E1514:F1514"/>
    <mergeCell ref="E1516:M1516"/>
    <mergeCell ref="E1496:F1496"/>
    <mergeCell ref="E1497:F1497"/>
    <mergeCell ref="E1472:F1472"/>
    <mergeCell ref="E1473:F1473"/>
    <mergeCell ref="E1474:F1474"/>
    <mergeCell ref="E1477:F1477"/>
    <mergeCell ref="E1478:F1478"/>
    <mergeCell ref="E1479:F1479"/>
    <mergeCell ref="E1480:F1480"/>
    <mergeCell ref="E1483:F1483"/>
    <mergeCell ref="E1484:F1484"/>
    <mergeCell ref="E1485:F1485"/>
    <mergeCell ref="E1486:F1486"/>
    <mergeCell ref="E1489:F1489"/>
    <mergeCell ref="E1490:F1490"/>
    <mergeCell ref="E1491:F1491"/>
    <mergeCell ref="E1492:F1492"/>
    <mergeCell ref="E1467:F1467"/>
    <mergeCell ref="E1468:F1468"/>
    <mergeCell ref="E1453:F1453"/>
    <mergeCell ref="E1422:F1422"/>
    <mergeCell ref="E1423:F1423"/>
    <mergeCell ref="E1424:F1424"/>
    <mergeCell ref="E1425:F1425"/>
    <mergeCell ref="E1426:F1426"/>
    <mergeCell ref="E1427:M1427"/>
    <mergeCell ref="E1428:F1428"/>
    <mergeCell ref="E1429:F1429"/>
    <mergeCell ref="E1430:F1430"/>
    <mergeCell ref="E1431:F1431"/>
    <mergeCell ref="E1432:F1432"/>
    <mergeCell ref="E1435:M1435"/>
    <mergeCell ref="E1438:F1438"/>
    <mergeCell ref="E1439:F1439"/>
    <mergeCell ref="E1498:F1498"/>
    <mergeCell ref="E1454:F1454"/>
    <mergeCell ref="E1455:F1455"/>
    <mergeCell ref="E1456:F1456"/>
    <mergeCell ref="E1457:M1457"/>
    <mergeCell ref="E1458:F1458"/>
    <mergeCell ref="E1459:F1459"/>
    <mergeCell ref="E1460:F1460"/>
    <mergeCell ref="E1461:F1461"/>
    <mergeCell ref="E1462:F1462"/>
    <mergeCell ref="E1463:F1463"/>
    <mergeCell ref="E1464:M1464"/>
    <mergeCell ref="E1470:M1470"/>
    <mergeCell ref="E1476:M1476"/>
    <mergeCell ref="E1482:M1482"/>
    <mergeCell ref="E1488:M1488"/>
    <mergeCell ref="E1471:F1471"/>
    <mergeCell ref="E1465:F1465"/>
    <mergeCell ref="E1466:F1466"/>
    <mergeCell ref="E1405:M1405"/>
    <mergeCell ref="E1406:F1406"/>
    <mergeCell ref="E1407:F1407"/>
    <mergeCell ref="E1408:F1408"/>
    <mergeCell ref="E1409:F1409"/>
    <mergeCell ref="E1410:F1410"/>
    <mergeCell ref="E1411:M1411"/>
    <mergeCell ref="E1412:F1412"/>
    <mergeCell ref="E1413:F1413"/>
    <mergeCell ref="E1414:F1414"/>
    <mergeCell ref="E1415:F1415"/>
    <mergeCell ref="E1416:F1416"/>
    <mergeCell ref="E1417:F1417"/>
    <mergeCell ref="E1418:F1418"/>
    <mergeCell ref="E1419:M1419"/>
    <mergeCell ref="E1420:F1420"/>
    <mergeCell ref="E1421:F1421"/>
    <mergeCell ref="E1440:F1440"/>
    <mergeCell ref="E1441:F1441"/>
    <mergeCell ref="E1442:F1442"/>
    <mergeCell ref="E1443:M1443"/>
    <mergeCell ref="E1444:F1444"/>
    <mergeCell ref="E1445:F1445"/>
    <mergeCell ref="E1446:F1446"/>
    <mergeCell ref="E1447:F1447"/>
    <mergeCell ref="E1448:F1448"/>
    <mergeCell ref="E1449:F1449"/>
    <mergeCell ref="E1450:M1450"/>
    <mergeCell ref="E1451:F1451"/>
    <mergeCell ref="E1452:F1452"/>
    <mergeCell ref="E1380:M1380"/>
    <mergeCell ref="E1381:F1381"/>
    <mergeCell ref="E1382:F1382"/>
    <mergeCell ref="E1388:F1388"/>
    <mergeCell ref="E1386:F1386"/>
    <mergeCell ref="E1383:F1383"/>
    <mergeCell ref="E1384:F1384"/>
    <mergeCell ref="E1385:F1385"/>
    <mergeCell ref="E1387:M1387"/>
    <mergeCell ref="E1393:M1393"/>
    <mergeCell ref="E1399:M1399"/>
    <mergeCell ref="E1392:F1392"/>
    <mergeCell ref="E1398:F1398"/>
    <mergeCell ref="E1404:F1404"/>
    <mergeCell ref="E1389:F1389"/>
    <mergeCell ref="E1390:F1390"/>
    <mergeCell ref="E1391:F1391"/>
    <mergeCell ref="E1394:F1394"/>
    <mergeCell ref="E1395:F1395"/>
    <mergeCell ref="E1396:F1396"/>
    <mergeCell ref="E1397:F1397"/>
    <mergeCell ref="E1400:F1400"/>
    <mergeCell ref="E1401:F1401"/>
    <mergeCell ref="E1402:F1402"/>
    <mergeCell ref="E1403:F1403"/>
    <mergeCell ref="E1359:M1359"/>
    <mergeCell ref="E1360:F1360"/>
    <mergeCell ref="E1361:F1361"/>
    <mergeCell ref="E1362:F1362"/>
    <mergeCell ref="E1363:F1363"/>
    <mergeCell ref="E1364:F1364"/>
    <mergeCell ref="E1365:F1365"/>
    <mergeCell ref="E1366:M1366"/>
    <mergeCell ref="E1367:F1367"/>
    <mergeCell ref="E1368:F1368"/>
    <mergeCell ref="E1369:F1369"/>
    <mergeCell ref="E1370:F1370"/>
    <mergeCell ref="E1371:F1371"/>
    <mergeCell ref="E1372:F1372"/>
    <mergeCell ref="E1373:M1373"/>
    <mergeCell ref="E1379:F1379"/>
    <mergeCell ref="E1374:F1374"/>
    <mergeCell ref="E1375:F1375"/>
    <mergeCell ref="E1376:F1376"/>
    <mergeCell ref="E1377:F1377"/>
    <mergeCell ref="E1378:F1378"/>
    <mergeCell ref="E1340:M1340"/>
    <mergeCell ref="E1341:F1341"/>
    <mergeCell ref="E1342:F1342"/>
    <mergeCell ref="E1343:F1343"/>
    <mergeCell ref="E1344:F1344"/>
    <mergeCell ref="E1345:F1345"/>
    <mergeCell ref="E1346:M1346"/>
    <mergeCell ref="E1351:F1351"/>
    <mergeCell ref="E1347:F1347"/>
    <mergeCell ref="E1348:F1348"/>
    <mergeCell ref="E1349:F1349"/>
    <mergeCell ref="E1350:F1350"/>
    <mergeCell ref="E1352:M1352"/>
    <mergeCell ref="E1358:F1358"/>
    <mergeCell ref="E1353:F1353"/>
    <mergeCell ref="E1354:F1354"/>
    <mergeCell ref="E1355:F1355"/>
    <mergeCell ref="E1356:F1356"/>
    <mergeCell ref="E1357:F1357"/>
    <mergeCell ref="E1324:F1324"/>
    <mergeCell ref="E1325:F1325"/>
    <mergeCell ref="E1326:F1326"/>
    <mergeCell ref="E1327:F1327"/>
    <mergeCell ref="E1328:M1328"/>
    <mergeCell ref="E1329:F1329"/>
    <mergeCell ref="E1330:F1330"/>
    <mergeCell ref="E1331:F1331"/>
    <mergeCell ref="E1332:F1332"/>
    <mergeCell ref="E1333:F1333"/>
    <mergeCell ref="E1334:M1334"/>
    <mergeCell ref="E1339:F1339"/>
    <mergeCell ref="E1335:F1335"/>
    <mergeCell ref="E1336:F1336"/>
    <mergeCell ref="E1337:F1337"/>
    <mergeCell ref="E1338:F1338"/>
    <mergeCell ref="E1308:F1308"/>
    <mergeCell ref="E1309:M1309"/>
    <mergeCell ref="E1310:F1310"/>
    <mergeCell ref="E1311:F1311"/>
    <mergeCell ref="E1312:F1312"/>
    <mergeCell ref="E1313:F1313"/>
    <mergeCell ref="E1314:F1314"/>
    <mergeCell ref="E1315:F1315"/>
    <mergeCell ref="E1316:F1316"/>
    <mergeCell ref="E1317:F1317"/>
    <mergeCell ref="E1318:F1318"/>
    <mergeCell ref="E1319:F1319"/>
    <mergeCell ref="E1320:F1320"/>
    <mergeCell ref="E1321:F1321"/>
    <mergeCell ref="E1322:M1322"/>
    <mergeCell ref="E1323:F1323"/>
    <mergeCell ref="E1294:M1294"/>
    <mergeCell ref="E1295:F1295"/>
    <mergeCell ref="E1296:F1296"/>
    <mergeCell ref="E1297:F1297"/>
    <mergeCell ref="E1298:F1298"/>
    <mergeCell ref="E1299:M1299"/>
    <mergeCell ref="E1300:F1300"/>
    <mergeCell ref="E1301:F1301"/>
    <mergeCell ref="E1302:F1302"/>
    <mergeCell ref="E1303:F1303"/>
    <mergeCell ref="E1304:M1304"/>
    <mergeCell ref="E1305:F1305"/>
    <mergeCell ref="E1306:F1306"/>
    <mergeCell ref="E1307:F1307"/>
    <mergeCell ref="E1264:M1264"/>
    <mergeCell ref="E1265:F1265"/>
    <mergeCell ref="E1266:F1266"/>
    <mergeCell ref="E1267:F1267"/>
    <mergeCell ref="E1268:F1268"/>
    <mergeCell ref="E1269:F1269"/>
    <mergeCell ref="E1270:M1270"/>
    <mergeCell ref="E1276:M1276"/>
    <mergeCell ref="E1282:M1282"/>
    <mergeCell ref="E1288:M1288"/>
    <mergeCell ref="E1275:F1275"/>
    <mergeCell ref="E1281:F1281"/>
    <mergeCell ref="E1287:F1287"/>
    <mergeCell ref="E1293:F1293"/>
    <mergeCell ref="E1271:F1271"/>
    <mergeCell ref="E1272:F1272"/>
    <mergeCell ref="E1273:F1273"/>
    <mergeCell ref="E1274:F1274"/>
    <mergeCell ref="E1277:F1277"/>
    <mergeCell ref="E1278:F1278"/>
    <mergeCell ref="E1279:F1279"/>
    <mergeCell ref="E1280:F1280"/>
    <mergeCell ref="E1283:F1283"/>
    <mergeCell ref="E1284:F1284"/>
    <mergeCell ref="E1285:F1285"/>
    <mergeCell ref="E1286:F1286"/>
    <mergeCell ref="E1289:F1289"/>
    <mergeCell ref="E1290:F1290"/>
    <mergeCell ref="E1291:F1291"/>
    <mergeCell ref="E1292:F1292"/>
    <mergeCell ref="E1251:F1251"/>
    <mergeCell ref="E1248:F1248"/>
    <mergeCell ref="E1252:M1252"/>
    <mergeCell ref="E1253:F1253"/>
    <mergeCell ref="E1254:F1254"/>
    <mergeCell ref="E1255:F1255"/>
    <mergeCell ref="E1256:F1256"/>
    <mergeCell ref="E1257:F1257"/>
    <mergeCell ref="E1258:M1258"/>
    <mergeCell ref="E1259:F1259"/>
    <mergeCell ref="E1260:F1260"/>
    <mergeCell ref="E1261:F1261"/>
    <mergeCell ref="E1262:F1262"/>
    <mergeCell ref="E1263:F1263"/>
    <mergeCell ref="E1236:M1236"/>
    <mergeCell ref="E1237:F1237"/>
    <mergeCell ref="E1238:F1238"/>
    <mergeCell ref="E1239:F1239"/>
    <mergeCell ref="E1240:F1240"/>
    <mergeCell ref="E1241:M1241"/>
    <mergeCell ref="E1242:F1242"/>
    <mergeCell ref="E1243:F1243"/>
    <mergeCell ref="E1244:F1244"/>
    <mergeCell ref="E1245:F1245"/>
    <mergeCell ref="E1246:M1246"/>
    <mergeCell ref="E1247:F1247"/>
    <mergeCell ref="E1249:F1249"/>
    <mergeCell ref="E1250:F1250"/>
    <mergeCell ref="E1184:F1184"/>
    <mergeCell ref="E1185:F1185"/>
    <mergeCell ref="E1186:F1186"/>
    <mergeCell ref="E1187:F1187"/>
    <mergeCell ref="E1188:F1188"/>
    <mergeCell ref="E1211:M1211"/>
    <mergeCell ref="E1217:M1217"/>
    <mergeCell ref="E1224:M1224"/>
    <mergeCell ref="E1230:M1230"/>
    <mergeCell ref="E1216:F1216"/>
    <mergeCell ref="E1222:F1222"/>
    <mergeCell ref="E1229:F1229"/>
    <mergeCell ref="E1235:F1235"/>
    <mergeCell ref="E1212:F1212"/>
    <mergeCell ref="E1213:F1213"/>
    <mergeCell ref="E1214:F1214"/>
    <mergeCell ref="E1215:F1215"/>
    <mergeCell ref="E1218:F1218"/>
    <mergeCell ref="E1219:F1219"/>
    <mergeCell ref="E1220:F1220"/>
    <mergeCell ref="E1221:F1221"/>
    <mergeCell ref="E1225:F1225"/>
    <mergeCell ref="E1226:F1226"/>
    <mergeCell ref="E1227:F1227"/>
    <mergeCell ref="E1228:F1228"/>
    <mergeCell ref="E1231:F1231"/>
    <mergeCell ref="E1232:F1232"/>
    <mergeCell ref="E1233:F1233"/>
    <mergeCell ref="E1234:F1234"/>
    <mergeCell ref="E1170:F1170"/>
    <mergeCell ref="E1171:F1171"/>
    <mergeCell ref="E1174:F1174"/>
    <mergeCell ref="E1175:F1175"/>
    <mergeCell ref="E1176:F1176"/>
    <mergeCell ref="E1177:F1177"/>
    <mergeCell ref="E1178:F1178"/>
    <mergeCell ref="E1179:F1179"/>
    <mergeCell ref="E1180:F1180"/>
    <mergeCell ref="E1183:M1183"/>
    <mergeCell ref="E1192:F1192"/>
    <mergeCell ref="E1193:F1193"/>
    <mergeCell ref="E1197:M1197"/>
    <mergeCell ref="E1201:F1201"/>
    <mergeCell ref="E1202:F1202"/>
    <mergeCell ref="E1195:F1195"/>
    <mergeCell ref="E1194:F1194"/>
    <mergeCell ref="E1149:F1149"/>
    <mergeCell ref="E1150:F1150"/>
    <mergeCell ref="E1151:F1151"/>
    <mergeCell ref="E1152:F1152"/>
    <mergeCell ref="E1153:F1153"/>
    <mergeCell ref="E1154:F1154"/>
    <mergeCell ref="E1157:F1157"/>
    <mergeCell ref="E1158:F1158"/>
    <mergeCell ref="E1159:F1159"/>
    <mergeCell ref="E1160:F1160"/>
    <mergeCell ref="E1161:F1161"/>
    <mergeCell ref="E1162:F1162"/>
    <mergeCell ref="E1163:F1163"/>
    <mergeCell ref="E1166:F1166"/>
    <mergeCell ref="E1167:F1167"/>
    <mergeCell ref="E1168:F1168"/>
    <mergeCell ref="E1169:F1169"/>
    <mergeCell ref="E1129:F1129"/>
    <mergeCell ref="E1130:F1130"/>
    <mergeCell ref="E1131:F1131"/>
    <mergeCell ref="E1132:F1132"/>
    <mergeCell ref="E1135:F1135"/>
    <mergeCell ref="E1136:F1136"/>
    <mergeCell ref="E1137:F1137"/>
    <mergeCell ref="E1138:F1138"/>
    <mergeCell ref="E1139:F1139"/>
    <mergeCell ref="E1142:F1142"/>
    <mergeCell ref="E1143:F1143"/>
    <mergeCell ref="E1144:F1144"/>
    <mergeCell ref="E1145:F1145"/>
    <mergeCell ref="E1146:F1146"/>
    <mergeCell ref="E722:F722"/>
    <mergeCell ref="C723:K723"/>
    <mergeCell ref="E707:F707"/>
    <mergeCell ref="E708:F708"/>
    <mergeCell ref="E709:F709"/>
    <mergeCell ref="E710:F710"/>
    <mergeCell ref="C713:K713"/>
    <mergeCell ref="E725:M725"/>
    <mergeCell ref="E726:F726"/>
    <mergeCell ref="E727:F727"/>
    <mergeCell ref="E728:F728"/>
    <mergeCell ref="E729:F729"/>
    <mergeCell ref="E731:F731"/>
    <mergeCell ref="E732:F732"/>
    <mergeCell ref="E733:F733"/>
    <mergeCell ref="E734:F734"/>
    <mergeCell ref="E730:F730"/>
    <mergeCell ref="E735:F735"/>
    <mergeCell ref="E705:F705"/>
    <mergeCell ref="E706:F706"/>
    <mergeCell ref="E711:F711"/>
    <mergeCell ref="E712:F712"/>
    <mergeCell ref="E714:M714"/>
    <mergeCell ref="E715:F715"/>
    <mergeCell ref="E716:F716"/>
    <mergeCell ref="E717:F717"/>
    <mergeCell ref="E718:F718"/>
    <mergeCell ref="E719:F719"/>
    <mergeCell ref="E720:F720"/>
    <mergeCell ref="E721:F721"/>
    <mergeCell ref="E689:F689"/>
    <mergeCell ref="E690:F690"/>
    <mergeCell ref="E691:F691"/>
    <mergeCell ref="E692:F692"/>
    <mergeCell ref="E693:F693"/>
    <mergeCell ref="C694:K694"/>
    <mergeCell ref="E695:M695"/>
    <mergeCell ref="E696:F696"/>
    <mergeCell ref="E697:F697"/>
    <mergeCell ref="E698:F698"/>
    <mergeCell ref="E699:F699"/>
    <mergeCell ref="E700:F700"/>
    <mergeCell ref="E701:F701"/>
    <mergeCell ref="C702:K702"/>
    <mergeCell ref="E704:M704"/>
    <mergeCell ref="E703:M703"/>
    <mergeCell ref="E671:M671"/>
    <mergeCell ref="E672:F672"/>
    <mergeCell ref="C673:K673"/>
    <mergeCell ref="E675:M675"/>
    <mergeCell ref="E676:F676"/>
    <mergeCell ref="C677:K677"/>
    <mergeCell ref="E678:M678"/>
    <mergeCell ref="E679:F679"/>
    <mergeCell ref="C680:K680"/>
    <mergeCell ref="E681:M681"/>
    <mergeCell ref="E682:F682"/>
    <mergeCell ref="C683:K683"/>
    <mergeCell ref="E684:M684"/>
    <mergeCell ref="E685:F685"/>
    <mergeCell ref="C686:K686"/>
    <mergeCell ref="E687:M687"/>
    <mergeCell ref="E688:F688"/>
    <mergeCell ref="E663:M663"/>
    <mergeCell ref="E664:F664"/>
    <mergeCell ref="E665:F665"/>
    <mergeCell ref="E668:F668"/>
    <mergeCell ref="E669:F669"/>
    <mergeCell ref="C670:K670"/>
    <mergeCell ref="E650:F650"/>
    <mergeCell ref="E651:F651"/>
    <mergeCell ref="E652:F652"/>
    <mergeCell ref="E653:F653"/>
    <mergeCell ref="E654:F654"/>
    <mergeCell ref="E655:F655"/>
    <mergeCell ref="E656:F656"/>
    <mergeCell ref="E657:F657"/>
    <mergeCell ref="E658:F658"/>
    <mergeCell ref="E659:F659"/>
    <mergeCell ref="E666:F666"/>
    <mergeCell ref="E667:F667"/>
    <mergeCell ref="E636:F636"/>
    <mergeCell ref="C637:K637"/>
    <mergeCell ref="E638:M638"/>
    <mergeCell ref="E639:F639"/>
    <mergeCell ref="C640:K640"/>
    <mergeCell ref="E641:M641"/>
    <mergeCell ref="E642:F642"/>
    <mergeCell ref="C643:K643"/>
    <mergeCell ref="E644:M644"/>
    <mergeCell ref="E645:F645"/>
    <mergeCell ref="C646:K646"/>
    <mergeCell ref="E647:M647"/>
    <mergeCell ref="E648:F648"/>
    <mergeCell ref="E649:F649"/>
    <mergeCell ref="E660:F660"/>
    <mergeCell ref="E661:F661"/>
    <mergeCell ref="C662:K662"/>
    <mergeCell ref="C619:K619"/>
    <mergeCell ref="E620:M620"/>
    <mergeCell ref="E621:F621"/>
    <mergeCell ref="C622:K622"/>
    <mergeCell ref="E623:M623"/>
    <mergeCell ref="E624:F624"/>
    <mergeCell ref="C625:K625"/>
    <mergeCell ref="E626:M626"/>
    <mergeCell ref="E627:F627"/>
    <mergeCell ref="C628:K628"/>
    <mergeCell ref="E629:M629"/>
    <mergeCell ref="E630:F630"/>
    <mergeCell ref="C631:K631"/>
    <mergeCell ref="E632:M632"/>
    <mergeCell ref="E633:F633"/>
    <mergeCell ref="C634:K634"/>
    <mergeCell ref="E635:M635"/>
    <mergeCell ref="E602:M602"/>
    <mergeCell ref="E603:F603"/>
    <mergeCell ref="C604:K604"/>
    <mergeCell ref="E605:M605"/>
    <mergeCell ref="E606:F606"/>
    <mergeCell ref="C607:K607"/>
    <mergeCell ref="E608:M608"/>
    <mergeCell ref="E609:F609"/>
    <mergeCell ref="C610:K610"/>
    <mergeCell ref="E611:M611"/>
    <mergeCell ref="E612:F612"/>
    <mergeCell ref="C613:K613"/>
    <mergeCell ref="E614:M614"/>
    <mergeCell ref="E615:F615"/>
    <mergeCell ref="C616:K616"/>
    <mergeCell ref="E617:M617"/>
    <mergeCell ref="E618:F618"/>
    <mergeCell ref="E585:F585"/>
    <mergeCell ref="C586:K586"/>
    <mergeCell ref="E587:M587"/>
    <mergeCell ref="E588:F588"/>
    <mergeCell ref="C589:K589"/>
    <mergeCell ref="E590:M590"/>
    <mergeCell ref="E591:F591"/>
    <mergeCell ref="C592:K592"/>
    <mergeCell ref="E593:M593"/>
    <mergeCell ref="E594:F594"/>
    <mergeCell ref="C595:K595"/>
    <mergeCell ref="E596:M596"/>
    <mergeCell ref="E597:F597"/>
    <mergeCell ref="C598:K598"/>
    <mergeCell ref="E599:M599"/>
    <mergeCell ref="E600:F600"/>
    <mergeCell ref="C601:K601"/>
    <mergeCell ref="E568:F568"/>
    <mergeCell ref="C569:K569"/>
    <mergeCell ref="E570:M570"/>
    <mergeCell ref="E571:F571"/>
    <mergeCell ref="C572:K572"/>
    <mergeCell ref="E573:M573"/>
    <mergeCell ref="E574:F574"/>
    <mergeCell ref="C575:K575"/>
    <mergeCell ref="E576:M576"/>
    <mergeCell ref="E577:F577"/>
    <mergeCell ref="C578:K578"/>
    <mergeCell ref="E579:M579"/>
    <mergeCell ref="E580:F580"/>
    <mergeCell ref="E581:F581"/>
    <mergeCell ref="E582:F582"/>
    <mergeCell ref="E583:F583"/>
    <mergeCell ref="E584:F584"/>
    <mergeCell ref="C551:K551"/>
    <mergeCell ref="E552:M552"/>
    <mergeCell ref="E553:F553"/>
    <mergeCell ref="C554:K554"/>
    <mergeCell ref="E555:M555"/>
    <mergeCell ref="E556:F556"/>
    <mergeCell ref="C557:K557"/>
    <mergeCell ref="E558:M558"/>
    <mergeCell ref="E559:F559"/>
    <mergeCell ref="C560:K560"/>
    <mergeCell ref="E561:M561"/>
    <mergeCell ref="E562:F562"/>
    <mergeCell ref="C563:K563"/>
    <mergeCell ref="E564:M564"/>
    <mergeCell ref="E565:F565"/>
    <mergeCell ref="C566:K566"/>
    <mergeCell ref="E567:M567"/>
    <mergeCell ref="C548:K548"/>
    <mergeCell ref="E549:M549"/>
    <mergeCell ref="E550:F550"/>
    <mergeCell ref="C521:K521"/>
    <mergeCell ref="E522:M522"/>
    <mergeCell ref="E523:F523"/>
    <mergeCell ref="C524:K524"/>
    <mergeCell ref="E525:M525"/>
    <mergeCell ref="E526:F526"/>
    <mergeCell ref="C527:K527"/>
    <mergeCell ref="E528:M528"/>
    <mergeCell ref="E529:F529"/>
    <mergeCell ref="C530:K530"/>
    <mergeCell ref="E531:M531"/>
    <mergeCell ref="E532:F532"/>
    <mergeCell ref="C533:K533"/>
    <mergeCell ref="E534:M534"/>
    <mergeCell ref="E51:M51"/>
    <mergeCell ref="E52:F52"/>
    <mergeCell ref="E53:F53"/>
    <mergeCell ref="E54:F54"/>
    <mergeCell ref="E55:F55"/>
    <mergeCell ref="E56:F56"/>
    <mergeCell ref="E57:F57"/>
    <mergeCell ref="E58:F58"/>
    <mergeCell ref="E59:F59"/>
    <mergeCell ref="C60:K60"/>
    <mergeCell ref="E61:M61"/>
    <mergeCell ref="E62:F62"/>
    <mergeCell ref="C63:K63"/>
    <mergeCell ref="E64:M64"/>
    <mergeCell ref="E65:F65"/>
    <mergeCell ref="E520:F520"/>
    <mergeCell ref="E535:F535"/>
    <mergeCell ref="E303:M303"/>
    <mergeCell ref="E304:F304"/>
    <mergeCell ref="E305:F305"/>
    <mergeCell ref="E306:F306"/>
    <mergeCell ref="E307:F307"/>
    <mergeCell ref="E308:F308"/>
    <mergeCell ref="E309:F309"/>
    <mergeCell ref="C310:K310"/>
    <mergeCell ref="E492:M492"/>
    <mergeCell ref="E493:F493"/>
    <mergeCell ref="C494:K494"/>
    <mergeCell ref="C127:K127"/>
    <mergeCell ref="E128:M128"/>
    <mergeCell ref="E129:F129"/>
    <mergeCell ref="E130:F130"/>
    <mergeCell ref="E2857:H2857"/>
    <mergeCell ref="E2856:K2856"/>
    <mergeCell ref="D2855:J2855"/>
    <mergeCell ref="E13:F13"/>
    <mergeCell ref="E14:F14"/>
    <mergeCell ref="E15:F15"/>
    <mergeCell ref="E21:F21"/>
    <mergeCell ref="E24:F24"/>
    <mergeCell ref="E22:F22"/>
    <mergeCell ref="E23:F23"/>
    <mergeCell ref="E29:M29"/>
    <mergeCell ref="E30:F30"/>
    <mergeCell ref="E31:F31"/>
    <mergeCell ref="E32:F32"/>
    <mergeCell ref="E33:F33"/>
    <mergeCell ref="E34:F34"/>
    <mergeCell ref="E35:F35"/>
    <mergeCell ref="E36:F36"/>
    <mergeCell ref="C38:K38"/>
    <mergeCell ref="E39:M39"/>
    <mergeCell ref="E40:F40"/>
    <mergeCell ref="C41:K41"/>
    <mergeCell ref="E42:M42"/>
    <mergeCell ref="E43:F43"/>
    <mergeCell ref="C44:K44"/>
    <mergeCell ref="E45:M45"/>
    <mergeCell ref="E46:F46"/>
    <mergeCell ref="C47:K47"/>
    <mergeCell ref="E48:M48"/>
    <mergeCell ref="E49:F49"/>
    <mergeCell ref="C66:K66"/>
    <mergeCell ref="E78:L78"/>
    <mergeCell ref="E1755:F1755"/>
    <mergeCell ref="E501:M501"/>
    <mergeCell ref="C1750:K1750"/>
    <mergeCell ref="C1210:K1210"/>
    <mergeCell ref="E109:M109"/>
    <mergeCell ref="G7:I7"/>
    <mergeCell ref="E18:M18"/>
    <mergeCell ref="C2:D7"/>
    <mergeCell ref="K2:M7"/>
    <mergeCell ref="E2:J3"/>
    <mergeCell ref="G6:I6"/>
    <mergeCell ref="G5:I5"/>
    <mergeCell ref="G4:I4"/>
    <mergeCell ref="E7:F7"/>
    <mergeCell ref="C8:M9"/>
    <mergeCell ref="E10:F10"/>
    <mergeCell ref="E17:F17"/>
    <mergeCell ref="E1752:F1752"/>
    <mergeCell ref="E1753:F1753"/>
    <mergeCell ref="E1754:F1754"/>
    <mergeCell ref="E1748:F1748"/>
    <mergeCell ref="E1749:F1749"/>
    <mergeCell ref="E19:F19"/>
    <mergeCell ref="E20:F20"/>
    <mergeCell ref="E68:F68"/>
    <mergeCell ref="E69:F69"/>
    <mergeCell ref="E70:F70"/>
    <mergeCell ref="E71:F71"/>
    <mergeCell ref="E91:F91"/>
    <mergeCell ref="E1605:M1605"/>
    <mergeCell ref="E92:F92"/>
    <mergeCell ref="C50:K50"/>
    <mergeCell ref="E1609:F1609"/>
    <mergeCell ref="E1437:F1437"/>
    <mergeCell ref="E1598:M1598"/>
    <mergeCell ref="E74:F74"/>
    <mergeCell ref="E75:F75"/>
    <mergeCell ref="E80:F80"/>
    <mergeCell ref="E67:M67"/>
    <mergeCell ref="E72:F72"/>
    <mergeCell ref="E73:F73"/>
    <mergeCell ref="E76:F76"/>
    <mergeCell ref="C77:K77"/>
    <mergeCell ref="E79:L79"/>
    <mergeCell ref="E94:M94"/>
    <mergeCell ref="E99:F99"/>
    <mergeCell ref="C89:K89"/>
    <mergeCell ref="C111:K111"/>
    <mergeCell ref="E1206:F1206"/>
    <mergeCell ref="C100:K100"/>
    <mergeCell ref="C93:K93"/>
    <mergeCell ref="E90:M90"/>
    <mergeCell ref="C114:K114"/>
    <mergeCell ref="C124:K124"/>
    <mergeCell ref="E125:M125"/>
    <mergeCell ref="E1203:F1203"/>
    <mergeCell ref="C108:K108"/>
    <mergeCell ref="E143:F143"/>
    <mergeCell ref="E144:F144"/>
    <mergeCell ref="E145:F145"/>
    <mergeCell ref="E156:M156"/>
    <mergeCell ref="E126:F126"/>
    <mergeCell ref="E546:M546"/>
    <mergeCell ref="E547:F547"/>
    <mergeCell ref="E11:M11"/>
    <mergeCell ref="E12:F12"/>
    <mergeCell ref="E16:F16"/>
    <mergeCell ref="E25:F25"/>
    <mergeCell ref="E26:F26"/>
    <mergeCell ref="E27:F27"/>
    <mergeCell ref="C28:K28"/>
    <mergeCell ref="E81:F81"/>
    <mergeCell ref="E82:F82"/>
    <mergeCell ref="E1436:F1436"/>
    <mergeCell ref="E1191:F1191"/>
    <mergeCell ref="E1205:F1205"/>
    <mergeCell ref="E113:F113"/>
    <mergeCell ref="E1433:F1433"/>
    <mergeCell ref="E1434:F1434"/>
    <mergeCell ref="E1198:F1198"/>
    <mergeCell ref="E1199:F1199"/>
    <mergeCell ref="E1200:F1200"/>
    <mergeCell ref="C1196:K1196"/>
    <mergeCell ref="E1204:M1204"/>
    <mergeCell ref="E1190:M1190"/>
    <mergeCell ref="E1207:F1207"/>
    <mergeCell ref="E502:F502"/>
    <mergeCell ref="E101:M101"/>
    <mergeCell ref="E148:F148"/>
    <mergeCell ref="E149:F149"/>
    <mergeCell ref="E150:F150"/>
    <mergeCell ref="E151:F151"/>
    <mergeCell ref="E152:F152"/>
    <mergeCell ref="E153:F153"/>
    <mergeCell ref="C154:K154"/>
    <mergeCell ref="E142:F142"/>
    <mergeCell ref="E1758:F1758"/>
    <mergeCell ref="E117:F117"/>
    <mergeCell ref="E116:M116"/>
    <mergeCell ref="C118:K118"/>
    <mergeCell ref="E119:M119"/>
    <mergeCell ref="E1606:F1606"/>
    <mergeCell ref="C1604:K1604"/>
    <mergeCell ref="E85:F85"/>
    <mergeCell ref="E86:F86"/>
    <mergeCell ref="E87:F87"/>
    <mergeCell ref="E88:F88"/>
    <mergeCell ref="E84:M84"/>
    <mergeCell ref="C83:K83"/>
    <mergeCell ref="E95:F95"/>
    <mergeCell ref="E96:F96"/>
    <mergeCell ref="E97:F97"/>
    <mergeCell ref="E98:F98"/>
    <mergeCell ref="E102:F102"/>
    <mergeCell ref="E1208:F1208"/>
    <mergeCell ref="E1209:F1209"/>
    <mergeCell ref="E103:F103"/>
    <mergeCell ref="C104:K104"/>
    <mergeCell ref="E107:F107"/>
    <mergeCell ref="E112:M112"/>
    <mergeCell ref="E110:F110"/>
    <mergeCell ref="E106:M106"/>
    <mergeCell ref="C121:K121"/>
    <mergeCell ref="E120:F120"/>
    <mergeCell ref="E122:M122"/>
    <mergeCell ref="E123:F123"/>
    <mergeCell ref="C146:K146"/>
    <mergeCell ref="E147:M147"/>
    <mergeCell ref="C131:K131"/>
    <mergeCell ref="E132:M132"/>
    <mergeCell ref="E133:F133"/>
    <mergeCell ref="E134:F134"/>
    <mergeCell ref="E136:F136"/>
    <mergeCell ref="E137:F137"/>
    <mergeCell ref="E138:F138"/>
    <mergeCell ref="C139:K139"/>
    <mergeCell ref="E135:F135"/>
    <mergeCell ref="E141:M141"/>
    <mergeCell ref="E158:F158"/>
    <mergeCell ref="E159:F159"/>
    <mergeCell ref="E160:F160"/>
    <mergeCell ref="C161:K161"/>
    <mergeCell ref="E157:F157"/>
    <mergeCell ref="E163:M163"/>
    <mergeCell ref="E164:F164"/>
    <mergeCell ref="C165:K165"/>
    <mergeCell ref="E166:M166"/>
    <mergeCell ref="E170:M170"/>
    <mergeCell ref="E174:M174"/>
    <mergeCell ref="E178:M178"/>
    <mergeCell ref="E182:M182"/>
    <mergeCell ref="C169:K169"/>
    <mergeCell ref="C173:K173"/>
    <mergeCell ref="C177:K177"/>
    <mergeCell ref="C181:K181"/>
    <mergeCell ref="E289:F289"/>
    <mergeCell ref="E290:F290"/>
    <mergeCell ref="E291:F291"/>
    <mergeCell ref="E292:F292"/>
    <mergeCell ref="C293:K293"/>
    <mergeCell ref="E295:M295"/>
    <mergeCell ref="E296:F296"/>
    <mergeCell ref="C207:K207"/>
    <mergeCell ref="E209:F209"/>
    <mergeCell ref="C210:K210"/>
    <mergeCell ref="E212:F212"/>
    <mergeCell ref="C213:K213"/>
    <mergeCell ref="E215:F215"/>
    <mergeCell ref="E216:F216"/>
    <mergeCell ref="C217:K217"/>
    <mergeCell ref="E219:F219"/>
    <mergeCell ref="E220:F220"/>
    <mergeCell ref="C221:K221"/>
    <mergeCell ref="E223:F223"/>
    <mergeCell ref="E224:F224"/>
    <mergeCell ref="C225:K225"/>
    <mergeCell ref="E227:F227"/>
    <mergeCell ref="E297:F297"/>
    <mergeCell ref="E298:F298"/>
    <mergeCell ref="E299:F299"/>
    <mergeCell ref="E300:F300"/>
    <mergeCell ref="C185:K185"/>
    <mergeCell ref="E167:F167"/>
    <mergeCell ref="E168:F168"/>
    <mergeCell ref="E171:F171"/>
    <mergeCell ref="E172:F172"/>
    <mergeCell ref="E175:F175"/>
    <mergeCell ref="E176:F176"/>
    <mergeCell ref="E179:F179"/>
    <mergeCell ref="E180:F180"/>
    <mergeCell ref="E183:F183"/>
    <mergeCell ref="E184:F184"/>
    <mergeCell ref="E186:M186"/>
    <mergeCell ref="C188:K188"/>
    <mergeCell ref="E187:F187"/>
    <mergeCell ref="E286:M286"/>
    <mergeCell ref="E287:F287"/>
    <mergeCell ref="E288:F288"/>
    <mergeCell ref="C192:K192"/>
    <mergeCell ref="E194:F194"/>
    <mergeCell ref="E195:F195"/>
    <mergeCell ref="C196:K196"/>
    <mergeCell ref="E198:F198"/>
    <mergeCell ref="E199:F199"/>
    <mergeCell ref="C200:K200"/>
    <mergeCell ref="E202:F202"/>
    <mergeCell ref="C203:K203"/>
    <mergeCell ref="E205:F205"/>
    <mergeCell ref="E206:F206"/>
    <mergeCell ref="E301:F301"/>
    <mergeCell ref="C302:K302"/>
    <mergeCell ref="E311:M311"/>
    <mergeCell ref="E312:F312"/>
    <mergeCell ref="E313:F313"/>
    <mergeCell ref="E314:F314"/>
    <mergeCell ref="E315:F315"/>
    <mergeCell ref="E316:F316"/>
    <mergeCell ref="E317:F317"/>
    <mergeCell ref="C318:K318"/>
    <mergeCell ref="E320:M320"/>
    <mergeCell ref="E321:F321"/>
    <mergeCell ref="E322:F322"/>
    <mergeCell ref="E323:F323"/>
    <mergeCell ref="E324:F324"/>
    <mergeCell ref="E325:F325"/>
    <mergeCell ref="E326:F326"/>
    <mergeCell ref="C327:K327"/>
    <mergeCell ref="E328:M328"/>
    <mergeCell ref="E329:F329"/>
    <mergeCell ref="E330:F330"/>
    <mergeCell ref="E331:F331"/>
    <mergeCell ref="E332:F332"/>
    <mergeCell ref="E333:F333"/>
    <mergeCell ref="E334:F334"/>
    <mergeCell ref="C335:K335"/>
    <mergeCell ref="E336:M336"/>
    <mergeCell ref="E337:F337"/>
    <mergeCell ref="E338:F338"/>
    <mergeCell ref="E339:F339"/>
    <mergeCell ref="E340:F340"/>
    <mergeCell ref="E341:F341"/>
    <mergeCell ref="E342:F342"/>
    <mergeCell ref="C343:K343"/>
    <mergeCell ref="E344:M344"/>
    <mergeCell ref="E345:F345"/>
    <mergeCell ref="E346:F346"/>
    <mergeCell ref="E347:F347"/>
    <mergeCell ref="E348:F348"/>
    <mergeCell ref="E349:F349"/>
    <mergeCell ref="E350:F350"/>
    <mergeCell ref="C351:K351"/>
    <mergeCell ref="E352:M352"/>
    <mergeCell ref="E353:F353"/>
    <mergeCell ref="E354:F354"/>
    <mergeCell ref="E355:F355"/>
    <mergeCell ref="E356:F356"/>
    <mergeCell ref="E357:F357"/>
    <mergeCell ref="E358:F358"/>
    <mergeCell ref="C359:K359"/>
    <mergeCell ref="E360:M360"/>
    <mergeCell ref="E361:F361"/>
    <mergeCell ref="E362:F362"/>
    <mergeCell ref="E363:F363"/>
    <mergeCell ref="E364:F364"/>
    <mergeCell ref="E365:F365"/>
    <mergeCell ref="E366:F366"/>
    <mergeCell ref="C367:K367"/>
    <mergeCell ref="E368:M368"/>
    <mergeCell ref="E369:F369"/>
    <mergeCell ref="E370:F370"/>
    <mergeCell ref="E371:F371"/>
    <mergeCell ref="E372:F372"/>
    <mergeCell ref="E373:F373"/>
    <mergeCell ref="E374:F374"/>
    <mergeCell ref="C375:K375"/>
    <mergeCell ref="E376:M376"/>
    <mergeCell ref="E377:F377"/>
    <mergeCell ref="E378:F378"/>
    <mergeCell ref="E379:F379"/>
    <mergeCell ref="E380:F380"/>
    <mergeCell ref="E381:F381"/>
    <mergeCell ref="E382:F382"/>
    <mergeCell ref="C383:K383"/>
    <mergeCell ref="E384:M384"/>
    <mergeCell ref="E385:F385"/>
    <mergeCell ref="E386:F386"/>
    <mergeCell ref="E387:F387"/>
    <mergeCell ref="E388:F388"/>
    <mergeCell ref="E389:F389"/>
    <mergeCell ref="E390:F390"/>
    <mergeCell ref="C391:K391"/>
    <mergeCell ref="E392:M392"/>
    <mergeCell ref="E393:F393"/>
    <mergeCell ref="E394:F394"/>
    <mergeCell ref="E395:F395"/>
    <mergeCell ref="E396:F396"/>
    <mergeCell ref="E397:F397"/>
    <mergeCell ref="E398:F398"/>
    <mergeCell ref="C399:K399"/>
    <mergeCell ref="E400:M400"/>
    <mergeCell ref="E401:F401"/>
    <mergeCell ref="E402:F402"/>
    <mergeCell ref="E403:F403"/>
    <mergeCell ref="E404:F404"/>
    <mergeCell ref="E405:F405"/>
    <mergeCell ref="E406:F406"/>
    <mergeCell ref="C407:K407"/>
    <mergeCell ref="E408:M408"/>
    <mergeCell ref="E409:F409"/>
    <mergeCell ref="E410:F410"/>
    <mergeCell ref="E411:F411"/>
    <mergeCell ref="E412:F412"/>
    <mergeCell ref="E413:F413"/>
    <mergeCell ref="E414:F414"/>
    <mergeCell ref="C415:K415"/>
    <mergeCell ref="E416:M416"/>
    <mergeCell ref="E417:F417"/>
    <mergeCell ref="E418:F418"/>
    <mergeCell ref="E419:F419"/>
    <mergeCell ref="E420:F420"/>
    <mergeCell ref="E421:F421"/>
    <mergeCell ref="E422:F422"/>
    <mergeCell ref="C423:K423"/>
    <mergeCell ref="E424:M424"/>
    <mergeCell ref="E425:F425"/>
    <mergeCell ref="E426:F426"/>
    <mergeCell ref="E427:F427"/>
    <mergeCell ref="E428:F428"/>
    <mergeCell ref="E429:F429"/>
    <mergeCell ref="E430:F430"/>
    <mergeCell ref="C431:K431"/>
    <mergeCell ref="E432:M432"/>
    <mergeCell ref="E433:F433"/>
    <mergeCell ref="E434:F434"/>
    <mergeCell ref="E435:F435"/>
    <mergeCell ref="E436:F436"/>
    <mergeCell ref="E437:F437"/>
    <mergeCell ref="E438:F438"/>
    <mergeCell ref="C439:K439"/>
    <mergeCell ref="E440:M440"/>
    <mergeCell ref="E441:F441"/>
    <mergeCell ref="E442:F442"/>
    <mergeCell ref="E443:F443"/>
    <mergeCell ref="E444:F444"/>
    <mergeCell ref="E445:F445"/>
    <mergeCell ref="E446:F446"/>
    <mergeCell ref="C447:K447"/>
    <mergeCell ref="E448:M448"/>
    <mergeCell ref="E449:F449"/>
    <mergeCell ref="E450:F450"/>
    <mergeCell ref="E451:F451"/>
    <mergeCell ref="E452:F452"/>
    <mergeCell ref="E453:F453"/>
    <mergeCell ref="E454:F454"/>
    <mergeCell ref="C455:K455"/>
    <mergeCell ref="E758:F758"/>
    <mergeCell ref="E759:F759"/>
    <mergeCell ref="E760:F760"/>
    <mergeCell ref="E761:F761"/>
    <mergeCell ref="E762:F762"/>
    <mergeCell ref="C763:K763"/>
    <mergeCell ref="E456:M456"/>
    <mergeCell ref="E457:F457"/>
    <mergeCell ref="C458:K458"/>
    <mergeCell ref="E459:M459"/>
    <mergeCell ref="E460:F460"/>
    <mergeCell ref="C461:K461"/>
    <mergeCell ref="E462:M462"/>
    <mergeCell ref="E463:F463"/>
    <mergeCell ref="C464:K464"/>
    <mergeCell ref="E465:M465"/>
    <mergeCell ref="E466:F466"/>
    <mergeCell ref="C467:K467"/>
    <mergeCell ref="E468:M468"/>
    <mergeCell ref="E469:F469"/>
    <mergeCell ref="C470:K470"/>
    <mergeCell ref="E471:M471"/>
    <mergeCell ref="E472:F472"/>
    <mergeCell ref="C473:K473"/>
    <mergeCell ref="E474:M474"/>
    <mergeCell ref="E475:F475"/>
    <mergeCell ref="C476:K476"/>
    <mergeCell ref="E477:M477"/>
    <mergeCell ref="E478:F478"/>
    <mergeCell ref="E504:M504"/>
    <mergeCell ref="E505:F505"/>
    <mergeCell ref="C479:K479"/>
    <mergeCell ref="E480:M480"/>
    <mergeCell ref="E481:F481"/>
    <mergeCell ref="C482:K482"/>
    <mergeCell ref="E483:M483"/>
    <mergeCell ref="E484:F484"/>
    <mergeCell ref="C485:K485"/>
    <mergeCell ref="E486:M486"/>
    <mergeCell ref="E487:F487"/>
    <mergeCell ref="C488:K488"/>
    <mergeCell ref="E489:M489"/>
    <mergeCell ref="E490:F490"/>
    <mergeCell ref="C491:K491"/>
    <mergeCell ref="E495:M495"/>
    <mergeCell ref="E496:F496"/>
    <mergeCell ref="C497:K497"/>
    <mergeCell ref="E498:M498"/>
    <mergeCell ref="E736:F736"/>
    <mergeCell ref="E737:F737"/>
    <mergeCell ref="E738:F738"/>
    <mergeCell ref="E739:F739"/>
    <mergeCell ref="E740:F740"/>
    <mergeCell ref="E499:F499"/>
    <mergeCell ref="C500:K500"/>
    <mergeCell ref="C506:K506"/>
    <mergeCell ref="E507:M507"/>
    <mergeCell ref="E508:F508"/>
    <mergeCell ref="C509:K509"/>
    <mergeCell ref="E510:M510"/>
    <mergeCell ref="E511:F511"/>
    <mergeCell ref="C512:K512"/>
    <mergeCell ref="E513:M513"/>
    <mergeCell ref="E514:F514"/>
    <mergeCell ref="C515:K515"/>
    <mergeCell ref="E516:M516"/>
    <mergeCell ref="E517:F517"/>
    <mergeCell ref="C518:K518"/>
    <mergeCell ref="E519:M519"/>
    <mergeCell ref="C503:K503"/>
    <mergeCell ref="C536:K536"/>
    <mergeCell ref="E537:M537"/>
    <mergeCell ref="E538:F538"/>
    <mergeCell ref="C539:K539"/>
    <mergeCell ref="E540:M540"/>
    <mergeCell ref="E541:F541"/>
    <mergeCell ref="C542:K542"/>
    <mergeCell ref="E543:M543"/>
    <mergeCell ref="E544:F544"/>
    <mergeCell ref="C545:K545"/>
    <mergeCell ref="E741:F741"/>
    <mergeCell ref="E742:F742"/>
    <mergeCell ref="E743:F743"/>
    <mergeCell ref="E744:F744"/>
    <mergeCell ref="E745:F745"/>
    <mergeCell ref="E746:F746"/>
    <mergeCell ref="E747:F747"/>
    <mergeCell ref="E748:F748"/>
    <mergeCell ref="E749:F749"/>
    <mergeCell ref="E750:F750"/>
    <mergeCell ref="E751:F751"/>
    <mergeCell ref="E754:F754"/>
    <mergeCell ref="E755:F755"/>
    <mergeCell ref="E756:F756"/>
    <mergeCell ref="E752:F752"/>
    <mergeCell ref="E753:F753"/>
    <mergeCell ref="E757:F757"/>
    <mergeCell ref="E764:F764"/>
    <mergeCell ref="E765:F765"/>
    <mergeCell ref="E766:F766"/>
    <mergeCell ref="E767:F767"/>
    <mergeCell ref="E768:F768"/>
    <mergeCell ref="E769:F769"/>
    <mergeCell ref="E771:F771"/>
    <mergeCell ref="C770:K770"/>
    <mergeCell ref="E772:F772"/>
    <mergeCell ref="E773:F773"/>
    <mergeCell ref="E779:F779"/>
    <mergeCell ref="E780:F780"/>
    <mergeCell ref="E781:F781"/>
    <mergeCell ref="E782:F782"/>
    <mergeCell ref="E783:F783"/>
    <mergeCell ref="E784:F784"/>
    <mergeCell ref="D785:K785"/>
    <mergeCell ref="E778:M778"/>
    <mergeCell ref="E786:M786"/>
    <mergeCell ref="E787:F787"/>
    <mergeCell ref="E788:F788"/>
    <mergeCell ref="E789:F789"/>
    <mergeCell ref="E790:F790"/>
    <mergeCell ref="E791:F791"/>
    <mergeCell ref="E774:F774"/>
    <mergeCell ref="E775:F775"/>
    <mergeCell ref="E776:F776"/>
    <mergeCell ref="C777:K777"/>
    <mergeCell ref="E806:F806"/>
    <mergeCell ref="E807:F807"/>
    <mergeCell ref="E808:F808"/>
    <mergeCell ref="E809:F809"/>
    <mergeCell ref="D810:K810"/>
    <mergeCell ref="E811:M811"/>
    <mergeCell ref="E812:F812"/>
    <mergeCell ref="E813:F813"/>
    <mergeCell ref="E814:F814"/>
    <mergeCell ref="E815:F815"/>
    <mergeCell ref="E816:F816"/>
    <mergeCell ref="E817:F817"/>
    <mergeCell ref="E818:F818"/>
    <mergeCell ref="E819:F819"/>
    <mergeCell ref="E820:F820"/>
    <mergeCell ref="D792:K792"/>
    <mergeCell ref="E793:M793"/>
    <mergeCell ref="E794:F794"/>
    <mergeCell ref="E795:F795"/>
    <mergeCell ref="E796:F796"/>
    <mergeCell ref="E799:F799"/>
    <mergeCell ref="E800:F800"/>
    <mergeCell ref="D801:K801"/>
    <mergeCell ref="E797:F797"/>
    <mergeCell ref="E798:F798"/>
    <mergeCell ref="E802:M802"/>
    <mergeCell ref="E803:F803"/>
    <mergeCell ref="E804:F804"/>
    <mergeCell ref="E805:F805"/>
    <mergeCell ref="E837:F837"/>
    <mergeCell ref="E832:F832"/>
    <mergeCell ref="E833:F833"/>
    <mergeCell ref="E834:F834"/>
    <mergeCell ref="E835:F835"/>
    <mergeCell ref="E836:F836"/>
    <mergeCell ref="E831:M831"/>
    <mergeCell ref="E838:M838"/>
    <mergeCell ref="E840:F840"/>
    <mergeCell ref="E843:F843"/>
    <mergeCell ref="E844:F844"/>
    <mergeCell ref="E845:F845"/>
    <mergeCell ref="E846:F846"/>
    <mergeCell ref="E841:F841"/>
    <mergeCell ref="E842:F842"/>
    <mergeCell ref="E847:M847"/>
    <mergeCell ref="E848:F848"/>
    <mergeCell ref="E849:F849"/>
    <mergeCell ref="E850:F850"/>
    <mergeCell ref="E851:F851"/>
    <mergeCell ref="E853:F853"/>
    <mergeCell ref="E852:F852"/>
    <mergeCell ref="E854:M854"/>
    <mergeCell ref="E855:F855"/>
    <mergeCell ref="E856:F856"/>
    <mergeCell ref="E857:F857"/>
    <mergeCell ref="E858:F858"/>
    <mergeCell ref="E859:F859"/>
    <mergeCell ref="E860:F860"/>
    <mergeCell ref="E862:M862"/>
    <mergeCell ref="E863:F863"/>
    <mergeCell ref="E839:F839"/>
    <mergeCell ref="E879:F879"/>
    <mergeCell ref="E880:M880"/>
    <mergeCell ref="E881:F881"/>
    <mergeCell ref="E882:F882"/>
    <mergeCell ref="E885:F885"/>
    <mergeCell ref="E886:F886"/>
    <mergeCell ref="E887:F887"/>
    <mergeCell ref="E883:F883"/>
    <mergeCell ref="E884:F884"/>
    <mergeCell ref="E888:M888"/>
    <mergeCell ref="E889:F889"/>
    <mergeCell ref="E890:F890"/>
    <mergeCell ref="E891:F891"/>
    <mergeCell ref="E892:F892"/>
    <mergeCell ref="E893:F893"/>
    <mergeCell ref="E894:F894"/>
    <mergeCell ref="E864:F864"/>
    <mergeCell ref="E866:F866"/>
    <mergeCell ref="E869:F869"/>
    <mergeCell ref="E865:F865"/>
    <mergeCell ref="E870:F870"/>
    <mergeCell ref="E871:F871"/>
    <mergeCell ref="E872:F872"/>
    <mergeCell ref="E873:F873"/>
    <mergeCell ref="E875:F875"/>
    <mergeCell ref="E876:F876"/>
    <mergeCell ref="E877:F877"/>
    <mergeCell ref="E878:F878"/>
    <mergeCell ref="E867:F867"/>
    <mergeCell ref="E868:M868"/>
    <mergeCell ref="E874:M874"/>
    <mergeCell ref="E909:F909"/>
    <mergeCell ref="E905:F905"/>
    <mergeCell ref="E906:F906"/>
    <mergeCell ref="E907:F907"/>
    <mergeCell ref="E908:F908"/>
    <mergeCell ref="E910:M910"/>
    <mergeCell ref="E911:F911"/>
    <mergeCell ref="E912:F912"/>
    <mergeCell ref="E913:F913"/>
    <mergeCell ref="E914:F914"/>
    <mergeCell ref="E915:F915"/>
    <mergeCell ref="E916:F916"/>
    <mergeCell ref="E918:M918"/>
    <mergeCell ref="E919:F919"/>
    <mergeCell ref="E920:F920"/>
    <mergeCell ref="E921:F921"/>
    <mergeCell ref="E895:F895"/>
    <mergeCell ref="E896:M896"/>
    <mergeCell ref="E897:F897"/>
    <mergeCell ref="E898:F898"/>
    <mergeCell ref="E899:F899"/>
    <mergeCell ref="E900:F900"/>
    <mergeCell ref="E901:F901"/>
    <mergeCell ref="E902:F902"/>
    <mergeCell ref="E903:F903"/>
    <mergeCell ref="E904:M904"/>
    <mergeCell ref="E935:M935"/>
    <mergeCell ref="E942:M942"/>
    <mergeCell ref="E943:F943"/>
    <mergeCell ref="E944:F944"/>
    <mergeCell ref="E945:F945"/>
    <mergeCell ref="E946:F946"/>
    <mergeCell ref="E947:F947"/>
    <mergeCell ref="E949:M949"/>
    <mergeCell ref="E950:F950"/>
    <mergeCell ref="E922:F922"/>
    <mergeCell ref="E923:F923"/>
    <mergeCell ref="E924:F924"/>
    <mergeCell ref="E926:M926"/>
    <mergeCell ref="E927:F927"/>
    <mergeCell ref="E928:F928"/>
    <mergeCell ref="E929:F929"/>
    <mergeCell ref="E930:F930"/>
    <mergeCell ref="E931:F931"/>
    <mergeCell ref="E932:F932"/>
    <mergeCell ref="E951:F951"/>
    <mergeCell ref="E952:F952"/>
    <mergeCell ref="E953:F953"/>
    <mergeCell ref="E954:F954"/>
    <mergeCell ref="E956:M956"/>
    <mergeCell ref="E957:F957"/>
    <mergeCell ref="E958:F958"/>
    <mergeCell ref="E959:F959"/>
    <mergeCell ref="E960:F960"/>
    <mergeCell ref="E961:F961"/>
    <mergeCell ref="E963:M963"/>
    <mergeCell ref="E964:F964"/>
    <mergeCell ref="E965:F965"/>
    <mergeCell ref="E967:F967"/>
    <mergeCell ref="E968:F968"/>
    <mergeCell ref="E940:F940"/>
    <mergeCell ref="E936:F936"/>
    <mergeCell ref="E937:F937"/>
    <mergeCell ref="E938:F938"/>
    <mergeCell ref="E939:F939"/>
    <mergeCell ref="E989:F989"/>
    <mergeCell ref="E991:M991"/>
    <mergeCell ref="E992:F992"/>
    <mergeCell ref="E993:F993"/>
    <mergeCell ref="E994:F994"/>
    <mergeCell ref="E995:F995"/>
    <mergeCell ref="E996:F996"/>
    <mergeCell ref="E998:M998"/>
    <mergeCell ref="E999:F999"/>
    <mergeCell ref="E1000:F1000"/>
    <mergeCell ref="E1001:F1001"/>
    <mergeCell ref="E969:F969"/>
    <mergeCell ref="E966:F966"/>
    <mergeCell ref="E971:M971"/>
    <mergeCell ref="E972:F972"/>
    <mergeCell ref="E973:F973"/>
    <mergeCell ref="E974:F974"/>
    <mergeCell ref="E975:F975"/>
    <mergeCell ref="E976:F976"/>
    <mergeCell ref="E978:M978"/>
    <mergeCell ref="E979:F979"/>
    <mergeCell ref="E980:F980"/>
    <mergeCell ref="E981:F981"/>
    <mergeCell ref="E982:F982"/>
    <mergeCell ref="E983:F983"/>
    <mergeCell ref="E1020:M1020"/>
    <mergeCell ref="E1021:F1021"/>
    <mergeCell ref="E1022:F1022"/>
    <mergeCell ref="E1023:F1023"/>
    <mergeCell ref="E1024:F1024"/>
    <mergeCell ref="E1026:M1026"/>
    <mergeCell ref="E1027:F1027"/>
    <mergeCell ref="E1028:F1028"/>
    <mergeCell ref="E1030:M1030"/>
    <mergeCell ref="E1031:F1031"/>
    <mergeCell ref="E985:H985"/>
    <mergeCell ref="E1033:M1033"/>
    <mergeCell ref="E1034:F1034"/>
    <mergeCell ref="E1035:F1035"/>
    <mergeCell ref="E1037:F1037"/>
    <mergeCell ref="E1003:M1003"/>
    <mergeCell ref="E1004:F1004"/>
    <mergeCell ref="E1005:F1005"/>
    <mergeCell ref="E1006:F1006"/>
    <mergeCell ref="E1007:F1007"/>
    <mergeCell ref="E1009:M1009"/>
    <mergeCell ref="E1010:F1010"/>
    <mergeCell ref="E1011:F1011"/>
    <mergeCell ref="E1012:F1012"/>
    <mergeCell ref="E1013:F1013"/>
    <mergeCell ref="E1016:F1016"/>
    <mergeCell ref="E1017:F1017"/>
    <mergeCell ref="E1018:F1018"/>
    <mergeCell ref="E1015:M1015"/>
    <mergeCell ref="E986:F986"/>
    <mergeCell ref="E987:F987"/>
    <mergeCell ref="E988:F988"/>
    <mergeCell ref="E1055:F1055"/>
    <mergeCell ref="E1056:F1056"/>
    <mergeCell ref="E1057:F1057"/>
    <mergeCell ref="E1054:F1054"/>
    <mergeCell ref="E1059:M1059"/>
    <mergeCell ref="E1060:F1060"/>
    <mergeCell ref="E1061:F1061"/>
    <mergeCell ref="E1066:F1066"/>
    <mergeCell ref="E1067:F1067"/>
    <mergeCell ref="E1062:F1062"/>
    <mergeCell ref="E1063:F1063"/>
    <mergeCell ref="E1064:F1064"/>
    <mergeCell ref="E1065:F1065"/>
    <mergeCell ref="E1069:M1069"/>
    <mergeCell ref="E1038:F1038"/>
    <mergeCell ref="E1036:F1036"/>
    <mergeCell ref="E1040:M1040"/>
    <mergeCell ref="E1041:F1041"/>
    <mergeCell ref="E1042:F1042"/>
    <mergeCell ref="E1043:F1043"/>
    <mergeCell ref="E1044:F1044"/>
    <mergeCell ref="E1045:F1045"/>
    <mergeCell ref="E1046:F1046"/>
    <mergeCell ref="E1047:F1047"/>
    <mergeCell ref="E1049:M1049"/>
    <mergeCell ref="E1050:F1050"/>
    <mergeCell ref="E1051:F1051"/>
    <mergeCell ref="E1053:M1053"/>
    <mergeCell ref="E1083:F1083"/>
    <mergeCell ref="E1084:F1084"/>
    <mergeCell ref="E1082:M1082"/>
    <mergeCell ref="E1086:M1086"/>
    <mergeCell ref="E1087:F1087"/>
    <mergeCell ref="E1090:F1090"/>
    <mergeCell ref="E1088:F1088"/>
    <mergeCell ref="E1089:F1089"/>
    <mergeCell ref="E1092:M1092"/>
    <mergeCell ref="E1093:F1093"/>
    <mergeCell ref="E1094:F1094"/>
    <mergeCell ref="E1095:F1095"/>
    <mergeCell ref="E1096:F1096"/>
    <mergeCell ref="E1070:F1070"/>
    <mergeCell ref="E1071:F1071"/>
    <mergeCell ref="E1072:F1072"/>
    <mergeCell ref="E1073:F1073"/>
    <mergeCell ref="E1074:F1074"/>
    <mergeCell ref="E1075:F1075"/>
    <mergeCell ref="E1077:M1077"/>
    <mergeCell ref="E1078:F1078"/>
    <mergeCell ref="E1079:F1079"/>
    <mergeCell ref="E1080:F1080"/>
    <mergeCell ref="E1120:M1120"/>
    <mergeCell ref="E1121:F1121"/>
    <mergeCell ref="E1122:F1122"/>
    <mergeCell ref="E1123:F1123"/>
    <mergeCell ref="E1124:F1124"/>
    <mergeCell ref="E1125:F1125"/>
    <mergeCell ref="E1127:M1127"/>
    <mergeCell ref="E1134:M1134"/>
    <mergeCell ref="E1141:M1141"/>
    <mergeCell ref="E1148:M1148"/>
    <mergeCell ref="E1156:M1156"/>
    <mergeCell ref="E1165:M1165"/>
    <mergeCell ref="E1173:M1173"/>
    <mergeCell ref="E1099:F1099"/>
    <mergeCell ref="E1100:F1100"/>
    <mergeCell ref="E1098:M1098"/>
    <mergeCell ref="E1103:M1103"/>
    <mergeCell ref="E1104:F1104"/>
    <mergeCell ref="E1105:F1105"/>
    <mergeCell ref="E1107:M1107"/>
    <mergeCell ref="E1108:F1108"/>
    <mergeCell ref="E1118:F1118"/>
    <mergeCell ref="E1109:F1109"/>
    <mergeCell ref="E1110:F1110"/>
    <mergeCell ref="E1111:F1111"/>
    <mergeCell ref="E1112:F1112"/>
    <mergeCell ref="E1113:F1113"/>
    <mergeCell ref="E1114:F1114"/>
    <mergeCell ref="E1115:F1115"/>
    <mergeCell ref="E1116:F1116"/>
    <mergeCell ref="E1117:F1117"/>
    <mergeCell ref="E1128:F1128"/>
    <mergeCell ref="E1565:F1565"/>
    <mergeCell ref="E1576:F1576"/>
    <mergeCell ref="E1538:M1538"/>
    <mergeCell ref="E1545:M1545"/>
    <mergeCell ref="E1556:M1556"/>
    <mergeCell ref="E1566:M1566"/>
    <mergeCell ref="E1539:F1539"/>
    <mergeCell ref="E1540:F1540"/>
    <mergeCell ref="E1541:F1541"/>
    <mergeCell ref="E1542:F1542"/>
    <mergeCell ref="E1543:F1543"/>
    <mergeCell ref="E1544:F1544"/>
    <mergeCell ref="E1546:F1546"/>
    <mergeCell ref="E1547:F1547"/>
    <mergeCell ref="E1548:F1548"/>
    <mergeCell ref="E1549:F1549"/>
    <mergeCell ref="E1550:F1550"/>
    <mergeCell ref="E1551:F1551"/>
    <mergeCell ref="E1552:F1552"/>
    <mergeCell ref="E1553:F1553"/>
    <mergeCell ref="E1554:F1554"/>
    <mergeCell ref="E1555:F1555"/>
    <mergeCell ref="E1557:F1557"/>
    <mergeCell ref="E1558:F1558"/>
    <mergeCell ref="E1559:F1559"/>
    <mergeCell ref="E1560:F1560"/>
    <mergeCell ref="E1561:F1561"/>
    <mergeCell ref="E1562:F1562"/>
    <mergeCell ref="E1563:F1563"/>
    <mergeCell ref="E1564:F1564"/>
    <mergeCell ref="E1626:F1626"/>
    <mergeCell ref="E1627:F1627"/>
    <mergeCell ref="E1585:F1585"/>
    <mergeCell ref="E1586:F1586"/>
    <mergeCell ref="E1583:F1583"/>
    <mergeCell ref="E1578:F1578"/>
    <mergeCell ref="E1579:F1579"/>
    <mergeCell ref="E1580:F1580"/>
    <mergeCell ref="E1581:F1581"/>
    <mergeCell ref="E1582:F1582"/>
    <mergeCell ref="E1577:M1577"/>
    <mergeCell ref="E1584:M1584"/>
    <mergeCell ref="E1587:F1587"/>
    <mergeCell ref="E1588:F1588"/>
    <mergeCell ref="E1589:F1589"/>
    <mergeCell ref="E1590:F1590"/>
    <mergeCell ref="E1567:F1567"/>
    <mergeCell ref="E1568:F1568"/>
    <mergeCell ref="E1569:F1569"/>
    <mergeCell ref="E1570:F1570"/>
    <mergeCell ref="E1571:F1571"/>
    <mergeCell ref="E1572:F1572"/>
    <mergeCell ref="E1573:F1573"/>
    <mergeCell ref="E1574:F1574"/>
    <mergeCell ref="E1575:F1575"/>
    <mergeCell ref="E1600:F1600"/>
    <mergeCell ref="E1601:F1601"/>
    <mergeCell ref="E1602:F1602"/>
    <mergeCell ref="E1603:F1603"/>
    <mergeCell ref="E1599:F1599"/>
    <mergeCell ref="E1607:F1607"/>
    <mergeCell ref="E1608:F1608"/>
    <mergeCell ref="E1642:F1642"/>
    <mergeCell ref="E1643:F1643"/>
    <mergeCell ref="E1646:F1646"/>
    <mergeCell ref="E1647:F1647"/>
    <mergeCell ref="E1648:F1648"/>
    <mergeCell ref="E1651:F1651"/>
    <mergeCell ref="E1652:F1652"/>
    <mergeCell ref="E1653:F1653"/>
    <mergeCell ref="E1591:M1591"/>
    <mergeCell ref="E1592:F1592"/>
    <mergeCell ref="E1593:F1593"/>
    <mergeCell ref="E1594:F1594"/>
    <mergeCell ref="E1595:F1595"/>
    <mergeCell ref="E1596:F1596"/>
    <mergeCell ref="E1597:F1597"/>
    <mergeCell ref="C1610:K1610"/>
    <mergeCell ref="E1611:M1611"/>
    <mergeCell ref="E1617:M1617"/>
    <mergeCell ref="E1623:M1623"/>
    <mergeCell ref="C1616:K1616"/>
    <mergeCell ref="C1622:K1622"/>
    <mergeCell ref="C1628:K1628"/>
    <mergeCell ref="E1612:F1612"/>
    <mergeCell ref="E1613:F1613"/>
    <mergeCell ref="E1614:F1614"/>
    <mergeCell ref="E1615:F1615"/>
    <mergeCell ref="E1618:F1618"/>
    <mergeCell ref="E1619:F1619"/>
    <mergeCell ref="E1620:F1620"/>
    <mergeCell ref="E1621:F1621"/>
    <mergeCell ref="E1624:F1624"/>
    <mergeCell ref="E1625:F1625"/>
    <mergeCell ref="E1655:M1655"/>
    <mergeCell ref="E1656:F1656"/>
    <mergeCell ref="E1657:F1657"/>
    <mergeCell ref="E1659:F1659"/>
    <mergeCell ref="C1660:K1660"/>
    <mergeCell ref="E1658:F1658"/>
    <mergeCell ref="E1661:M1661"/>
    <mergeCell ref="E1662:F1662"/>
    <mergeCell ref="E1663:F1663"/>
    <mergeCell ref="E1664:F1664"/>
    <mergeCell ref="E1665:F1665"/>
    <mergeCell ref="C1666:K1666"/>
    <mergeCell ref="E1667:M1667"/>
    <mergeCell ref="E1668:F1668"/>
    <mergeCell ref="E1669:F1669"/>
    <mergeCell ref="E1630:M1630"/>
    <mergeCell ref="E1635:M1635"/>
    <mergeCell ref="E1640:M1640"/>
    <mergeCell ref="E1645:M1645"/>
    <mergeCell ref="E1650:M1650"/>
    <mergeCell ref="C1634:K1634"/>
    <mergeCell ref="C1639:K1639"/>
    <mergeCell ref="C1644:K1644"/>
    <mergeCell ref="C1649:K1649"/>
    <mergeCell ref="C1654:K1654"/>
    <mergeCell ref="E1631:F1631"/>
    <mergeCell ref="E1632:F1632"/>
    <mergeCell ref="E1633:F1633"/>
    <mergeCell ref="E1636:F1636"/>
    <mergeCell ref="E1637:F1637"/>
    <mergeCell ref="E1638:F1638"/>
    <mergeCell ref="E1641:F1641"/>
    <mergeCell ref="E1682:F1682"/>
    <mergeCell ref="E1683:F1683"/>
    <mergeCell ref="C1684:K1684"/>
    <mergeCell ref="E1685:M1685"/>
    <mergeCell ref="E1686:F1686"/>
    <mergeCell ref="E1687:F1687"/>
    <mergeCell ref="E1688:F1688"/>
    <mergeCell ref="E1689:F1689"/>
    <mergeCell ref="C1690:K1690"/>
    <mergeCell ref="E1691:M1691"/>
    <mergeCell ref="E1692:F1692"/>
    <mergeCell ref="E1693:F1693"/>
    <mergeCell ref="E1694:F1694"/>
    <mergeCell ref="E1695:F1695"/>
    <mergeCell ref="C1696:K1696"/>
    <mergeCell ref="E1670:F1670"/>
    <mergeCell ref="E1671:F1671"/>
    <mergeCell ref="C1672:K1672"/>
    <mergeCell ref="E1673:M1673"/>
    <mergeCell ref="E1674:F1674"/>
    <mergeCell ref="E1675:F1675"/>
    <mergeCell ref="E1676:F1676"/>
    <mergeCell ref="E1677:F1677"/>
    <mergeCell ref="C1678:K1678"/>
    <mergeCell ref="E1679:M1679"/>
    <mergeCell ref="E1680:F1680"/>
    <mergeCell ref="E1681:F1681"/>
    <mergeCell ref="E1712:F1712"/>
    <mergeCell ref="E1713:F1713"/>
    <mergeCell ref="C1714:K1714"/>
    <mergeCell ref="E1715:M1715"/>
    <mergeCell ref="E1716:F1716"/>
    <mergeCell ref="E1717:F1717"/>
    <mergeCell ref="E1718:F1718"/>
    <mergeCell ref="E1719:F1719"/>
    <mergeCell ref="C1720:K1720"/>
    <mergeCell ref="E1721:M1721"/>
    <mergeCell ref="E1722:F1722"/>
    <mergeCell ref="E1723:F1723"/>
    <mergeCell ref="E1724:F1724"/>
    <mergeCell ref="E1725:F1725"/>
    <mergeCell ref="C1726:K1726"/>
    <mergeCell ref="E1697:M1697"/>
    <mergeCell ref="E1698:F1698"/>
    <mergeCell ref="E1699:F1699"/>
    <mergeCell ref="E1700:F1700"/>
    <mergeCell ref="E1701:F1701"/>
    <mergeCell ref="C1702:K1702"/>
    <mergeCell ref="E1703:M1703"/>
    <mergeCell ref="E1704:F1704"/>
    <mergeCell ref="E1705:F1705"/>
    <mergeCell ref="E1706:F1706"/>
    <mergeCell ref="E1707:F1707"/>
    <mergeCell ref="C1708:K1708"/>
    <mergeCell ref="E1709:M1709"/>
    <mergeCell ref="E1710:F1710"/>
    <mergeCell ref="E1711:F1711"/>
    <mergeCell ref="E1742:F1742"/>
    <mergeCell ref="E1743:F1743"/>
    <mergeCell ref="C1744:K1744"/>
    <mergeCell ref="E1745:M1745"/>
    <mergeCell ref="E1747:F1747"/>
    <mergeCell ref="E1757:M1757"/>
    <mergeCell ref="E1759:F1759"/>
    <mergeCell ref="E1760:F1760"/>
    <mergeCell ref="E1761:F1761"/>
    <mergeCell ref="C1762:K1762"/>
    <mergeCell ref="E1763:M1763"/>
    <mergeCell ref="E1764:F1764"/>
    <mergeCell ref="E1765:F1765"/>
    <mergeCell ref="E1766:F1766"/>
    <mergeCell ref="E1727:M1727"/>
    <mergeCell ref="E1728:F1728"/>
    <mergeCell ref="E1729:F1729"/>
    <mergeCell ref="E1730:F1730"/>
    <mergeCell ref="E1731:F1731"/>
    <mergeCell ref="C1732:K1732"/>
    <mergeCell ref="E1733:M1733"/>
    <mergeCell ref="E1734:F1734"/>
    <mergeCell ref="E1735:F1735"/>
    <mergeCell ref="E1736:F1736"/>
    <mergeCell ref="E1737:F1737"/>
    <mergeCell ref="C1738:K1738"/>
    <mergeCell ref="E1739:M1739"/>
    <mergeCell ref="E1740:F1740"/>
    <mergeCell ref="E1741:F1741"/>
    <mergeCell ref="E1751:M1751"/>
    <mergeCell ref="E1746:F1746"/>
    <mergeCell ref="C1756:K1756"/>
    <mergeCell ref="E1781:M1781"/>
    <mergeCell ref="E1782:F1782"/>
    <mergeCell ref="E1783:F1783"/>
    <mergeCell ref="E1784:F1784"/>
    <mergeCell ref="E1785:F1785"/>
    <mergeCell ref="C1786:K1786"/>
    <mergeCell ref="E1787:M1787"/>
    <mergeCell ref="E1788:F1788"/>
    <mergeCell ref="E1789:F1789"/>
    <mergeCell ref="E1790:F1790"/>
    <mergeCell ref="E1791:F1791"/>
    <mergeCell ref="C1792:K1792"/>
    <mergeCell ref="E1793:M1793"/>
    <mergeCell ref="E1794:F1794"/>
    <mergeCell ref="E1795:F1795"/>
    <mergeCell ref="E1767:F1767"/>
    <mergeCell ref="C1768:K1768"/>
    <mergeCell ref="E1769:M1769"/>
    <mergeCell ref="E1770:F1770"/>
    <mergeCell ref="E1771:F1771"/>
    <mergeCell ref="E1772:F1772"/>
    <mergeCell ref="E1773:F1773"/>
    <mergeCell ref="C1774:K1774"/>
    <mergeCell ref="E1775:M1775"/>
    <mergeCell ref="E1776:F1776"/>
    <mergeCell ref="E1777:F1777"/>
    <mergeCell ref="E1778:F1778"/>
    <mergeCell ref="E1779:F1779"/>
    <mergeCell ref="C1780:K1780"/>
    <mergeCell ref="E1811:M1811"/>
    <mergeCell ref="E1812:F1812"/>
    <mergeCell ref="E1813:F1813"/>
    <mergeCell ref="E1814:F1814"/>
    <mergeCell ref="E1815:F1815"/>
    <mergeCell ref="C1816:K1816"/>
    <mergeCell ref="E1817:M1817"/>
    <mergeCell ref="E1818:F1818"/>
    <mergeCell ref="E1819:F1819"/>
    <mergeCell ref="C1820:K1820"/>
    <mergeCell ref="E1821:M1821"/>
    <mergeCell ref="E1822:F1822"/>
    <mergeCell ref="E1796:F1796"/>
    <mergeCell ref="E1797:F1797"/>
    <mergeCell ref="C1798:K1798"/>
    <mergeCell ref="E1799:M1799"/>
    <mergeCell ref="E1800:F1800"/>
    <mergeCell ref="E1801:F1801"/>
    <mergeCell ref="E1802:F1802"/>
    <mergeCell ref="E1803:F1803"/>
    <mergeCell ref="C1804:K1804"/>
    <mergeCell ref="E1805:M1805"/>
    <mergeCell ref="E1806:F1806"/>
    <mergeCell ref="E1807:F1807"/>
    <mergeCell ref="E1808:F1808"/>
    <mergeCell ref="E1809:F1809"/>
    <mergeCell ref="C1810:K1810"/>
    <mergeCell ref="E1838:M1838"/>
    <mergeCell ref="E1839:F1839"/>
    <mergeCell ref="E1840:F1840"/>
    <mergeCell ref="C1841:K1841"/>
    <mergeCell ref="E1842:M1842"/>
    <mergeCell ref="E1843:F1843"/>
    <mergeCell ref="E1844:F1844"/>
    <mergeCell ref="C1845:K1845"/>
    <mergeCell ref="E1846:M1846"/>
    <mergeCell ref="E1847:F1847"/>
    <mergeCell ref="E1848:F1848"/>
    <mergeCell ref="C1849:K1849"/>
    <mergeCell ref="E1850:M1850"/>
    <mergeCell ref="E1851:F1851"/>
    <mergeCell ref="E1823:F1823"/>
    <mergeCell ref="C1824:K1824"/>
    <mergeCell ref="E1825:M1825"/>
    <mergeCell ref="E1826:F1826"/>
    <mergeCell ref="E1828:F1828"/>
    <mergeCell ref="C1829:K1829"/>
    <mergeCell ref="E1827:F1827"/>
    <mergeCell ref="E1830:M1830"/>
    <mergeCell ref="E1831:F1831"/>
    <mergeCell ref="E1832:F1832"/>
    <mergeCell ref="C1833:K1833"/>
    <mergeCell ref="E1835:F1835"/>
    <mergeCell ref="E1836:F1836"/>
    <mergeCell ref="C1837:K1837"/>
    <mergeCell ref="E1834:M1834"/>
    <mergeCell ref="E1866:M1866"/>
    <mergeCell ref="E1867:F1867"/>
    <mergeCell ref="E1868:F1868"/>
    <mergeCell ref="C1869:K1869"/>
    <mergeCell ref="E1870:M1870"/>
    <mergeCell ref="E1871:F1871"/>
    <mergeCell ref="E1872:F1872"/>
    <mergeCell ref="C1873:K1873"/>
    <mergeCell ref="E1874:M1874"/>
    <mergeCell ref="E1875:F1875"/>
    <mergeCell ref="E1876:F1876"/>
    <mergeCell ref="C1877:K1877"/>
    <mergeCell ref="E1878:M1878"/>
    <mergeCell ref="E1879:F1879"/>
    <mergeCell ref="E1852:F1852"/>
    <mergeCell ref="C1853:K1853"/>
    <mergeCell ref="E1854:M1854"/>
    <mergeCell ref="E1855:F1855"/>
    <mergeCell ref="E1856:F1856"/>
    <mergeCell ref="C1857:K1857"/>
    <mergeCell ref="E1858:M1858"/>
    <mergeCell ref="E1859:F1859"/>
    <mergeCell ref="E1860:F1860"/>
    <mergeCell ref="C1861:K1861"/>
    <mergeCell ref="E1862:M1862"/>
    <mergeCell ref="E1863:F1863"/>
    <mergeCell ref="E1864:F1864"/>
    <mergeCell ref="C1865:K1865"/>
    <mergeCell ref="E1894:M1894"/>
    <mergeCell ref="E1895:F1895"/>
    <mergeCell ref="E1898:F1898"/>
    <mergeCell ref="C1899:K1899"/>
    <mergeCell ref="E1896:F1896"/>
    <mergeCell ref="E1897:F1897"/>
    <mergeCell ref="E1900:M1900"/>
    <mergeCell ref="E1901:F1901"/>
    <mergeCell ref="E1902:F1902"/>
    <mergeCell ref="C1903:K1903"/>
    <mergeCell ref="E1904:M1904"/>
    <mergeCell ref="E1880:F1880"/>
    <mergeCell ref="C1881:K1881"/>
    <mergeCell ref="E1882:M1882"/>
    <mergeCell ref="E1883:F1883"/>
    <mergeCell ref="E1884:F1884"/>
    <mergeCell ref="C1885:K1885"/>
    <mergeCell ref="E1886:M1886"/>
    <mergeCell ref="E1887:F1887"/>
    <mergeCell ref="E1888:F1888"/>
    <mergeCell ref="C1889:K1889"/>
    <mergeCell ref="E1890:M1890"/>
    <mergeCell ref="E1891:F1891"/>
    <mergeCell ref="E1892:F1892"/>
    <mergeCell ref="C1893:K1893"/>
    <mergeCell ref="E1937:F1937"/>
    <mergeCell ref="C1915:K1915"/>
    <mergeCell ref="E1905:F1905"/>
    <mergeCell ref="E1906:F1906"/>
    <mergeCell ref="E1907:F1907"/>
    <mergeCell ref="E1908:F1908"/>
    <mergeCell ref="E1909:F1909"/>
    <mergeCell ref="E1910:F1910"/>
    <mergeCell ref="E1911:F1911"/>
    <mergeCell ref="E1912:F1912"/>
    <mergeCell ref="E1913:F1913"/>
    <mergeCell ref="E1914:F1914"/>
    <mergeCell ref="E1916:M1916"/>
    <mergeCell ref="E1917:F1917"/>
    <mergeCell ref="E1918:F1918"/>
    <mergeCell ref="E1919:F1919"/>
    <mergeCell ref="C1920:K1920"/>
    <mergeCell ref="E1938:F1938"/>
    <mergeCell ref="C1939:K1939"/>
    <mergeCell ref="E1941:M1941"/>
    <mergeCell ref="E1942:F1942"/>
    <mergeCell ref="E1943:F1943"/>
    <mergeCell ref="C1944:K1944"/>
    <mergeCell ref="E1945:M1945"/>
    <mergeCell ref="E1946:F1946"/>
    <mergeCell ref="E1947:F1947"/>
    <mergeCell ref="C1948:K1948"/>
    <mergeCell ref="E1949:M1949"/>
    <mergeCell ref="E1950:F1950"/>
    <mergeCell ref="E1951:F1951"/>
    <mergeCell ref="E1952:F1952"/>
    <mergeCell ref="E1953:F1953"/>
    <mergeCell ref="E1954:F1954"/>
    <mergeCell ref="E1921:M1921"/>
    <mergeCell ref="E1922:F1922"/>
    <mergeCell ref="E1923:F1923"/>
    <mergeCell ref="E1924:F1924"/>
    <mergeCell ref="E1925:F1925"/>
    <mergeCell ref="E1926:F1926"/>
    <mergeCell ref="C1927:K1927"/>
    <mergeCell ref="E1928:M1928"/>
    <mergeCell ref="E1929:F1929"/>
    <mergeCell ref="E1930:F1930"/>
    <mergeCell ref="C1931:K1931"/>
    <mergeCell ref="E1932:M1932"/>
    <mergeCell ref="E1933:F1933"/>
    <mergeCell ref="E1934:F1934"/>
    <mergeCell ref="C1935:K1935"/>
    <mergeCell ref="E1936:M1936"/>
    <mergeCell ref="E1955:F1955"/>
    <mergeCell ref="E1956:F1956"/>
    <mergeCell ref="E1957:F1957"/>
    <mergeCell ref="E1958:F1958"/>
    <mergeCell ref="C1959:K1959"/>
    <mergeCell ref="E1960:M1960"/>
    <mergeCell ref="E1961:F1961"/>
    <mergeCell ref="E1962:F1962"/>
    <mergeCell ref="E1963:F1963"/>
    <mergeCell ref="E1964:F1964"/>
    <mergeCell ref="E1965:F1965"/>
    <mergeCell ref="E1966:F1966"/>
    <mergeCell ref="E1967:F1967"/>
    <mergeCell ref="E1968:F1968"/>
    <mergeCell ref="E1969:F1969"/>
    <mergeCell ref="E1970:F1970"/>
    <mergeCell ref="C1971:K1971"/>
    <mergeCell ref="E1987:F1987"/>
    <mergeCell ref="E1988:F1988"/>
    <mergeCell ref="E1989:F1989"/>
    <mergeCell ref="E1990:F1990"/>
    <mergeCell ref="E1991:F1991"/>
    <mergeCell ref="E1992:F1992"/>
    <mergeCell ref="C1993:K1993"/>
    <mergeCell ref="E1984:F1984"/>
    <mergeCell ref="E1985:F1985"/>
    <mergeCell ref="E1986:F1986"/>
    <mergeCell ref="E1994:M1994"/>
    <mergeCell ref="E1995:F1995"/>
    <mergeCell ref="E1997:F1997"/>
    <mergeCell ref="E1998:F1998"/>
    <mergeCell ref="C1999:K1999"/>
    <mergeCell ref="E1996:F1996"/>
    <mergeCell ref="E1973:M1973"/>
    <mergeCell ref="E1974:F1974"/>
    <mergeCell ref="E1975:F1975"/>
    <mergeCell ref="E1976:F1976"/>
    <mergeCell ref="E1977:F1977"/>
    <mergeCell ref="E1978:F1978"/>
    <mergeCell ref="E1979:F1979"/>
    <mergeCell ref="E1980:F1980"/>
    <mergeCell ref="E1981:F1981"/>
    <mergeCell ref="C1982:K1982"/>
    <mergeCell ref="E1983:M1983"/>
    <mergeCell ref="E2015:F2015"/>
    <mergeCell ref="E2016:F2016"/>
    <mergeCell ref="C2017:K2017"/>
    <mergeCell ref="E2018:M2018"/>
    <mergeCell ref="E2019:F2019"/>
    <mergeCell ref="E2020:F2020"/>
    <mergeCell ref="E2021:F2021"/>
    <mergeCell ref="E2022:F2022"/>
    <mergeCell ref="C2023:K2023"/>
    <mergeCell ref="E2024:M2024"/>
    <mergeCell ref="E2025:F2025"/>
    <mergeCell ref="E2026:F2026"/>
    <mergeCell ref="E2027:F2027"/>
    <mergeCell ref="E2028:F2028"/>
    <mergeCell ref="C2029:K2029"/>
    <mergeCell ref="E2000:M2000"/>
    <mergeCell ref="E2001:F2001"/>
    <mergeCell ref="E2002:F2002"/>
    <mergeCell ref="E2003:F2003"/>
    <mergeCell ref="E2004:F2004"/>
    <mergeCell ref="C2005:K2005"/>
    <mergeCell ref="E2006:M2006"/>
    <mergeCell ref="E2007:F2007"/>
    <mergeCell ref="E2008:F2008"/>
    <mergeCell ref="E2009:F2009"/>
    <mergeCell ref="E2010:F2010"/>
    <mergeCell ref="C2011:K2011"/>
    <mergeCell ref="E2012:M2012"/>
    <mergeCell ref="E2013:F2013"/>
    <mergeCell ref="E2014:F2014"/>
    <mergeCell ref="C2044:K2044"/>
    <mergeCell ref="E2045:M2045"/>
    <mergeCell ref="E2046:F2046"/>
    <mergeCell ref="E2047:F2047"/>
    <mergeCell ref="E2048:F2048"/>
    <mergeCell ref="C2049:K2049"/>
    <mergeCell ref="E2050:M2050"/>
    <mergeCell ref="E2051:F2051"/>
    <mergeCell ref="E2052:F2052"/>
    <mergeCell ref="E2053:F2053"/>
    <mergeCell ref="C2054:K2054"/>
    <mergeCell ref="E2055:M2055"/>
    <mergeCell ref="E2056:F2056"/>
    <mergeCell ref="E2057:F2057"/>
    <mergeCell ref="E2030:M2030"/>
    <mergeCell ref="E2031:F2031"/>
    <mergeCell ref="E2032:F2032"/>
    <mergeCell ref="E2033:F2033"/>
    <mergeCell ref="C2034:K2034"/>
    <mergeCell ref="E2035:M2035"/>
    <mergeCell ref="E2036:F2036"/>
    <mergeCell ref="E2037:F2037"/>
    <mergeCell ref="E2038:F2038"/>
    <mergeCell ref="C2039:K2039"/>
    <mergeCell ref="E2040:M2040"/>
    <mergeCell ref="E2041:F2041"/>
    <mergeCell ref="E2042:F2042"/>
    <mergeCell ref="E2043:F2043"/>
    <mergeCell ref="E2058:F2058"/>
    <mergeCell ref="C2059:K2059"/>
    <mergeCell ref="E2060:M2060"/>
    <mergeCell ref="E2061:F2061"/>
    <mergeCell ref="E2062:F2062"/>
    <mergeCell ref="E2063:F2063"/>
    <mergeCell ref="C2064:K2064"/>
    <mergeCell ref="E2065:M2065"/>
    <mergeCell ref="E2070:M2070"/>
    <mergeCell ref="E2075:M2075"/>
    <mergeCell ref="E2080:M2080"/>
    <mergeCell ref="E2085:M2085"/>
    <mergeCell ref="C2069:K2069"/>
    <mergeCell ref="C2074:K2074"/>
    <mergeCell ref="C2079:K2079"/>
    <mergeCell ref="C2089:K2089"/>
    <mergeCell ref="C2084:K2084"/>
    <mergeCell ref="E2066:F2066"/>
    <mergeCell ref="E2067:F2067"/>
    <mergeCell ref="E2068:F2068"/>
    <mergeCell ref="E2071:F2071"/>
    <mergeCell ref="E2072:F2072"/>
    <mergeCell ref="E2073:F2073"/>
    <mergeCell ref="E2076:F2076"/>
    <mergeCell ref="E2077:F2077"/>
    <mergeCell ref="E2078:F2078"/>
    <mergeCell ref="E2081:F2081"/>
    <mergeCell ref="E2082:F2082"/>
    <mergeCell ref="E2083:F2083"/>
    <mergeCell ref="E2086:F2086"/>
    <mergeCell ref="E2087:F2087"/>
    <mergeCell ref="C2105:K2105"/>
    <mergeCell ref="E2106:M2106"/>
    <mergeCell ref="E2107:F2107"/>
    <mergeCell ref="E2108:F2108"/>
    <mergeCell ref="E2109:F2109"/>
    <mergeCell ref="E2110:F2110"/>
    <mergeCell ref="E2111:F2111"/>
    <mergeCell ref="E2112:F2112"/>
    <mergeCell ref="C2113:K2113"/>
    <mergeCell ref="E2114:M2114"/>
    <mergeCell ref="E2088:F2088"/>
    <mergeCell ref="E2090:M2090"/>
    <mergeCell ref="E2091:F2091"/>
    <mergeCell ref="E2095:F2095"/>
    <mergeCell ref="E2096:F2096"/>
    <mergeCell ref="C2097:K2097"/>
    <mergeCell ref="E2092:F2092"/>
    <mergeCell ref="E2093:F2093"/>
    <mergeCell ref="E2094:F2094"/>
    <mergeCell ref="E2098:M2098"/>
    <mergeCell ref="E2099:F2099"/>
    <mergeCell ref="E2100:F2100"/>
    <mergeCell ref="E2101:F2101"/>
    <mergeCell ref="E2102:F2102"/>
    <mergeCell ref="E2103:F2103"/>
    <mergeCell ref="E2104:F2104"/>
    <mergeCell ref="C2129:K2129"/>
    <mergeCell ref="E2124:F2124"/>
    <mergeCell ref="E2125:F2125"/>
    <mergeCell ref="E2126:F2126"/>
    <mergeCell ref="E2127:F2127"/>
    <mergeCell ref="E2128:F2128"/>
    <mergeCell ref="E2130:M2130"/>
    <mergeCell ref="E2131:F2131"/>
    <mergeCell ref="E2132:F2132"/>
    <mergeCell ref="E2133:F2133"/>
    <mergeCell ref="E2134:F2134"/>
    <mergeCell ref="C2135:K2135"/>
    <mergeCell ref="E2136:M2136"/>
    <mergeCell ref="E2137:F2137"/>
    <mergeCell ref="E2120:F2120"/>
    <mergeCell ref="C2122:K2122"/>
    <mergeCell ref="E2115:F2115"/>
    <mergeCell ref="E2116:F2116"/>
    <mergeCell ref="E2117:F2117"/>
    <mergeCell ref="E2118:F2118"/>
    <mergeCell ref="E2119:F2119"/>
    <mergeCell ref="E2121:F2121"/>
    <mergeCell ref="E2123:M2123"/>
    <mergeCell ref="C2153:K2153"/>
    <mergeCell ref="E2154:M2154"/>
    <mergeCell ref="E2155:F2155"/>
    <mergeCell ref="E2156:F2156"/>
    <mergeCell ref="E2157:F2157"/>
    <mergeCell ref="E2158:F2158"/>
    <mergeCell ref="C2159:K2159"/>
    <mergeCell ref="E2160:M2160"/>
    <mergeCell ref="E2161:F2161"/>
    <mergeCell ref="E2162:F2162"/>
    <mergeCell ref="E2163:F2163"/>
    <mergeCell ref="E2164:F2164"/>
    <mergeCell ref="C2165:K2165"/>
    <mergeCell ref="E2166:M2166"/>
    <mergeCell ref="E2138:F2138"/>
    <mergeCell ref="E2139:F2139"/>
    <mergeCell ref="E2140:F2140"/>
    <mergeCell ref="C2141:K2141"/>
    <mergeCell ref="E2142:M2142"/>
    <mergeCell ref="E2143:F2143"/>
    <mergeCell ref="E2144:F2144"/>
    <mergeCell ref="E2145:F2145"/>
    <mergeCell ref="E2146:F2146"/>
    <mergeCell ref="C2147:K2147"/>
    <mergeCell ref="E2148:M2148"/>
    <mergeCell ref="E2149:F2149"/>
    <mergeCell ref="E2150:F2150"/>
    <mergeCell ref="E2151:F2151"/>
    <mergeCell ref="E2152:F2152"/>
    <mergeCell ref="E2184:F2184"/>
    <mergeCell ref="C2185:K2185"/>
    <mergeCell ref="E2181:F2181"/>
    <mergeCell ref="E2182:F2182"/>
    <mergeCell ref="E2186:M2186"/>
    <mergeCell ref="E2187:F2187"/>
    <mergeCell ref="E2188:F2188"/>
    <mergeCell ref="E2189:F2189"/>
    <mergeCell ref="E2190:F2190"/>
    <mergeCell ref="E2192:F2192"/>
    <mergeCell ref="E2193:F2193"/>
    <mergeCell ref="C2194:K2194"/>
    <mergeCell ref="E2191:F2191"/>
    <mergeCell ref="E2195:M2195"/>
    <mergeCell ref="E2196:F2196"/>
    <mergeCell ref="E2167:F2167"/>
    <mergeCell ref="E2168:F2168"/>
    <mergeCell ref="E2169:F2169"/>
    <mergeCell ref="E2170:F2170"/>
    <mergeCell ref="C2171:K2171"/>
    <mergeCell ref="E2172:M2172"/>
    <mergeCell ref="E2173:F2173"/>
    <mergeCell ref="E2174:F2174"/>
    <mergeCell ref="E2175:F2175"/>
    <mergeCell ref="E2176:F2176"/>
    <mergeCell ref="C2177:K2177"/>
    <mergeCell ref="E2178:M2178"/>
    <mergeCell ref="E2179:F2179"/>
    <mergeCell ref="E2180:F2180"/>
    <mergeCell ref="E2183:F2183"/>
    <mergeCell ref="E2210:M2210"/>
    <mergeCell ref="E2211:F2211"/>
    <mergeCell ref="E2212:F2212"/>
    <mergeCell ref="E2214:F2214"/>
    <mergeCell ref="E2215:F2215"/>
    <mergeCell ref="C2216:K2216"/>
    <mergeCell ref="E2213:F2213"/>
    <mergeCell ref="E2217:M2217"/>
    <mergeCell ref="E2218:F2218"/>
    <mergeCell ref="E2219:F2219"/>
    <mergeCell ref="E2220:F2220"/>
    <mergeCell ref="E2221:F2221"/>
    <mergeCell ref="E2222:F2222"/>
    <mergeCell ref="C2223:K2223"/>
    <mergeCell ref="E2224:M2224"/>
    <mergeCell ref="E2197:F2197"/>
    <mergeCell ref="E2198:F2198"/>
    <mergeCell ref="E2199:F2199"/>
    <mergeCell ref="E2200:F2200"/>
    <mergeCell ref="E2201:F2201"/>
    <mergeCell ref="E2202:F2202"/>
    <mergeCell ref="C2203:K2203"/>
    <mergeCell ref="E2204:M2204"/>
    <mergeCell ref="E2205:F2205"/>
    <mergeCell ref="E2206:F2206"/>
    <mergeCell ref="E2207:F2207"/>
    <mergeCell ref="E2208:F2208"/>
    <mergeCell ref="C2209:K2209"/>
    <mergeCell ref="E2239:F2239"/>
    <mergeCell ref="E2240:F2240"/>
    <mergeCell ref="E2241:F2241"/>
    <mergeCell ref="C2242:K2242"/>
    <mergeCell ref="E2243:M2243"/>
    <mergeCell ref="E2244:F2244"/>
    <mergeCell ref="E2245:F2245"/>
    <mergeCell ref="E2246:F2246"/>
    <mergeCell ref="E2247:F2247"/>
    <mergeCell ref="C2248:K2248"/>
    <mergeCell ref="E2249:M2249"/>
    <mergeCell ref="E2250:F2250"/>
    <mergeCell ref="E2251:F2251"/>
    <mergeCell ref="E2252:F2252"/>
    <mergeCell ref="E2253:F2253"/>
    <mergeCell ref="E2225:F2225"/>
    <mergeCell ref="E2226:F2226"/>
    <mergeCell ref="E2227:F2227"/>
    <mergeCell ref="E2228:F2228"/>
    <mergeCell ref="E2229:F2229"/>
    <mergeCell ref="C2230:K2230"/>
    <mergeCell ref="E2231:M2231"/>
    <mergeCell ref="E2232:F2232"/>
    <mergeCell ref="E2233:F2233"/>
    <mergeCell ref="E2234:F2234"/>
    <mergeCell ref="E2235:F2235"/>
    <mergeCell ref="C2236:K2236"/>
    <mergeCell ref="E2237:M2237"/>
    <mergeCell ref="E2238:F2238"/>
    <mergeCell ref="E2268:F2268"/>
    <mergeCell ref="E2269:F2269"/>
    <mergeCell ref="C2270:K2270"/>
    <mergeCell ref="E2271:M2271"/>
    <mergeCell ref="E2272:F2272"/>
    <mergeCell ref="E2273:F2273"/>
    <mergeCell ref="C2274:K2274"/>
    <mergeCell ref="E2275:M2275"/>
    <mergeCell ref="E2276:F2276"/>
    <mergeCell ref="E2278:F2278"/>
    <mergeCell ref="C2279:K2279"/>
    <mergeCell ref="E2277:F2277"/>
    <mergeCell ref="E2280:M2280"/>
    <mergeCell ref="C2254:K2254"/>
    <mergeCell ref="E2255:M2255"/>
    <mergeCell ref="E2256:F2256"/>
    <mergeCell ref="E2257:F2257"/>
    <mergeCell ref="E2258:F2258"/>
    <mergeCell ref="E2259:F2259"/>
    <mergeCell ref="C2260:K2260"/>
    <mergeCell ref="E2261:M2261"/>
    <mergeCell ref="E2262:F2262"/>
    <mergeCell ref="E2263:F2263"/>
    <mergeCell ref="E2264:F2264"/>
    <mergeCell ref="E2265:F2265"/>
    <mergeCell ref="C2266:K2266"/>
    <mergeCell ref="E2267:M2267"/>
    <mergeCell ref="E2292:M2292"/>
    <mergeCell ref="E2293:F2293"/>
    <mergeCell ref="E2295:F2295"/>
    <mergeCell ref="C2296:K2296"/>
    <mergeCell ref="E2294:F2294"/>
    <mergeCell ref="E2297:M2297"/>
    <mergeCell ref="E2298:F2298"/>
    <mergeCell ref="E2281:F2281"/>
    <mergeCell ref="E2282:F2282"/>
    <mergeCell ref="E2283:F2283"/>
    <mergeCell ref="C2287:K2287"/>
    <mergeCell ref="E2284:F2284"/>
    <mergeCell ref="E2285:F2285"/>
    <mergeCell ref="E2286:F2286"/>
    <mergeCell ref="E2288:M2288"/>
    <mergeCell ref="E2289:F2289"/>
    <mergeCell ref="E2290:F2290"/>
    <mergeCell ref="C2291:K2291"/>
    <mergeCell ref="E2312:M2312"/>
    <mergeCell ref="E2313:F2313"/>
    <mergeCell ref="E2314:F2314"/>
    <mergeCell ref="E2315:F2315"/>
    <mergeCell ref="C2316:K2316"/>
    <mergeCell ref="E2317:M2317"/>
    <mergeCell ref="E2318:F2318"/>
    <mergeCell ref="E2320:F2320"/>
    <mergeCell ref="E2321:F2321"/>
    <mergeCell ref="C2322:K2322"/>
    <mergeCell ref="E2319:F2319"/>
    <mergeCell ref="E2323:M2323"/>
    <mergeCell ref="E2324:F2324"/>
    <mergeCell ref="E2325:F2325"/>
    <mergeCell ref="E2326:F2326"/>
    <mergeCell ref="E2299:F2299"/>
    <mergeCell ref="E2300:F2300"/>
    <mergeCell ref="C2301:K2301"/>
    <mergeCell ref="E2302:M2302"/>
    <mergeCell ref="E2303:F2303"/>
    <mergeCell ref="E2304:F2304"/>
    <mergeCell ref="E2305:F2305"/>
    <mergeCell ref="C2306:K2306"/>
    <mergeCell ref="E2307:M2307"/>
    <mergeCell ref="E2308:F2308"/>
    <mergeCell ref="E2309:F2309"/>
    <mergeCell ref="E2310:F2310"/>
    <mergeCell ref="C2311:K2311"/>
    <mergeCell ref="E2341:M2341"/>
    <mergeCell ref="E2342:F2342"/>
    <mergeCell ref="E2343:F2343"/>
    <mergeCell ref="E2344:F2344"/>
    <mergeCell ref="E2345:F2345"/>
    <mergeCell ref="C2348:K2348"/>
    <mergeCell ref="E2346:F2346"/>
    <mergeCell ref="E2347:F2347"/>
    <mergeCell ref="E2349:M2349"/>
    <mergeCell ref="E2350:F2350"/>
    <mergeCell ref="E2351:F2351"/>
    <mergeCell ref="E2352:F2352"/>
    <mergeCell ref="E2353:F2353"/>
    <mergeCell ref="E2354:F2354"/>
    <mergeCell ref="E2355:F2355"/>
    <mergeCell ref="C2356:K2356"/>
    <mergeCell ref="E2327:F2327"/>
    <mergeCell ref="C2328:K2328"/>
    <mergeCell ref="E2329:M2329"/>
    <mergeCell ref="E2330:F2330"/>
    <mergeCell ref="E2331:F2331"/>
    <mergeCell ref="E2332:F2332"/>
    <mergeCell ref="E2333:F2333"/>
    <mergeCell ref="C2334:K2334"/>
    <mergeCell ref="E2335:M2335"/>
    <mergeCell ref="E2336:F2336"/>
    <mergeCell ref="E2337:F2337"/>
    <mergeCell ref="E2338:F2338"/>
    <mergeCell ref="E2339:F2339"/>
    <mergeCell ref="C2340:K2340"/>
    <mergeCell ref="E2371:M2371"/>
    <mergeCell ref="E2372:F2372"/>
    <mergeCell ref="E2373:F2373"/>
    <mergeCell ref="E2374:F2374"/>
    <mergeCell ref="E2375:F2375"/>
    <mergeCell ref="C2376:K2376"/>
    <mergeCell ref="E2377:M2377"/>
    <mergeCell ref="E2378:F2378"/>
    <mergeCell ref="E2379:F2379"/>
    <mergeCell ref="E2380:F2380"/>
    <mergeCell ref="E2381:F2381"/>
    <mergeCell ref="C2382:K2382"/>
    <mergeCell ref="E2383:M2383"/>
    <mergeCell ref="E2399:M2399"/>
    <mergeCell ref="C2398:K2398"/>
    <mergeCell ref="E2357:M2357"/>
    <mergeCell ref="E2358:F2358"/>
    <mergeCell ref="E2359:F2359"/>
    <mergeCell ref="E2360:F2360"/>
    <mergeCell ref="E2361:F2361"/>
    <mergeCell ref="E2362:F2362"/>
    <mergeCell ref="E2363:F2363"/>
    <mergeCell ref="C2364:K2364"/>
    <mergeCell ref="E2365:M2365"/>
    <mergeCell ref="E2366:F2366"/>
    <mergeCell ref="E2367:F2367"/>
    <mergeCell ref="E2368:F2368"/>
    <mergeCell ref="E2369:F2369"/>
    <mergeCell ref="C2370:K2370"/>
    <mergeCell ref="E2429:F2429"/>
    <mergeCell ref="E2430:F2430"/>
    <mergeCell ref="C2414:K2414"/>
    <mergeCell ref="E2384:F2384"/>
    <mergeCell ref="E2385:F2385"/>
    <mergeCell ref="E2386:F2386"/>
    <mergeCell ref="E2387:F2387"/>
    <mergeCell ref="E2388:F2388"/>
    <mergeCell ref="E2389:F2389"/>
    <mergeCell ref="E2390:F2390"/>
    <mergeCell ref="E2391:F2391"/>
    <mergeCell ref="E2392:F2392"/>
    <mergeCell ref="E2393:F2393"/>
    <mergeCell ref="E2394:F2394"/>
    <mergeCell ref="E2395:F2395"/>
    <mergeCell ref="E2396:F2396"/>
    <mergeCell ref="E2397:F2397"/>
    <mergeCell ref="E2400:F2400"/>
    <mergeCell ref="E2401:F2401"/>
    <mergeCell ref="E2402:F2402"/>
    <mergeCell ref="E2403:F2403"/>
    <mergeCell ref="E2404:F2404"/>
    <mergeCell ref="E2405:F2405"/>
    <mergeCell ref="E2406:F2406"/>
    <mergeCell ref="E2407:F2407"/>
    <mergeCell ref="E2408:F2408"/>
    <mergeCell ref="E2409:F2409"/>
    <mergeCell ref="E2410:F2410"/>
    <mergeCell ref="E2411:F2411"/>
    <mergeCell ref="E2412:F2412"/>
    <mergeCell ref="E2413:F2413"/>
    <mergeCell ref="E2434:M2434"/>
    <mergeCell ref="E2435:F2435"/>
    <mergeCell ref="E2436:F2436"/>
    <mergeCell ref="E2437:F2437"/>
    <mergeCell ref="E2438:F2438"/>
    <mergeCell ref="E2442:F2442"/>
    <mergeCell ref="E2443:F2443"/>
    <mergeCell ref="E2444:F2444"/>
    <mergeCell ref="C2445:K2445"/>
    <mergeCell ref="E2439:F2439"/>
    <mergeCell ref="E2440:F2440"/>
    <mergeCell ref="E2441:F2441"/>
    <mergeCell ref="E2446:M2446"/>
    <mergeCell ref="E2447:F2447"/>
    <mergeCell ref="E2448:F2448"/>
    <mergeCell ref="E2449:F2449"/>
    <mergeCell ref="E2416:M2416"/>
    <mergeCell ref="E2420:M2420"/>
    <mergeCell ref="E2417:F2417"/>
    <mergeCell ref="E2418:F2418"/>
    <mergeCell ref="C2419:K2419"/>
    <mergeCell ref="C2424:K2424"/>
    <mergeCell ref="E2421:F2421"/>
    <mergeCell ref="E2422:F2422"/>
    <mergeCell ref="E2423:F2423"/>
    <mergeCell ref="E2425:M2425"/>
    <mergeCell ref="E2426:F2426"/>
    <mergeCell ref="E2431:F2431"/>
    <mergeCell ref="E2432:F2432"/>
    <mergeCell ref="C2433:K2433"/>
    <mergeCell ref="E2427:F2427"/>
    <mergeCell ref="E2428:F2428"/>
    <mergeCell ref="E2467:F2467"/>
    <mergeCell ref="E2468:F2468"/>
    <mergeCell ref="C2465:K2465"/>
    <mergeCell ref="E2466:M2466"/>
    <mergeCell ref="E2469:F2469"/>
    <mergeCell ref="E2470:F2470"/>
    <mergeCell ref="E2472:F2472"/>
    <mergeCell ref="E2473:F2473"/>
    <mergeCell ref="C2474:K2474"/>
    <mergeCell ref="E2471:F2471"/>
    <mergeCell ref="E2475:M2475"/>
    <mergeCell ref="E2476:F2476"/>
    <mergeCell ref="E2477:F2477"/>
    <mergeCell ref="E2478:F2478"/>
    <mergeCell ref="E2479:F2479"/>
    <mergeCell ref="E2450:F2450"/>
    <mergeCell ref="E2451:F2451"/>
    <mergeCell ref="E2452:F2452"/>
    <mergeCell ref="E2453:F2453"/>
    <mergeCell ref="E2454:F2454"/>
    <mergeCell ref="E2455:F2455"/>
    <mergeCell ref="E2456:F2456"/>
    <mergeCell ref="C2457:K2457"/>
    <mergeCell ref="E2458:M2458"/>
    <mergeCell ref="E2459:F2459"/>
    <mergeCell ref="E2460:F2460"/>
    <mergeCell ref="E2461:F2461"/>
    <mergeCell ref="E2462:F2462"/>
    <mergeCell ref="E2463:F2463"/>
    <mergeCell ref="E2464:F2464"/>
    <mergeCell ref="E2495:M2495"/>
    <mergeCell ref="E2496:F2496"/>
    <mergeCell ref="E2497:F2497"/>
    <mergeCell ref="E2498:F2498"/>
    <mergeCell ref="E2499:F2499"/>
    <mergeCell ref="E2500:F2500"/>
    <mergeCell ref="E2501:F2501"/>
    <mergeCell ref="E2502:F2502"/>
    <mergeCell ref="E2503:F2503"/>
    <mergeCell ref="C2504:K2504"/>
    <mergeCell ref="E2505:M2505"/>
    <mergeCell ref="E2480:F2480"/>
    <mergeCell ref="E2482:F2482"/>
    <mergeCell ref="E2483:F2483"/>
    <mergeCell ref="C2484:K2484"/>
    <mergeCell ref="E2481:F2481"/>
    <mergeCell ref="E2485:M2485"/>
    <mergeCell ref="E2486:F2486"/>
    <mergeCell ref="E2487:F2487"/>
    <mergeCell ref="E2488:F2488"/>
    <mergeCell ref="E2489:F2489"/>
    <mergeCell ref="E2490:F2490"/>
    <mergeCell ref="E2491:F2491"/>
    <mergeCell ref="E2492:F2492"/>
    <mergeCell ref="E2493:F2493"/>
    <mergeCell ref="C2494:K2494"/>
    <mergeCell ref="E2520:F2520"/>
    <mergeCell ref="E2521:F2521"/>
    <mergeCell ref="E2522:F2522"/>
    <mergeCell ref="E2530:M2530"/>
    <mergeCell ref="E2531:F2531"/>
    <mergeCell ref="E2532:F2532"/>
    <mergeCell ref="C2533:K2533"/>
    <mergeCell ref="E2534:M2534"/>
    <mergeCell ref="E2535:F2535"/>
    <mergeCell ref="E2537:F2537"/>
    <mergeCell ref="C2538:K2538"/>
    <mergeCell ref="E2536:F2536"/>
    <mergeCell ref="E2511:F2511"/>
    <mergeCell ref="E2512:F2512"/>
    <mergeCell ref="E2513:F2513"/>
    <mergeCell ref="C2515:K2515"/>
    <mergeCell ref="E2506:F2506"/>
    <mergeCell ref="E2507:F2507"/>
    <mergeCell ref="E2508:F2508"/>
    <mergeCell ref="E2509:F2509"/>
    <mergeCell ref="E2510:F2510"/>
    <mergeCell ref="E2514:F2514"/>
    <mergeCell ref="E2516:M2516"/>
    <mergeCell ref="E2517:F2517"/>
    <mergeCell ref="E2518:F2518"/>
    <mergeCell ref="E2519:F2519"/>
    <mergeCell ref="E2523:F2523"/>
    <mergeCell ref="E2524:F2524"/>
    <mergeCell ref="E2539:M2539"/>
    <mergeCell ref="E2540:F2540"/>
    <mergeCell ref="E2544:F2544"/>
    <mergeCell ref="E2545:F2545"/>
    <mergeCell ref="C2546:K2546"/>
    <mergeCell ref="E2541:F2541"/>
    <mergeCell ref="E2542:F2542"/>
    <mergeCell ref="E2543:F2543"/>
    <mergeCell ref="E2547:M2547"/>
    <mergeCell ref="E2548:F2548"/>
    <mergeCell ref="E2549:F2549"/>
    <mergeCell ref="C2550:K2550"/>
    <mergeCell ref="E2551:M2551"/>
    <mergeCell ref="E2552:F2552"/>
    <mergeCell ref="E2556:F2556"/>
    <mergeCell ref="E2525:F2525"/>
    <mergeCell ref="E2526:F2526"/>
    <mergeCell ref="E2527:F2527"/>
    <mergeCell ref="E2528:F2528"/>
    <mergeCell ref="C2529:K2529"/>
    <mergeCell ref="E2569:F2569"/>
    <mergeCell ref="E2570:F2570"/>
    <mergeCell ref="E2574:M2574"/>
    <mergeCell ref="E2575:F2575"/>
    <mergeCell ref="E2576:F2576"/>
    <mergeCell ref="E2577:F2577"/>
    <mergeCell ref="E2578:F2578"/>
    <mergeCell ref="E2579:F2579"/>
    <mergeCell ref="E2580:F2580"/>
    <mergeCell ref="C2581:K2581"/>
    <mergeCell ref="E2582:M2582"/>
    <mergeCell ref="C2557:K2557"/>
    <mergeCell ref="E2553:F2553"/>
    <mergeCell ref="E2554:F2554"/>
    <mergeCell ref="E2555:F2555"/>
    <mergeCell ref="E2558:M2558"/>
    <mergeCell ref="E2559:F2559"/>
    <mergeCell ref="E2560:F2560"/>
    <mergeCell ref="E2561:F2561"/>
    <mergeCell ref="E2562:F2562"/>
    <mergeCell ref="E2563:F2563"/>
    <mergeCell ref="C2564:K2564"/>
    <mergeCell ref="E2565:M2565"/>
    <mergeCell ref="E2566:F2566"/>
    <mergeCell ref="E2567:F2567"/>
    <mergeCell ref="E2568:F2568"/>
    <mergeCell ref="E2583:F2583"/>
    <mergeCell ref="E2584:F2584"/>
    <mergeCell ref="E2585:F2585"/>
    <mergeCell ref="E2586:F2586"/>
    <mergeCell ref="E2587:F2587"/>
    <mergeCell ref="E2588:F2588"/>
    <mergeCell ref="C2590:K2590"/>
    <mergeCell ref="E2589:F2589"/>
    <mergeCell ref="E2591:M2591"/>
    <mergeCell ref="E2592:F2592"/>
    <mergeCell ref="E2593:F2593"/>
    <mergeCell ref="E2594:F2594"/>
    <mergeCell ref="E2599:F2599"/>
    <mergeCell ref="E2600:F2600"/>
    <mergeCell ref="E2601:F2601"/>
    <mergeCell ref="E2602:F2602"/>
    <mergeCell ref="E2571:F2571"/>
    <mergeCell ref="E2572:F2572"/>
    <mergeCell ref="C2573:K2573"/>
    <mergeCell ref="C2614:K2614"/>
    <mergeCell ref="E2605:F2605"/>
    <mergeCell ref="E2606:F2606"/>
    <mergeCell ref="E2607:F2607"/>
    <mergeCell ref="E2608:F2608"/>
    <mergeCell ref="E2609:F2609"/>
    <mergeCell ref="E2610:F2610"/>
    <mergeCell ref="E2611:F2611"/>
    <mergeCell ref="E2612:F2612"/>
    <mergeCell ref="E2613:F2613"/>
    <mergeCell ref="E2615:M2615"/>
    <mergeCell ref="E2616:F2616"/>
    <mergeCell ref="E2617:F2617"/>
    <mergeCell ref="E2618:F2618"/>
    <mergeCell ref="E2619:F2619"/>
    <mergeCell ref="C2603:K2603"/>
    <mergeCell ref="E2595:F2595"/>
    <mergeCell ref="E2596:F2596"/>
    <mergeCell ref="E2597:F2597"/>
    <mergeCell ref="E2598:F2598"/>
    <mergeCell ref="E2604:M2604"/>
    <mergeCell ref="E2646:F2646"/>
    <mergeCell ref="C2643:K2643"/>
    <mergeCell ref="E2644:M2644"/>
    <mergeCell ref="E2647:F2647"/>
    <mergeCell ref="E2620:F2620"/>
    <mergeCell ref="E2621:F2621"/>
    <mergeCell ref="E2622:F2622"/>
    <mergeCell ref="E2623:F2623"/>
    <mergeCell ref="E2624:F2624"/>
    <mergeCell ref="C2625:K2625"/>
    <mergeCell ref="E2626:M2626"/>
    <mergeCell ref="E2627:F2627"/>
    <mergeCell ref="E2628:F2628"/>
    <mergeCell ref="E2629:F2629"/>
    <mergeCell ref="E2630:F2630"/>
    <mergeCell ref="E2631:F2631"/>
    <mergeCell ref="E2632:F2632"/>
    <mergeCell ref="E2633:F2633"/>
    <mergeCell ref="E2634:F2634"/>
    <mergeCell ref="E2635:F2635"/>
    <mergeCell ref="C2636:K2636"/>
    <mergeCell ref="E2642:F2642"/>
    <mergeCell ref="E2645:F2645"/>
    <mergeCell ref="E2674:M2674"/>
    <mergeCell ref="E2675:F2675"/>
    <mergeCell ref="E2676:F2676"/>
    <mergeCell ref="E2677:F2677"/>
    <mergeCell ref="C2678:K2678"/>
    <mergeCell ref="E2679:M2679"/>
    <mergeCell ref="C2648:K2648"/>
    <mergeCell ref="E2649:M2649"/>
    <mergeCell ref="E2650:F2650"/>
    <mergeCell ref="E2651:F2651"/>
    <mergeCell ref="E2652:F2652"/>
    <mergeCell ref="E2653:F2653"/>
    <mergeCell ref="C2654:K2654"/>
    <mergeCell ref="E2655:M2655"/>
    <mergeCell ref="E2657:F2657"/>
    <mergeCell ref="E2658:F2658"/>
    <mergeCell ref="E2656:F2656"/>
    <mergeCell ref="C2659:K2659"/>
    <mergeCell ref="E2660:M2660"/>
    <mergeCell ref="E2661:F2661"/>
    <mergeCell ref="E2662:F2662"/>
    <mergeCell ref="E2663:F2663"/>
    <mergeCell ref="E2664:F2664"/>
    <mergeCell ref="E2680:F2680"/>
    <mergeCell ref="E2681:F2681"/>
    <mergeCell ref="E2682:F2682"/>
    <mergeCell ref="C2683:K2683"/>
    <mergeCell ref="E2684:M2684"/>
    <mergeCell ref="C2688:K2688"/>
    <mergeCell ref="E2685:F2685"/>
    <mergeCell ref="E2686:F2686"/>
    <mergeCell ref="E2687:F2687"/>
    <mergeCell ref="E2689:M2689"/>
    <mergeCell ref="E2694:M2694"/>
    <mergeCell ref="E2699:M2699"/>
    <mergeCell ref="C2693:K2693"/>
    <mergeCell ref="C2698:K2698"/>
    <mergeCell ref="C2703:K2703"/>
    <mergeCell ref="E2690:F2690"/>
    <mergeCell ref="E2691:F2691"/>
    <mergeCell ref="E2692:F2692"/>
    <mergeCell ref="E2695:F2695"/>
    <mergeCell ref="E2696:F2696"/>
    <mergeCell ref="E2697:F2697"/>
    <mergeCell ref="E2700:F2700"/>
    <mergeCell ref="E2701:F2701"/>
    <mergeCell ref="E2702:F2702"/>
    <mergeCell ref="E2719:F2719"/>
    <mergeCell ref="C2720:K2720"/>
    <mergeCell ref="E2716:M2716"/>
    <mergeCell ref="E2717:F2717"/>
    <mergeCell ref="E2718:F2718"/>
    <mergeCell ref="E2721:M2721"/>
    <mergeCell ref="E2722:F2722"/>
    <mergeCell ref="E2723:F2723"/>
    <mergeCell ref="E2724:F2724"/>
    <mergeCell ref="E2725:F2725"/>
    <mergeCell ref="C2726:K2726"/>
    <mergeCell ref="E2727:M2727"/>
    <mergeCell ref="E2728:F2728"/>
    <mergeCell ref="E2729:F2729"/>
    <mergeCell ref="E2704:M2704"/>
    <mergeCell ref="E2705:F2705"/>
    <mergeCell ref="E2707:F2707"/>
    <mergeCell ref="E2708:F2708"/>
    <mergeCell ref="C2709:K2709"/>
    <mergeCell ref="E2706:F2706"/>
    <mergeCell ref="E2710:M2710"/>
    <mergeCell ref="E2711:F2711"/>
    <mergeCell ref="E2712:F2712"/>
    <mergeCell ref="E2713:F2713"/>
    <mergeCell ref="E2714:F2714"/>
    <mergeCell ref="C2715:K2715"/>
    <mergeCell ref="E2730:F2730"/>
    <mergeCell ref="E2731:F2731"/>
    <mergeCell ref="C2732:K2732"/>
    <mergeCell ref="E2733:M2733"/>
    <mergeCell ref="E2734:F2734"/>
    <mergeCell ref="E2735:F2735"/>
    <mergeCell ref="E2736:F2736"/>
    <mergeCell ref="E2737:F2737"/>
    <mergeCell ref="E2738:F2738"/>
    <mergeCell ref="C2739:K2739"/>
    <mergeCell ref="E2740:M2740"/>
    <mergeCell ref="E2741:F2741"/>
    <mergeCell ref="E2742:F2742"/>
    <mergeCell ref="E2743:F2743"/>
    <mergeCell ref="E2744:F2744"/>
    <mergeCell ref="E2745:F2745"/>
    <mergeCell ref="C2746:K2746"/>
    <mergeCell ref="E2747:M2747"/>
    <mergeCell ref="E2754:M2754"/>
    <mergeCell ref="E2762:M2762"/>
    <mergeCell ref="E2770:M2770"/>
    <mergeCell ref="C2753:K2753"/>
    <mergeCell ref="C2761:K2761"/>
    <mergeCell ref="C2769:K2769"/>
    <mergeCell ref="C2777:K2777"/>
    <mergeCell ref="E2748:F2748"/>
    <mergeCell ref="E2749:F2749"/>
    <mergeCell ref="E2750:F2750"/>
    <mergeCell ref="E2751:F2751"/>
    <mergeCell ref="E2752:F2752"/>
    <mergeCell ref="E2755:F2755"/>
    <mergeCell ref="E2756:F2756"/>
    <mergeCell ref="E2757:F2757"/>
    <mergeCell ref="E2758:F2758"/>
    <mergeCell ref="E2759:F2759"/>
    <mergeCell ref="E2760:F2760"/>
    <mergeCell ref="E2763:F2763"/>
    <mergeCell ref="E2764:F2764"/>
    <mergeCell ref="E2765:F2765"/>
    <mergeCell ref="E2766:F2766"/>
    <mergeCell ref="E2767:F2767"/>
    <mergeCell ref="E2768:F2768"/>
    <mergeCell ref="E2771:F2771"/>
    <mergeCell ref="E2772:F2772"/>
    <mergeCell ref="E2773:F2773"/>
    <mergeCell ref="E2774:F2774"/>
    <mergeCell ref="E2775:F2775"/>
    <mergeCell ref="E2776:F2776"/>
    <mergeCell ref="E2778:M2778"/>
    <mergeCell ref="E2779:F2779"/>
    <mergeCell ref="E2780:F2780"/>
    <mergeCell ref="E2781:F2781"/>
    <mergeCell ref="E2782:F2782"/>
    <mergeCell ref="E2783:F2783"/>
    <mergeCell ref="C2784:K2784"/>
    <mergeCell ref="E2785:M2785"/>
    <mergeCell ref="E2786:F2786"/>
    <mergeCell ref="E2787:F2787"/>
    <mergeCell ref="E2788:F2788"/>
    <mergeCell ref="E2789:F2789"/>
    <mergeCell ref="E2790:F2790"/>
    <mergeCell ref="C2791:K2791"/>
    <mergeCell ref="E2792:M2792"/>
    <mergeCell ref="E2798:M2798"/>
    <mergeCell ref="C2797:K2797"/>
    <mergeCell ref="C2802:K2802"/>
    <mergeCell ref="E2793:F2793"/>
    <mergeCell ref="E2794:F2794"/>
    <mergeCell ref="E2795:F2795"/>
    <mergeCell ref="E2796:F2796"/>
    <mergeCell ref="E2799:F2799"/>
    <mergeCell ref="E2800:F2800"/>
    <mergeCell ref="E2801:F2801"/>
    <mergeCell ref="E2803:M2803"/>
    <mergeCell ref="E2810:M2810"/>
    <mergeCell ref="E2817:M2817"/>
    <mergeCell ref="E2824:M2824"/>
    <mergeCell ref="E2829:M2829"/>
    <mergeCell ref="E2834:M2834"/>
    <mergeCell ref="E2842:M2842"/>
    <mergeCell ref="C2809:K2809"/>
    <mergeCell ref="C2816:K2816"/>
    <mergeCell ref="C2823:K2823"/>
    <mergeCell ref="C2828:K2828"/>
    <mergeCell ref="C2833:K2833"/>
    <mergeCell ref="C2841:K2841"/>
    <mergeCell ref="C2848:K2848"/>
    <mergeCell ref="E2804:F2804"/>
    <mergeCell ref="E2805:F2805"/>
    <mergeCell ref="E2806:F2806"/>
    <mergeCell ref="E2807:F2807"/>
    <mergeCell ref="E2808:F2808"/>
    <mergeCell ref="E2811:F2811"/>
    <mergeCell ref="E2812:F2812"/>
    <mergeCell ref="E2813:F2813"/>
    <mergeCell ref="E2814:F2814"/>
    <mergeCell ref="E2815:F2815"/>
    <mergeCell ref="E2818:F2818"/>
    <mergeCell ref="E2819:F2819"/>
    <mergeCell ref="E2820:F2820"/>
    <mergeCell ref="E2821:F2821"/>
    <mergeCell ref="E2822:F2822"/>
    <mergeCell ref="E2825:F2825"/>
    <mergeCell ref="E2826:F2826"/>
    <mergeCell ref="E2827:F2827"/>
    <mergeCell ref="E2830:F2830"/>
    <mergeCell ref="E2831:F2831"/>
    <mergeCell ref="E2832:F2832"/>
    <mergeCell ref="E2835:F2835"/>
    <mergeCell ref="E2836:F2836"/>
    <mergeCell ref="E2837:F2837"/>
    <mergeCell ref="E2838:F2838"/>
    <mergeCell ref="E2839:F2839"/>
    <mergeCell ref="E2840:F2840"/>
    <mergeCell ref="E2843:F2843"/>
    <mergeCell ref="E2844:F2844"/>
    <mergeCell ref="E2845:F2845"/>
    <mergeCell ref="E2846:F2846"/>
    <mergeCell ref="E2847:F2847"/>
    <mergeCell ref="E2849:M2849"/>
    <mergeCell ref="E2850:F2850"/>
    <mergeCell ref="E2851:F2851"/>
    <mergeCell ref="E2852:F2852"/>
    <mergeCell ref="C2853:K2853"/>
    <mergeCell ref="E189:M189"/>
    <mergeCell ref="E193:M193"/>
    <mergeCell ref="E197:M197"/>
    <mergeCell ref="E201:M201"/>
    <mergeCell ref="E204:M204"/>
    <mergeCell ref="E208:M208"/>
    <mergeCell ref="E211:M211"/>
    <mergeCell ref="E214:M214"/>
    <mergeCell ref="E218:M218"/>
    <mergeCell ref="E222:M222"/>
    <mergeCell ref="E226:M226"/>
    <mergeCell ref="E230:M230"/>
    <mergeCell ref="E234:M234"/>
    <mergeCell ref="E238:M238"/>
    <mergeCell ref="E242:M242"/>
    <mergeCell ref="E246:M246"/>
    <mergeCell ref="E250:M250"/>
    <mergeCell ref="E254:M254"/>
    <mergeCell ref="E258:M258"/>
    <mergeCell ref="E263:M263"/>
    <mergeCell ref="E268:M268"/>
    <mergeCell ref="E272:M272"/>
    <mergeCell ref="E277:M277"/>
    <mergeCell ref="E280:M280"/>
    <mergeCell ref="E190:F190"/>
    <mergeCell ref="E191:F191"/>
    <mergeCell ref="E228:F228"/>
    <mergeCell ref="C229:K229"/>
    <mergeCell ref="E231:F231"/>
    <mergeCell ref="E232:F232"/>
    <mergeCell ref="C233:K233"/>
    <mergeCell ref="E235:F235"/>
    <mergeCell ref="E236:F236"/>
    <mergeCell ref="C237:K237"/>
    <mergeCell ref="E239:F239"/>
    <mergeCell ref="E240:F240"/>
    <mergeCell ref="C241:K241"/>
    <mergeCell ref="E243:F243"/>
    <mergeCell ref="E266:F266"/>
    <mergeCell ref="C267:K267"/>
    <mergeCell ref="E269:F269"/>
    <mergeCell ref="E270:F270"/>
    <mergeCell ref="C271:K271"/>
    <mergeCell ref="E244:F244"/>
    <mergeCell ref="C245:K245"/>
    <mergeCell ref="E247:F247"/>
    <mergeCell ref="E248:F248"/>
    <mergeCell ref="C249:K249"/>
    <mergeCell ref="E251:F251"/>
    <mergeCell ref="E252:F252"/>
    <mergeCell ref="C253:K253"/>
    <mergeCell ref="E255:F255"/>
    <mergeCell ref="E256:F256"/>
    <mergeCell ref="C257:K257"/>
    <mergeCell ref="E259:F259"/>
    <mergeCell ref="E260:F260"/>
    <mergeCell ref="E261:F261"/>
    <mergeCell ref="C262:K262"/>
    <mergeCell ref="E264:F264"/>
    <mergeCell ref="E265:F265"/>
    <mergeCell ref="E724:M724"/>
    <mergeCell ref="E861:M861"/>
    <mergeCell ref="E934:M934"/>
    <mergeCell ref="E1102:M1102"/>
    <mergeCell ref="E1629:M1629"/>
    <mergeCell ref="E2415:M2415"/>
    <mergeCell ref="E2673:M2673"/>
    <mergeCell ref="E273:F273"/>
    <mergeCell ref="E274:F274"/>
    <mergeCell ref="E275:F275"/>
    <mergeCell ref="C276:K276"/>
    <mergeCell ref="E278:F278"/>
    <mergeCell ref="C279:K279"/>
    <mergeCell ref="E281:F281"/>
    <mergeCell ref="E282:F282"/>
    <mergeCell ref="E283:F283"/>
    <mergeCell ref="C284:K284"/>
    <mergeCell ref="E2665:F2665"/>
    <mergeCell ref="C2666:K2666"/>
    <mergeCell ref="E2667:M2667"/>
    <mergeCell ref="E2668:F2668"/>
    <mergeCell ref="E2669:F2669"/>
    <mergeCell ref="E2670:F2670"/>
    <mergeCell ref="E2671:F2671"/>
    <mergeCell ref="C2672:K2672"/>
    <mergeCell ref="E2637:M2637"/>
    <mergeCell ref="E2638:F2638"/>
    <mergeCell ref="E2639:F2639"/>
    <mergeCell ref="E2640:F2640"/>
    <mergeCell ref="E2641:F2641"/>
  </mergeCells>
  <conditionalFormatting sqref="C129:C130 C905:C908 C936:C940 C972:C976 C986:C989 C999:C1001 C1070:C1075 C1083:C1084 C1099:C1100 C1184:C1188 C1237:C1239 C1295:C1297 C1381:C1385 C1444:C1448 C1578:C1582 C2031:C2033 C2124:C2128 C2131:C2134 C2205:C2208 C2232:C2235 C2268:C2269 C2289:C2290 C2459:C2464 C2575:C2580 C2605:C2613 C2638:C2642 C2675:C2677 C2717:C2719 C2661:C2665">
    <cfRule type="expression" dxfId="403" priority="767" stopIfTrue="1">
      <formula>AND($A129&lt;&gt;"COMPOSICAO",$A129&lt;&gt;"INSUMO",$A129&lt;&gt;"")</formula>
    </cfRule>
    <cfRule type="expression" dxfId="402" priority="768" stopIfTrue="1">
      <formula>AND(OR($A129="COMPOSICAO",$A129="INSUMO",$A129&lt;&gt;""),$A129&lt;&gt;"")</formula>
    </cfRule>
  </conditionalFormatting>
  <conditionalFormatting sqref="C123">
    <cfRule type="expression" dxfId="401" priority="775" stopIfTrue="1">
      <formula>AND($A123&lt;&gt;"COMPOSICAO",$A123&lt;&gt;"INSUMO",$A123&lt;&gt;"")</formula>
    </cfRule>
    <cfRule type="expression" dxfId="400" priority="776" stopIfTrue="1">
      <formula>AND(OR($A123="COMPOSICAO",$A123="INSUMO",$A123&lt;&gt;""),$A123&lt;&gt;"")</formula>
    </cfRule>
  </conditionalFormatting>
  <conditionalFormatting sqref="C126">
    <cfRule type="expression" dxfId="399" priority="771" stopIfTrue="1">
      <formula>AND($A126&lt;&gt;"COMPOSICAO",$A126&lt;&gt;"INSUMO",$A126&lt;&gt;"")</formula>
    </cfRule>
    <cfRule type="expression" dxfId="398" priority="772" stopIfTrue="1">
      <formula>AND(OR($A126="COMPOSICAO",$A126="INSUMO",$A126&lt;&gt;""),$A126&lt;&gt;"")</formula>
    </cfRule>
  </conditionalFormatting>
  <conditionalFormatting sqref="C164">
    <cfRule type="expression" dxfId="397" priority="763" stopIfTrue="1">
      <formula>AND($A164&lt;&gt;"COMPOSICAO",$A164&lt;&gt;"INSUMO",$A164&lt;&gt;"")</formula>
    </cfRule>
    <cfRule type="expression" dxfId="396" priority="764" stopIfTrue="1">
      <formula>AND(OR($A164="COMPOSICAO",$A164="INSUMO",$A164&lt;&gt;""),$A164&lt;&gt;"")</formula>
    </cfRule>
  </conditionalFormatting>
  <conditionalFormatting sqref="C167:C168 C179:C180 C183:C184 C171:C172 C175:C176">
    <cfRule type="expression" dxfId="395" priority="759" stopIfTrue="1">
      <formula>AND($A167&lt;&gt;"COMPOSICAO",$A167&lt;&gt;"INSUMO",$A167&lt;&gt;"")</formula>
    </cfRule>
    <cfRule type="expression" dxfId="394" priority="760" stopIfTrue="1">
      <formula>AND(OR($A167="COMPOSICAO",$A167="INSUMO",$A167&lt;&gt;""),$A167&lt;&gt;"")</formula>
    </cfRule>
  </conditionalFormatting>
  <conditionalFormatting sqref="C281:C283">
    <cfRule type="expression" dxfId="393" priority="715" stopIfTrue="1">
      <formula>AND($A281&lt;&gt;"COMPOSICAO",$A281&lt;&gt;"INSUMO",$A281&lt;&gt;"")</formula>
    </cfRule>
    <cfRule type="expression" dxfId="392" priority="716" stopIfTrue="1">
      <formula>AND(OR($A281="COMPOSICAO",$A281="INSUMO",$A281&lt;&gt;""),$A281&lt;&gt;"")</formula>
    </cfRule>
  </conditionalFormatting>
  <conditionalFormatting sqref="C187">
    <cfRule type="expression" dxfId="391" priority="749" stopIfTrue="1">
      <formula>AND($A187&lt;&gt;"COMPOSICAO",$A187&lt;&gt;"INSUMO",$A187&lt;&gt;"")</formula>
    </cfRule>
    <cfRule type="expression" dxfId="390" priority="750" stopIfTrue="1">
      <formula>AND(OR($A187="COMPOSICAO",$A187="INSUMO",$A187&lt;&gt;""),$A187&lt;&gt;"")</formula>
    </cfRule>
  </conditionalFormatting>
  <conditionalFormatting sqref="C190:C191">
    <cfRule type="expression" dxfId="389" priority="745" stopIfTrue="1">
      <formula>AND($A190&lt;&gt;"COMPOSICAO",$A190&lt;&gt;"INSUMO",$A190&lt;&gt;"")</formula>
    </cfRule>
    <cfRule type="expression" dxfId="388" priority="746" stopIfTrue="1">
      <formula>AND(OR($A190="COMPOSICAO",$A190="INSUMO",$A190&lt;&gt;""),$A190&lt;&gt;"")</formula>
    </cfRule>
  </conditionalFormatting>
  <conditionalFormatting sqref="C194:C195">
    <cfRule type="expression" dxfId="387" priority="743" stopIfTrue="1">
      <formula>AND($A194&lt;&gt;"COMPOSICAO",$A194&lt;&gt;"INSUMO",$A194&lt;&gt;"")</formula>
    </cfRule>
    <cfRule type="expression" dxfId="386" priority="744" stopIfTrue="1">
      <formula>AND(OR($A194="COMPOSICAO",$A194="INSUMO",$A194&lt;&gt;""),$A194&lt;&gt;"")</formula>
    </cfRule>
  </conditionalFormatting>
  <conditionalFormatting sqref="C198:C199">
    <cfRule type="expression" dxfId="385" priority="741" stopIfTrue="1">
      <formula>AND($A198&lt;&gt;"COMPOSICAO",$A198&lt;&gt;"INSUMO",$A198&lt;&gt;"")</formula>
    </cfRule>
    <cfRule type="expression" dxfId="384" priority="742" stopIfTrue="1">
      <formula>AND(OR($A198="COMPOSICAO",$A198="INSUMO",$A198&lt;&gt;""),$A198&lt;&gt;"")</formula>
    </cfRule>
  </conditionalFormatting>
  <conditionalFormatting sqref="C202 C205:C206 C209">
    <cfRule type="expression" dxfId="383" priority="739" stopIfTrue="1">
      <formula>AND($A202&lt;&gt;"COMPOSICAO",$A202&lt;&gt;"INSUMO",$A202&lt;&gt;"")</formula>
    </cfRule>
    <cfRule type="expression" dxfId="382" priority="740" stopIfTrue="1">
      <formula>AND(OR($A202="COMPOSICAO",$A202="INSUMO",$A202&lt;&gt;""),$A202&lt;&gt;"")</formula>
    </cfRule>
  </conditionalFormatting>
  <conditionalFormatting sqref="C212">
    <cfRule type="expression" dxfId="381" priority="737" stopIfTrue="1">
      <formula>AND($A212&lt;&gt;"COMPOSICAO",$A212&lt;&gt;"INSUMO",$A212&lt;&gt;"")</formula>
    </cfRule>
    <cfRule type="expression" dxfId="380" priority="738" stopIfTrue="1">
      <formula>AND(OR($A212="COMPOSICAO",$A212="INSUMO",$A212&lt;&gt;""),$A212&lt;&gt;"")</formula>
    </cfRule>
  </conditionalFormatting>
  <conditionalFormatting sqref="C215:C216">
    <cfRule type="expression" dxfId="379" priority="735" stopIfTrue="1">
      <formula>AND($A215&lt;&gt;"COMPOSICAO",$A215&lt;&gt;"INSUMO",$A215&lt;&gt;"")</formula>
    </cfRule>
    <cfRule type="expression" dxfId="378" priority="736" stopIfTrue="1">
      <formula>AND(OR($A215="COMPOSICAO",$A215="INSUMO",$A215&lt;&gt;""),$A215&lt;&gt;"")</formula>
    </cfRule>
  </conditionalFormatting>
  <conditionalFormatting sqref="C219:C220">
    <cfRule type="expression" dxfId="377" priority="733" stopIfTrue="1">
      <formula>AND($A219&lt;&gt;"COMPOSICAO",$A219&lt;&gt;"INSUMO",$A219&lt;&gt;"")</formula>
    </cfRule>
    <cfRule type="expression" dxfId="376" priority="734" stopIfTrue="1">
      <formula>AND(OR($A219="COMPOSICAO",$A219="INSUMO",$A219&lt;&gt;""),$A219&lt;&gt;"")</formula>
    </cfRule>
  </conditionalFormatting>
  <conditionalFormatting sqref="C223:C224">
    <cfRule type="expression" dxfId="375" priority="731" stopIfTrue="1">
      <formula>AND($A223&lt;&gt;"COMPOSICAO",$A223&lt;&gt;"INSUMO",$A223&lt;&gt;"")</formula>
    </cfRule>
    <cfRule type="expression" dxfId="374" priority="732" stopIfTrue="1">
      <formula>AND(OR($A223="COMPOSICAO",$A223="INSUMO",$A223&lt;&gt;""),$A223&lt;&gt;"")</formula>
    </cfRule>
  </conditionalFormatting>
  <conditionalFormatting sqref="C227:C228 C231:C232 C235:C236 C239:C240">
    <cfRule type="expression" dxfId="373" priority="729" stopIfTrue="1">
      <formula>AND($A227&lt;&gt;"COMPOSICAO",$A227&lt;&gt;"INSUMO",$A227&lt;&gt;"")</formula>
    </cfRule>
    <cfRule type="expression" dxfId="372" priority="730" stopIfTrue="1">
      <formula>AND(OR($A227="COMPOSICAO",$A227="INSUMO",$A227&lt;&gt;""),$A227&lt;&gt;"")</formula>
    </cfRule>
  </conditionalFormatting>
  <conditionalFormatting sqref="C243:C244">
    <cfRule type="expression" dxfId="371" priority="727" stopIfTrue="1">
      <formula>AND($A243&lt;&gt;"COMPOSICAO",$A243&lt;&gt;"INSUMO",$A243&lt;&gt;"")</formula>
    </cfRule>
    <cfRule type="expression" dxfId="370" priority="728" stopIfTrue="1">
      <formula>AND(OR($A243="COMPOSICAO",$A243="INSUMO",$A243&lt;&gt;""),$A243&lt;&gt;"")</formula>
    </cfRule>
  </conditionalFormatting>
  <conditionalFormatting sqref="C247:C248">
    <cfRule type="expression" dxfId="369" priority="725" stopIfTrue="1">
      <formula>AND($A247&lt;&gt;"COMPOSICAO",$A247&lt;&gt;"INSUMO",$A247&lt;&gt;"")</formula>
    </cfRule>
    <cfRule type="expression" dxfId="368" priority="726" stopIfTrue="1">
      <formula>AND(OR($A247="COMPOSICAO",$A247="INSUMO",$A247&lt;&gt;""),$A247&lt;&gt;"")</formula>
    </cfRule>
  </conditionalFormatting>
  <conditionalFormatting sqref="C251:C252">
    <cfRule type="expression" dxfId="367" priority="723" stopIfTrue="1">
      <formula>AND($A251&lt;&gt;"COMPOSICAO",$A251&lt;&gt;"INSUMO",$A251&lt;&gt;"")</formula>
    </cfRule>
    <cfRule type="expression" dxfId="366" priority="724" stopIfTrue="1">
      <formula>AND(OR($A251="COMPOSICAO",$A251="INSUMO",$A251&lt;&gt;""),$A251&lt;&gt;"")</formula>
    </cfRule>
  </conditionalFormatting>
  <conditionalFormatting sqref="C255:C256">
    <cfRule type="expression" dxfId="365" priority="721" stopIfTrue="1">
      <formula>AND($A255&lt;&gt;"COMPOSICAO",$A255&lt;&gt;"INSUMO",$A255&lt;&gt;"")</formula>
    </cfRule>
    <cfRule type="expression" dxfId="364" priority="722" stopIfTrue="1">
      <formula>AND(OR($A255="COMPOSICAO",$A255="INSUMO",$A255&lt;&gt;""),$A255&lt;&gt;"")</formula>
    </cfRule>
  </conditionalFormatting>
  <conditionalFormatting sqref="C259:C261 C264:C266 C269:C270 C273:C275">
    <cfRule type="expression" dxfId="363" priority="719" stopIfTrue="1">
      <formula>AND($A259&lt;&gt;"COMPOSICAO",$A259&lt;&gt;"INSUMO",$A259&lt;&gt;"")</formula>
    </cfRule>
    <cfRule type="expression" dxfId="362" priority="720" stopIfTrue="1">
      <formula>AND(OR($A259="COMPOSICAO",$A259="INSUMO",$A259&lt;&gt;""),$A259&lt;&gt;"")</formula>
    </cfRule>
  </conditionalFormatting>
  <conditionalFormatting sqref="C278">
    <cfRule type="expression" dxfId="361" priority="717" stopIfTrue="1">
      <formula>AND($A278&lt;&gt;"COMPOSICAO",$A278&lt;&gt;"INSUMO",$A278&lt;&gt;"")</formula>
    </cfRule>
    <cfRule type="expression" dxfId="360" priority="718" stopIfTrue="1">
      <formula>AND(OR($A278="COMPOSICAO",$A278="INSUMO",$A278&lt;&gt;""),$A278&lt;&gt;"")</formula>
    </cfRule>
  </conditionalFormatting>
  <conditionalFormatting sqref="C648:C661">
    <cfRule type="expression" dxfId="359" priority="707" stopIfTrue="1">
      <formula>AND($A648&lt;&gt;"COMPOSICAO",$A648&lt;&gt;"INSUMO",$A648&lt;&gt;"")</formula>
    </cfRule>
    <cfRule type="expression" dxfId="358" priority="708" stopIfTrue="1">
      <formula>AND(OR($A648="COMPOSICAO",$A648="INSUMO",$A648&lt;&gt;""),$A648&lt;&gt;"")</formula>
    </cfRule>
  </conditionalFormatting>
  <conditionalFormatting sqref="C664:C669">
    <cfRule type="expression" dxfId="357" priority="703" stopIfTrue="1">
      <formula>AND($A664&lt;&gt;"COMPOSICAO",$A664&lt;&gt;"INSUMO",$A664&lt;&gt;"")</formula>
    </cfRule>
    <cfRule type="expression" dxfId="356" priority="704" stopIfTrue="1">
      <formula>AND(OR($A664="COMPOSICAO",$A664="INSUMO",$A664&lt;&gt;""),$A664&lt;&gt;"")</formula>
    </cfRule>
  </conditionalFormatting>
  <conditionalFormatting sqref="C848:C852">
    <cfRule type="expression" dxfId="355" priority="699" stopIfTrue="1">
      <formula>AND($A848&lt;&gt;"COMPOSICAO",$A848&lt;&gt;"INSUMO",$A848&lt;&gt;"")</formula>
    </cfRule>
    <cfRule type="expression" dxfId="354" priority="700" stopIfTrue="1">
      <formula>AND(OR($A848="COMPOSICAO",$A848="INSUMO",$A848&lt;&gt;""),$A848&lt;&gt;"")</formula>
    </cfRule>
  </conditionalFormatting>
  <conditionalFormatting sqref="C855:C859">
    <cfRule type="expression" dxfId="353" priority="695" stopIfTrue="1">
      <formula>AND($A855&lt;&gt;"COMPOSICAO",$A855&lt;&gt;"INSUMO",$A855&lt;&gt;"")</formula>
    </cfRule>
    <cfRule type="expression" dxfId="352" priority="696" stopIfTrue="1">
      <formula>AND(OR($A855="COMPOSICAO",$A855="INSUMO",$A855&lt;&gt;""),$A855&lt;&gt;"")</formula>
    </cfRule>
  </conditionalFormatting>
  <conditionalFormatting sqref="C881:C886">
    <cfRule type="expression" dxfId="351" priority="689" stopIfTrue="1">
      <formula>AND($A881&lt;&gt;"COMPOSICAO",$A881&lt;&gt;"INSUMO",$A881&lt;&gt;"")</formula>
    </cfRule>
    <cfRule type="expression" dxfId="350" priority="690" stopIfTrue="1">
      <formula>AND(OR($A881="COMPOSICAO",$A881="INSUMO",$A881&lt;&gt;""),$A881&lt;&gt;"")</formula>
    </cfRule>
  </conditionalFormatting>
  <conditionalFormatting sqref="C863:C866 C869:C872 C875:C878">
    <cfRule type="expression" dxfId="349" priority="693" stopIfTrue="1">
      <formula>AND($A863&lt;&gt;"COMPOSICAO",$A863&lt;&gt;"INSUMO",$A863&lt;&gt;"")</formula>
    </cfRule>
    <cfRule type="expression" dxfId="348" priority="694" stopIfTrue="1">
      <formula>AND(OR($A863="COMPOSICAO",$A863="INSUMO",$A863&lt;&gt;""),$A863&lt;&gt;"")</formula>
    </cfRule>
  </conditionalFormatting>
  <conditionalFormatting sqref="C889:C894">
    <cfRule type="expression" dxfId="347" priority="687" stopIfTrue="1">
      <formula>AND($A889&lt;&gt;"COMPOSICAO",$A889&lt;&gt;"INSUMO",$A889&lt;&gt;"")</formula>
    </cfRule>
    <cfRule type="expression" dxfId="346" priority="688" stopIfTrue="1">
      <formula>AND(OR($A889="COMPOSICAO",$A889="INSUMO",$A889&lt;&gt;""),$A889&lt;&gt;"")</formula>
    </cfRule>
  </conditionalFormatting>
  <conditionalFormatting sqref="C897:C902">
    <cfRule type="expression" dxfId="345" priority="685" stopIfTrue="1">
      <formula>AND($A897&lt;&gt;"COMPOSICAO",$A897&lt;&gt;"INSUMO",$A897&lt;&gt;"")</formula>
    </cfRule>
    <cfRule type="expression" dxfId="344" priority="686" stopIfTrue="1">
      <formula>AND(OR($A897="COMPOSICAO",$A897="INSUMO",$A897&lt;&gt;""),$A897&lt;&gt;"")</formula>
    </cfRule>
  </conditionalFormatting>
  <conditionalFormatting sqref="C911:C916">
    <cfRule type="expression" dxfId="343" priority="681" stopIfTrue="1">
      <formula>AND($A911&lt;&gt;"COMPOSICAO",$A911&lt;&gt;"INSUMO",$A911&lt;&gt;"")</formula>
    </cfRule>
    <cfRule type="expression" dxfId="342" priority="682" stopIfTrue="1">
      <formula>AND(OR($A911="COMPOSICAO",$A911="INSUMO",$A911&lt;&gt;""),$A911&lt;&gt;"")</formula>
    </cfRule>
  </conditionalFormatting>
  <conditionalFormatting sqref="C919:C924">
    <cfRule type="expression" dxfId="341" priority="679" stopIfTrue="1">
      <formula>AND($A919&lt;&gt;"COMPOSICAO",$A919&lt;&gt;"INSUMO",$A919&lt;&gt;"")</formula>
    </cfRule>
    <cfRule type="expression" dxfId="340" priority="680" stopIfTrue="1">
      <formula>AND(OR($A919="COMPOSICAO",$A919="INSUMO",$A919&lt;&gt;""),$A919&lt;&gt;"")</formula>
    </cfRule>
  </conditionalFormatting>
  <conditionalFormatting sqref="C927:C932">
    <cfRule type="expression" dxfId="339" priority="677" stopIfTrue="1">
      <formula>AND($A927&lt;&gt;"COMPOSICAO",$A927&lt;&gt;"INSUMO",$A927&lt;&gt;"")</formula>
    </cfRule>
    <cfRule type="expression" dxfId="338" priority="678" stopIfTrue="1">
      <formula>AND(OR($A927="COMPOSICAO",$A927="INSUMO",$A927&lt;&gt;""),$A927&lt;&gt;"")</formula>
    </cfRule>
  </conditionalFormatting>
  <conditionalFormatting sqref="C943:C947">
    <cfRule type="expression" dxfId="337" priority="673" stopIfTrue="1">
      <formula>AND($A943&lt;&gt;"COMPOSICAO",$A943&lt;&gt;"INSUMO",$A943&lt;&gt;"")</formula>
    </cfRule>
    <cfRule type="expression" dxfId="336" priority="674" stopIfTrue="1">
      <formula>AND(OR($A943="COMPOSICAO",$A943="INSUMO",$A943&lt;&gt;""),$A943&lt;&gt;"")</formula>
    </cfRule>
  </conditionalFormatting>
  <conditionalFormatting sqref="C950:C954">
    <cfRule type="expression" dxfId="335" priority="671" stopIfTrue="1">
      <formula>AND($A950&lt;&gt;"COMPOSICAO",$A950&lt;&gt;"INSUMO",$A950&lt;&gt;"")</formula>
    </cfRule>
    <cfRule type="expression" dxfId="334" priority="672" stopIfTrue="1">
      <formula>AND(OR($A950="COMPOSICAO",$A950="INSUMO",$A950&lt;&gt;""),$A950&lt;&gt;"")</formula>
    </cfRule>
  </conditionalFormatting>
  <conditionalFormatting sqref="C957:C961">
    <cfRule type="expression" dxfId="333" priority="669" stopIfTrue="1">
      <formula>AND($A957&lt;&gt;"COMPOSICAO",$A957&lt;&gt;"INSUMO",$A957&lt;&gt;"")</formula>
    </cfRule>
    <cfRule type="expression" dxfId="332" priority="670" stopIfTrue="1">
      <formula>AND(OR($A957="COMPOSICAO",$A957="INSUMO",$A957&lt;&gt;""),$A957&lt;&gt;"")</formula>
    </cfRule>
  </conditionalFormatting>
  <conditionalFormatting sqref="C964:C969">
    <cfRule type="expression" dxfId="331" priority="667" stopIfTrue="1">
      <formula>AND($A964&lt;&gt;"COMPOSICAO",$A964&lt;&gt;"INSUMO",$A964&lt;&gt;"")</formula>
    </cfRule>
    <cfRule type="expression" dxfId="330" priority="668" stopIfTrue="1">
      <formula>AND(OR($A964="COMPOSICAO",$A964="INSUMO",$A964&lt;&gt;""),$A964&lt;&gt;"")</formula>
    </cfRule>
  </conditionalFormatting>
  <conditionalFormatting sqref="C979:C983">
    <cfRule type="expression" dxfId="329" priority="663" stopIfTrue="1">
      <formula>AND($A979&lt;&gt;"COMPOSICAO",$A979&lt;&gt;"INSUMO",$A979&lt;&gt;"")</formula>
    </cfRule>
    <cfRule type="expression" dxfId="328" priority="664" stopIfTrue="1">
      <formula>AND(OR($A979="COMPOSICAO",$A979="INSUMO",$A979&lt;&gt;""),$A979&lt;&gt;"")</formula>
    </cfRule>
  </conditionalFormatting>
  <conditionalFormatting sqref="C992:C996">
    <cfRule type="expression" dxfId="327" priority="659" stopIfTrue="1">
      <formula>AND($A992&lt;&gt;"COMPOSICAO",$A992&lt;&gt;"INSUMO",$A992&lt;&gt;"")</formula>
    </cfRule>
    <cfRule type="expression" dxfId="326" priority="660" stopIfTrue="1">
      <formula>AND(OR($A992="COMPOSICAO",$A992="INSUMO",$A992&lt;&gt;""),$A992&lt;&gt;"")</formula>
    </cfRule>
  </conditionalFormatting>
  <conditionalFormatting sqref="C1004:C1006">
    <cfRule type="expression" dxfId="325" priority="653" stopIfTrue="1">
      <formula>AND($A1004&lt;&gt;"COMPOSICAO",$A1004&lt;&gt;"INSUMO",$A1004&lt;&gt;"")</formula>
    </cfRule>
    <cfRule type="expression" dxfId="324" priority="654" stopIfTrue="1">
      <formula>AND(OR($A1004="COMPOSICAO",$A1004="INSUMO",$A1004&lt;&gt;""),$A1004&lt;&gt;"")</formula>
    </cfRule>
  </conditionalFormatting>
  <conditionalFormatting sqref="C1010:C1012">
    <cfRule type="expression" dxfId="323" priority="651" stopIfTrue="1">
      <formula>AND($A1010&lt;&gt;"COMPOSICAO",$A1010&lt;&gt;"INSUMO",$A1010&lt;&gt;"")</formula>
    </cfRule>
    <cfRule type="expression" dxfId="322" priority="652" stopIfTrue="1">
      <formula>AND(OR($A1010="COMPOSICAO",$A1010="INSUMO",$A1010&lt;&gt;""),$A1010&lt;&gt;"")</formula>
    </cfRule>
  </conditionalFormatting>
  <conditionalFormatting sqref="C1016:C1018">
    <cfRule type="expression" dxfId="321" priority="649" stopIfTrue="1">
      <formula>AND($A1016&lt;&gt;"COMPOSICAO",$A1016&lt;&gt;"INSUMO",$A1016&lt;&gt;"")</formula>
    </cfRule>
    <cfRule type="expression" dxfId="320" priority="650" stopIfTrue="1">
      <formula>AND(OR($A1016="COMPOSICAO",$A1016="INSUMO",$A1016&lt;&gt;""),$A1016&lt;&gt;"")</formula>
    </cfRule>
  </conditionalFormatting>
  <conditionalFormatting sqref="C1021:C1023">
    <cfRule type="expression" dxfId="319" priority="647" stopIfTrue="1">
      <formula>AND($A1021&lt;&gt;"COMPOSICAO",$A1021&lt;&gt;"INSUMO",$A1021&lt;&gt;"")</formula>
    </cfRule>
    <cfRule type="expression" dxfId="318" priority="648" stopIfTrue="1">
      <formula>AND(OR($A1021="COMPOSICAO",$A1021="INSUMO",$A1021&lt;&gt;""),$A1021&lt;&gt;"")</formula>
    </cfRule>
  </conditionalFormatting>
  <conditionalFormatting sqref="C1027:C1028">
    <cfRule type="expression" dxfId="317" priority="645" stopIfTrue="1">
      <formula>AND($A1027&lt;&gt;"COMPOSICAO",$A1027&lt;&gt;"INSUMO",$A1027&lt;&gt;"")</formula>
    </cfRule>
    <cfRule type="expression" dxfId="316" priority="646" stopIfTrue="1">
      <formula>AND(OR($A1027="COMPOSICAO",$A1027="INSUMO",$A1027&lt;&gt;""),$A1027&lt;&gt;"")</formula>
    </cfRule>
  </conditionalFormatting>
  <conditionalFormatting sqref="C1034:C1037">
    <cfRule type="expression" dxfId="315" priority="637" stopIfTrue="1">
      <formula>AND($A1034&lt;&gt;"COMPOSICAO",$A1034&lt;&gt;"INSUMO",$A1034&lt;&gt;"")</formula>
    </cfRule>
    <cfRule type="expression" dxfId="314" priority="638" stopIfTrue="1">
      <formula>AND(OR($A1034="COMPOSICAO",$A1034="INSUMO",$A1034&lt;&gt;""),$A1034&lt;&gt;"")</formula>
    </cfRule>
  </conditionalFormatting>
  <conditionalFormatting sqref="C1031">
    <cfRule type="expression" dxfId="313" priority="641" stopIfTrue="1">
      <formula>AND($A1031&lt;&gt;"COMPOSICAO",$A1031&lt;&gt;"INSUMO",$A1031&lt;&gt;"")</formula>
    </cfRule>
    <cfRule type="expression" dxfId="312" priority="642" stopIfTrue="1">
      <formula>AND(OR($A1031="COMPOSICAO",$A1031="INSUMO",$A1031&lt;&gt;""),$A1031&lt;&gt;"")</formula>
    </cfRule>
  </conditionalFormatting>
  <conditionalFormatting sqref="C1041:C1046">
    <cfRule type="expression" dxfId="311" priority="635" stopIfTrue="1">
      <formula>AND($A1041&lt;&gt;"COMPOSICAO",$A1041&lt;&gt;"INSUMO",$A1041&lt;&gt;"")</formula>
    </cfRule>
    <cfRule type="expression" dxfId="310" priority="636" stopIfTrue="1">
      <formula>AND(OR($A1041="COMPOSICAO",$A1041="INSUMO",$A1041&lt;&gt;""),$A1041&lt;&gt;"")</formula>
    </cfRule>
  </conditionalFormatting>
  <conditionalFormatting sqref="C1054:C1057">
    <cfRule type="expression" dxfId="309" priority="629" stopIfTrue="1">
      <formula>AND($A1054&lt;&gt;"COMPOSICAO",$A1054&lt;&gt;"INSUMO",$A1054&lt;&gt;"")</formula>
    </cfRule>
    <cfRule type="expression" dxfId="308" priority="630" stopIfTrue="1">
      <formula>AND(OR($A1054="COMPOSICAO",$A1054="INSUMO",$A1054&lt;&gt;""),$A1054&lt;&gt;"")</formula>
    </cfRule>
  </conditionalFormatting>
  <conditionalFormatting sqref="C1060:C1067">
    <cfRule type="expression" dxfId="307" priority="627" stopIfTrue="1">
      <formula>AND($A1060&lt;&gt;"COMPOSICAO",$A1060&lt;&gt;"INSUMO",$A1060&lt;&gt;"")</formula>
    </cfRule>
    <cfRule type="expression" dxfId="306" priority="628" stopIfTrue="1">
      <formula>AND(OR($A1060="COMPOSICAO",$A1060="INSUMO",$A1060&lt;&gt;""),$A1060&lt;&gt;"")</formula>
    </cfRule>
  </conditionalFormatting>
  <conditionalFormatting sqref="C1050:C1051">
    <cfRule type="expression" dxfId="305" priority="633" stopIfTrue="1">
      <formula>AND($A1050&lt;&gt;"COMPOSICAO",$A1050&lt;&gt;"INSUMO",$A1050&lt;&gt;"")</formula>
    </cfRule>
    <cfRule type="expression" dxfId="304" priority="634" stopIfTrue="1">
      <formula>AND(OR($A1050="COMPOSICAO",$A1050="INSUMO",$A1050&lt;&gt;""),$A1050&lt;&gt;"")</formula>
    </cfRule>
  </conditionalFormatting>
  <conditionalFormatting sqref="C1078:C1080">
    <cfRule type="expression" dxfId="303" priority="623" stopIfTrue="1">
      <formula>AND($A1078&lt;&gt;"COMPOSICAO",$A1078&lt;&gt;"INSUMO",$A1078&lt;&gt;"")</formula>
    </cfRule>
    <cfRule type="expression" dxfId="302" priority="624" stopIfTrue="1">
      <formula>AND(OR($A1078="COMPOSICAO",$A1078="INSUMO",$A1078&lt;&gt;""),$A1078&lt;&gt;"")</formula>
    </cfRule>
  </conditionalFormatting>
  <conditionalFormatting sqref="C1087:C1090">
    <cfRule type="expression" dxfId="301" priority="617" stopIfTrue="1">
      <formula>AND($A1087&lt;&gt;"COMPOSICAO",$A1087&lt;&gt;"INSUMO",$A1087&lt;&gt;"")</formula>
    </cfRule>
    <cfRule type="expression" dxfId="300" priority="618" stopIfTrue="1">
      <formula>AND(OR($A1087="COMPOSICAO",$A1087="INSUMO",$A1087&lt;&gt;""),$A1087&lt;&gt;"")</formula>
    </cfRule>
  </conditionalFormatting>
  <conditionalFormatting sqref="C1093:C1096">
    <cfRule type="expression" dxfId="299" priority="615" stopIfTrue="1">
      <formula>AND($A1093&lt;&gt;"COMPOSICAO",$A1093&lt;&gt;"INSUMO",$A1093&lt;&gt;"")</formula>
    </cfRule>
    <cfRule type="expression" dxfId="298" priority="616" stopIfTrue="1">
      <formula>AND(OR($A1093="COMPOSICAO",$A1093="INSUMO",$A1093&lt;&gt;""),$A1093&lt;&gt;"")</formula>
    </cfRule>
  </conditionalFormatting>
  <conditionalFormatting sqref="C1104:C1105">
    <cfRule type="expression" dxfId="297" priority="611" stopIfTrue="1">
      <formula>AND($A1104&lt;&gt;"COMPOSICAO",$A1104&lt;&gt;"INSUMO",$A1104&lt;&gt;"")</formula>
    </cfRule>
    <cfRule type="expression" dxfId="296" priority="612" stopIfTrue="1">
      <formula>AND(OR($A1104="COMPOSICAO",$A1104="INSUMO",$A1104&lt;&gt;""),$A1104&lt;&gt;"")</formula>
    </cfRule>
  </conditionalFormatting>
  <conditionalFormatting sqref="C1108:C1118">
    <cfRule type="expression" dxfId="295" priority="607" stopIfTrue="1">
      <formula>AND($A1108&lt;&gt;"COMPOSICAO",$A1108&lt;&gt;"INSUMO",$A1108&lt;&gt;"")</formula>
    </cfRule>
    <cfRule type="expression" dxfId="294" priority="608" stopIfTrue="1">
      <formula>AND(OR($A1108="COMPOSICAO",$A1108="INSUMO",$A1108&lt;&gt;""),$A1108&lt;&gt;"")</formula>
    </cfRule>
  </conditionalFormatting>
  <conditionalFormatting sqref="C1157:C1163 C1166:C1171 C1174:C1180">
    <cfRule type="expression" dxfId="293" priority="597" stopIfTrue="1">
      <formula>AND($A1157&lt;&gt;"COMPOSICAO",$A1157&lt;&gt;"INSUMO",$A1157&lt;&gt;"")</formula>
    </cfRule>
    <cfRule type="expression" dxfId="292" priority="598" stopIfTrue="1">
      <formula>AND(OR($A1157="COMPOSICAO",$A1157="INSUMO",$A1157&lt;&gt;""),$A1157&lt;&gt;"")</formula>
    </cfRule>
  </conditionalFormatting>
  <conditionalFormatting sqref="C1121:C1125">
    <cfRule type="expression" dxfId="291" priority="605" stopIfTrue="1">
      <formula>AND($A1121&lt;&gt;"COMPOSICAO",$A1121&lt;&gt;"INSUMO",$A1121&lt;&gt;"")</formula>
    </cfRule>
    <cfRule type="expression" dxfId="290" priority="606" stopIfTrue="1">
      <formula>AND(OR($A1121="COMPOSICAO",$A1121="INSUMO",$A1121&lt;&gt;""),$A1121&lt;&gt;"")</formula>
    </cfRule>
  </conditionalFormatting>
  <conditionalFormatting sqref="C1128:C1132 C1135:C1139 C1142:C1146">
    <cfRule type="expression" dxfId="289" priority="601" stopIfTrue="1">
      <formula>AND($A1128&lt;&gt;"COMPOSICAO",$A1128&lt;&gt;"INSUMO",$A1128&lt;&gt;"")</formula>
    </cfRule>
    <cfRule type="expression" dxfId="288" priority="602" stopIfTrue="1">
      <formula>AND(OR($A1128="COMPOSICAO",$A1128="INSUMO",$A1128&lt;&gt;""),$A1128&lt;&gt;"")</formula>
    </cfRule>
  </conditionalFormatting>
  <conditionalFormatting sqref="C1149:C1154">
    <cfRule type="expression" dxfId="287" priority="599" stopIfTrue="1">
      <formula>AND($A1149&lt;&gt;"COMPOSICAO",$A1149&lt;&gt;"INSUMO",$A1149&lt;&gt;"")</formula>
    </cfRule>
    <cfRule type="expression" dxfId="286" priority="600" stopIfTrue="1">
      <formula>AND(OR($A1149="COMPOSICAO",$A1149="INSUMO",$A1149&lt;&gt;""),$A1149&lt;&gt;"")</formula>
    </cfRule>
  </conditionalFormatting>
  <conditionalFormatting sqref="C1223:G1223 C1212:C1215 C1225:C1228 C1218:C1221 C1231:C1234">
    <cfRule type="expression" dxfId="285" priority="577" stopIfTrue="1">
      <formula>AND($A1212&lt;&gt;"COMPOSICAO",$A1212&lt;&gt;"INSUMO",$A1212&lt;&gt;"")</formula>
    </cfRule>
    <cfRule type="expression" dxfId="284" priority="578" stopIfTrue="1">
      <formula>AND(OR($A1212="COMPOSICAO",$A1212="INSUMO",$A1212&lt;&gt;""),$A1212&lt;&gt;"")</formula>
    </cfRule>
  </conditionalFormatting>
  <conditionalFormatting sqref="C1242:C1244">
    <cfRule type="expression" dxfId="283" priority="565" stopIfTrue="1">
      <formula>AND($A1242&lt;&gt;"COMPOSICAO",$A1242&lt;&gt;"INSUMO",$A1242&lt;&gt;"")</formula>
    </cfRule>
    <cfRule type="expression" dxfId="282" priority="566" stopIfTrue="1">
      <formula>AND(OR($A1242="COMPOSICAO",$A1242="INSUMO",$A1242&lt;&gt;""),$A1242&lt;&gt;"")</formula>
    </cfRule>
  </conditionalFormatting>
  <conditionalFormatting sqref="C1247:C1250">
    <cfRule type="expression" dxfId="281" priority="563" stopIfTrue="1">
      <formula>AND($A1247&lt;&gt;"COMPOSICAO",$A1247&lt;&gt;"INSUMO",$A1247&lt;&gt;"")</formula>
    </cfRule>
    <cfRule type="expression" dxfId="280" priority="564" stopIfTrue="1">
      <formula>AND(OR($A1247="COMPOSICAO",$A1247="INSUMO",$A1247&lt;&gt;""),$A1247&lt;&gt;"")</formula>
    </cfRule>
  </conditionalFormatting>
  <conditionalFormatting sqref="C1253:C1256">
    <cfRule type="expression" dxfId="279" priority="561" stopIfTrue="1">
      <formula>AND($A1253&lt;&gt;"COMPOSICAO",$A1253&lt;&gt;"INSUMO",$A1253&lt;&gt;"")</formula>
    </cfRule>
    <cfRule type="expression" dxfId="278" priority="562" stopIfTrue="1">
      <formula>AND(OR($A1253="COMPOSICAO",$A1253="INSUMO",$A1253&lt;&gt;""),$A1253&lt;&gt;"")</formula>
    </cfRule>
  </conditionalFormatting>
  <conditionalFormatting sqref="C1259:C1262">
    <cfRule type="expression" dxfId="277" priority="559" stopIfTrue="1">
      <formula>AND($A1259&lt;&gt;"COMPOSICAO",$A1259&lt;&gt;"INSUMO",$A1259&lt;&gt;"")</formula>
    </cfRule>
    <cfRule type="expression" dxfId="276" priority="560" stopIfTrue="1">
      <formula>AND(OR($A1259="COMPOSICAO",$A1259="INSUMO",$A1259&lt;&gt;""),$A1259&lt;&gt;"")</formula>
    </cfRule>
  </conditionalFormatting>
  <conditionalFormatting sqref="C1265:C1268">
    <cfRule type="expression" dxfId="275" priority="557" stopIfTrue="1">
      <formula>AND($A1265&lt;&gt;"COMPOSICAO",$A1265&lt;&gt;"INSUMO",$A1265&lt;&gt;"")</formula>
    </cfRule>
    <cfRule type="expression" dxfId="274" priority="558" stopIfTrue="1">
      <formula>AND(OR($A1265="COMPOSICAO",$A1265="INSUMO",$A1265&lt;&gt;""),$A1265&lt;&gt;"")</formula>
    </cfRule>
  </conditionalFormatting>
  <conditionalFormatting sqref="C1271:C1274 C1277:C1280 C1283:C1286 C1289:C1292">
    <cfRule type="expression" dxfId="273" priority="555" stopIfTrue="1">
      <formula>AND($A1271&lt;&gt;"COMPOSICAO",$A1271&lt;&gt;"INSUMO",$A1271&lt;&gt;"")</formula>
    </cfRule>
    <cfRule type="expression" dxfId="272" priority="556" stopIfTrue="1">
      <formula>AND(OR($A1271="COMPOSICAO",$A1271="INSUMO",$A1271&lt;&gt;""),$A1271&lt;&gt;"")</formula>
    </cfRule>
  </conditionalFormatting>
  <conditionalFormatting sqref="C1300:C1302">
    <cfRule type="expression" dxfId="271" priority="543" stopIfTrue="1">
      <formula>AND($A1300&lt;&gt;"COMPOSICAO",$A1300&lt;&gt;"INSUMO",$A1300&lt;&gt;"")</formula>
    </cfRule>
    <cfRule type="expression" dxfId="270" priority="544" stopIfTrue="1">
      <formula>AND(OR($A1300="COMPOSICAO",$A1300="INSUMO",$A1300&lt;&gt;""),$A1300&lt;&gt;"")</formula>
    </cfRule>
  </conditionalFormatting>
  <conditionalFormatting sqref="C1305:C1307">
    <cfRule type="expression" dxfId="269" priority="541" stopIfTrue="1">
      <formula>AND($A1305&lt;&gt;"COMPOSICAO",$A1305&lt;&gt;"INSUMO",$A1305&lt;&gt;"")</formula>
    </cfRule>
    <cfRule type="expression" dxfId="268" priority="542" stopIfTrue="1">
      <formula>AND(OR($A1305="COMPOSICAO",$A1305="INSUMO",$A1305&lt;&gt;""),$A1305&lt;&gt;"")</formula>
    </cfRule>
  </conditionalFormatting>
  <conditionalFormatting sqref="C1310:C1320">
    <cfRule type="expression" dxfId="267" priority="539" stopIfTrue="1">
      <formula>AND($A1310&lt;&gt;"COMPOSICAO",$A1310&lt;&gt;"INSUMO",$A1310&lt;&gt;"")</formula>
    </cfRule>
    <cfRule type="expression" dxfId="266" priority="540" stopIfTrue="1">
      <formula>AND(OR($A1310="COMPOSICAO",$A1310="INSUMO",$A1310&lt;&gt;""),$A1310&lt;&gt;"")</formula>
    </cfRule>
  </conditionalFormatting>
  <conditionalFormatting sqref="C1329:C1332">
    <cfRule type="expression" dxfId="265" priority="533" stopIfTrue="1">
      <formula>AND($A1329&lt;&gt;"COMPOSICAO",$A1329&lt;&gt;"INSUMO",$A1329&lt;&gt;"")</formula>
    </cfRule>
    <cfRule type="expression" dxfId="264" priority="534" stopIfTrue="1">
      <formula>AND(OR($A1329="COMPOSICAO",$A1329="INSUMO",$A1329&lt;&gt;""),$A1329&lt;&gt;"")</formula>
    </cfRule>
  </conditionalFormatting>
  <conditionalFormatting sqref="C1323:C1326">
    <cfRule type="expression" dxfId="263" priority="535" stopIfTrue="1">
      <formula>AND($A1323&lt;&gt;"COMPOSICAO",$A1323&lt;&gt;"INSUMO",$A1323&lt;&gt;"")</formula>
    </cfRule>
    <cfRule type="expression" dxfId="262" priority="536" stopIfTrue="1">
      <formula>AND(OR($A1323="COMPOSICAO",$A1323="INSUMO",$A1323&lt;&gt;""),$A1323&lt;&gt;"")</formula>
    </cfRule>
  </conditionalFormatting>
  <conditionalFormatting sqref="C1335:C1338">
    <cfRule type="expression" dxfId="261" priority="531" stopIfTrue="1">
      <formula>AND($A1335&lt;&gt;"COMPOSICAO",$A1335&lt;&gt;"INSUMO",$A1335&lt;&gt;"")</formula>
    </cfRule>
    <cfRule type="expression" dxfId="260" priority="532" stopIfTrue="1">
      <formula>AND(OR($A1335="COMPOSICAO",$A1335="INSUMO",$A1335&lt;&gt;""),$A1335&lt;&gt;"")</formula>
    </cfRule>
  </conditionalFormatting>
  <conditionalFormatting sqref="C1341:C1344">
    <cfRule type="expression" dxfId="259" priority="527" stopIfTrue="1">
      <formula>AND($A1341&lt;&gt;"COMPOSICAO",$A1341&lt;&gt;"INSUMO",$A1341&lt;&gt;"")</formula>
    </cfRule>
    <cfRule type="expression" dxfId="258" priority="528" stopIfTrue="1">
      <formula>AND(OR($A1341="COMPOSICAO",$A1341="INSUMO",$A1341&lt;&gt;""),$A1341&lt;&gt;"")</formula>
    </cfRule>
  </conditionalFormatting>
  <conditionalFormatting sqref="C1347:C1350">
    <cfRule type="expression" dxfId="257" priority="525" stopIfTrue="1">
      <formula>AND($A1347&lt;&gt;"COMPOSICAO",$A1347&lt;&gt;"INSUMO",$A1347&lt;&gt;"")</formula>
    </cfRule>
    <cfRule type="expression" dxfId="256" priority="526" stopIfTrue="1">
      <formula>AND(OR($A1347="COMPOSICAO",$A1347="INSUMO",$A1347&lt;&gt;""),$A1347&lt;&gt;"")</formula>
    </cfRule>
  </conditionalFormatting>
  <conditionalFormatting sqref="C1353:C1357">
    <cfRule type="expression" dxfId="255" priority="521" stopIfTrue="1">
      <formula>AND($A1353&lt;&gt;"COMPOSICAO",$A1353&lt;&gt;"INSUMO",$A1353&lt;&gt;"")</formula>
    </cfRule>
    <cfRule type="expression" dxfId="254" priority="522" stopIfTrue="1">
      <formula>AND(OR($A1353="COMPOSICAO",$A1353="INSUMO",$A1353&lt;&gt;""),$A1353&lt;&gt;"")</formula>
    </cfRule>
  </conditionalFormatting>
  <conditionalFormatting sqref="C1360:C1364">
    <cfRule type="expression" dxfId="253" priority="517" stopIfTrue="1">
      <formula>AND($A1360&lt;&gt;"COMPOSICAO",$A1360&lt;&gt;"INSUMO",$A1360&lt;&gt;"")</formula>
    </cfRule>
    <cfRule type="expression" dxfId="252" priority="518" stopIfTrue="1">
      <formula>AND(OR($A1360="COMPOSICAO",$A1360="INSUMO",$A1360&lt;&gt;""),$A1360&lt;&gt;"")</formula>
    </cfRule>
  </conditionalFormatting>
  <conditionalFormatting sqref="C1367:C1371">
    <cfRule type="expression" dxfId="251" priority="513" stopIfTrue="1">
      <formula>AND($A1367&lt;&gt;"COMPOSICAO",$A1367&lt;&gt;"INSUMO",$A1367&lt;&gt;"")</formula>
    </cfRule>
    <cfRule type="expression" dxfId="250" priority="514" stopIfTrue="1">
      <formula>AND(OR($A1367="COMPOSICAO",$A1367="INSUMO",$A1367&lt;&gt;""),$A1367&lt;&gt;"")</formula>
    </cfRule>
  </conditionalFormatting>
  <conditionalFormatting sqref="C1374:C1378">
    <cfRule type="expression" dxfId="249" priority="507" stopIfTrue="1">
      <formula>AND($A1374&lt;&gt;"COMPOSICAO",$A1374&lt;&gt;"INSUMO",$A1374&lt;&gt;"")</formula>
    </cfRule>
    <cfRule type="expression" dxfId="248" priority="508" stopIfTrue="1">
      <formula>AND(OR($A1374="COMPOSICAO",$A1374="INSUMO",$A1374&lt;&gt;""),$A1374&lt;&gt;"")</formula>
    </cfRule>
  </conditionalFormatting>
  <conditionalFormatting sqref="C1388:C1391">
    <cfRule type="expression" dxfId="247" priority="497" stopIfTrue="1">
      <formula>AND($A1388&lt;&gt;"COMPOSICAO",$A1388&lt;&gt;"INSUMO",$A1388&lt;&gt;"")</formula>
    </cfRule>
    <cfRule type="expression" dxfId="246" priority="498" stopIfTrue="1">
      <formula>AND(OR($A1388="COMPOSICAO",$A1388="INSUMO",$A1388&lt;&gt;""),$A1388&lt;&gt;"")</formula>
    </cfRule>
  </conditionalFormatting>
  <conditionalFormatting sqref="C1394:C1397">
    <cfRule type="expression" dxfId="245" priority="495" stopIfTrue="1">
      <formula>AND($A1394&lt;&gt;"COMPOSICAO",$A1394&lt;&gt;"INSUMO",$A1394&lt;&gt;"")</formula>
    </cfRule>
    <cfRule type="expression" dxfId="244" priority="496" stopIfTrue="1">
      <formula>AND(OR($A1394="COMPOSICAO",$A1394="INSUMO",$A1394&lt;&gt;""),$A1394&lt;&gt;"")</formula>
    </cfRule>
  </conditionalFormatting>
  <conditionalFormatting sqref="C1420:C1425">
    <cfRule type="expression" dxfId="243" priority="477" stopIfTrue="1">
      <formula>AND($A1420&lt;&gt;"COMPOSICAO",$A1420&lt;&gt;"INSUMO",$A1420&lt;&gt;"")</formula>
    </cfRule>
    <cfRule type="expression" dxfId="242" priority="478" stopIfTrue="1">
      <formula>AND(OR($A1420="COMPOSICAO",$A1420="INSUMO",$A1420&lt;&gt;""),$A1420&lt;&gt;"")</formula>
    </cfRule>
  </conditionalFormatting>
  <conditionalFormatting sqref="C1428:C1433">
    <cfRule type="expression" dxfId="241" priority="475" stopIfTrue="1">
      <formula>AND($A1428&lt;&gt;"COMPOSICAO",$A1428&lt;&gt;"INSUMO",$A1428&lt;&gt;"")</formula>
    </cfRule>
    <cfRule type="expression" dxfId="240" priority="476" stopIfTrue="1">
      <formula>AND(OR($A1428="COMPOSICAO",$A1428="INSUMO",$A1428&lt;&gt;""),$A1428&lt;&gt;"")</formula>
    </cfRule>
  </conditionalFormatting>
  <conditionalFormatting sqref="C1400:C1403">
    <cfRule type="expression" dxfId="239" priority="493" stopIfTrue="1">
      <formula>AND($A1400&lt;&gt;"COMPOSICAO",$A1400&lt;&gt;"INSUMO",$A1400&lt;&gt;"")</formula>
    </cfRule>
    <cfRule type="expression" dxfId="238" priority="494" stopIfTrue="1">
      <formula>AND(OR($A1400="COMPOSICAO",$A1400="INSUMO",$A1400&lt;&gt;""),$A1400&lt;&gt;"")</formula>
    </cfRule>
  </conditionalFormatting>
  <conditionalFormatting sqref="C1406:C1409">
    <cfRule type="expression" dxfId="237" priority="485" stopIfTrue="1">
      <formula>AND($A1406&lt;&gt;"COMPOSICAO",$A1406&lt;&gt;"INSUMO",$A1406&lt;&gt;"")</formula>
    </cfRule>
    <cfRule type="expression" dxfId="236" priority="486" stopIfTrue="1">
      <formula>AND(OR($A1406="COMPOSICAO",$A1406="INSUMO",$A1406&lt;&gt;""),$A1406&lt;&gt;"")</formula>
    </cfRule>
  </conditionalFormatting>
  <conditionalFormatting sqref="C1412:C1417">
    <cfRule type="expression" dxfId="235" priority="481" stopIfTrue="1">
      <formula>AND($A1412&lt;&gt;"COMPOSICAO",$A1412&lt;&gt;"INSUMO",$A1412&lt;&gt;"")</formula>
    </cfRule>
    <cfRule type="expression" dxfId="234" priority="482" stopIfTrue="1">
      <formula>AND(OR($A1412="COMPOSICAO",$A1412="INSUMO",$A1412&lt;&gt;""),$A1412&lt;&gt;"")</formula>
    </cfRule>
  </conditionalFormatting>
  <conditionalFormatting sqref="C1436:C1441">
    <cfRule type="expression" dxfId="233" priority="473" stopIfTrue="1">
      <formula>AND($A1436&lt;&gt;"COMPOSICAO",$A1436&lt;&gt;"INSUMO",$A1436&lt;&gt;"")</formula>
    </cfRule>
    <cfRule type="expression" dxfId="232" priority="474" stopIfTrue="1">
      <formula>AND(OR($A1436="COMPOSICAO",$A1436="INSUMO",$A1436&lt;&gt;""),$A1436&lt;&gt;"")</formula>
    </cfRule>
  </conditionalFormatting>
  <conditionalFormatting sqref="C1451:C1455">
    <cfRule type="expression" dxfId="231" priority="469" stopIfTrue="1">
      <formula>AND($A1451&lt;&gt;"COMPOSICAO",$A1451&lt;&gt;"INSUMO",$A1451&lt;&gt;"")</formula>
    </cfRule>
    <cfRule type="expression" dxfId="230" priority="470" stopIfTrue="1">
      <formula>AND(OR($A1451="COMPOSICAO",$A1451="INSUMO",$A1451&lt;&gt;""),$A1451&lt;&gt;"")</formula>
    </cfRule>
  </conditionalFormatting>
  <conditionalFormatting sqref="C1458:C1462">
    <cfRule type="expression" dxfId="229" priority="467" stopIfTrue="1">
      <formula>AND($A1458&lt;&gt;"COMPOSICAO",$A1458&lt;&gt;"INSUMO",$A1458&lt;&gt;"")</formula>
    </cfRule>
    <cfRule type="expression" dxfId="228" priority="468" stopIfTrue="1">
      <formula>AND(OR($A1458="COMPOSICAO",$A1458="INSUMO",$A1458&lt;&gt;""),$A1458&lt;&gt;"")</formula>
    </cfRule>
  </conditionalFormatting>
  <conditionalFormatting sqref="C1465:C1468 C1471:C1474 C1477:C1480 C1483:C1486 C1489:C1492 C1495:C1498">
    <cfRule type="expression" dxfId="227" priority="465" stopIfTrue="1">
      <formula>AND($A1465&lt;&gt;"COMPOSICAO",$A1465&lt;&gt;"INSUMO",$A1465&lt;&gt;"")</formula>
    </cfRule>
    <cfRule type="expression" dxfId="226" priority="466" stopIfTrue="1">
      <formula>AND(OR($A1465="COMPOSICAO",$A1465="INSUMO",$A1465&lt;&gt;""),$A1465&lt;&gt;"")</formula>
    </cfRule>
  </conditionalFormatting>
  <conditionalFormatting sqref="C1501:C1506 C1509:C1514">
    <cfRule type="expression" dxfId="225" priority="451" stopIfTrue="1">
      <formula>AND($A1501&lt;&gt;"COMPOSICAO",$A1501&lt;&gt;"INSUMO",$A1501&lt;&gt;"")</formula>
    </cfRule>
    <cfRule type="expression" dxfId="224" priority="452" stopIfTrue="1">
      <formula>AND(OR($A1501="COMPOSICAO",$A1501="INSUMO",$A1501&lt;&gt;""),$A1501&lt;&gt;"")</formula>
    </cfRule>
  </conditionalFormatting>
  <conditionalFormatting sqref="C1517:C1520">
    <cfRule type="expression" dxfId="223" priority="445" stopIfTrue="1">
      <formula>AND($A1517&lt;&gt;"COMPOSICAO",$A1517&lt;&gt;"INSUMO",$A1517&lt;&gt;"")</formula>
    </cfRule>
    <cfRule type="expression" dxfId="222" priority="446" stopIfTrue="1">
      <formula>AND(OR($A1517="COMPOSICAO",$A1517="INSUMO",$A1517&lt;&gt;""),$A1517&lt;&gt;"")</formula>
    </cfRule>
  </conditionalFormatting>
  <conditionalFormatting sqref="C1523:C1526">
    <cfRule type="expression" dxfId="221" priority="443" stopIfTrue="1">
      <formula>AND($A1523&lt;&gt;"COMPOSICAO",$A1523&lt;&gt;"INSUMO",$A1523&lt;&gt;"")</formula>
    </cfRule>
    <cfRule type="expression" dxfId="220" priority="444" stopIfTrue="1">
      <formula>AND(OR($A1523="COMPOSICAO",$A1523="INSUMO",$A1523&lt;&gt;""),$A1523&lt;&gt;"")</formula>
    </cfRule>
  </conditionalFormatting>
  <conditionalFormatting sqref="C1529:C1536">
    <cfRule type="expression" dxfId="219" priority="437" stopIfTrue="1">
      <formula>AND($A1529&lt;&gt;"COMPOSICAO",$A1529&lt;&gt;"INSUMO",$A1529&lt;&gt;"")</formula>
    </cfRule>
    <cfRule type="expression" dxfId="218" priority="438" stopIfTrue="1">
      <formula>AND(OR($A1529="COMPOSICAO",$A1529="INSUMO",$A1529&lt;&gt;""),$A1529&lt;&gt;"")</formula>
    </cfRule>
  </conditionalFormatting>
  <conditionalFormatting sqref="C1539:C1543 C1546:C1554">
    <cfRule type="expression" dxfId="217" priority="433" stopIfTrue="1">
      <formula>AND($A1539&lt;&gt;"COMPOSICAO",$A1539&lt;&gt;"INSUMO",$A1539&lt;&gt;"")</formula>
    </cfRule>
    <cfRule type="expression" dxfId="216" priority="434" stopIfTrue="1">
      <formula>AND(OR($A1539="COMPOSICAO",$A1539="INSUMO",$A1539&lt;&gt;""),$A1539&lt;&gt;"")</formula>
    </cfRule>
  </conditionalFormatting>
  <conditionalFormatting sqref="C1557:C1564 C1567:C1575">
    <cfRule type="expression" dxfId="215" priority="431" stopIfTrue="1">
      <formula>AND($A1557&lt;&gt;"COMPOSICAO",$A1557&lt;&gt;"INSUMO",$A1557&lt;&gt;"")</formula>
    </cfRule>
    <cfRule type="expression" dxfId="214" priority="432" stopIfTrue="1">
      <formula>AND(OR($A1557="COMPOSICAO",$A1557="INSUMO",$A1557&lt;&gt;""),$A1557&lt;&gt;"")</formula>
    </cfRule>
  </conditionalFormatting>
  <conditionalFormatting sqref="C1585:C1589">
    <cfRule type="expression" dxfId="213" priority="419" stopIfTrue="1">
      <formula>AND($A1585&lt;&gt;"COMPOSICAO",$A1585&lt;&gt;"INSUMO",$A1585&lt;&gt;"")</formula>
    </cfRule>
    <cfRule type="expression" dxfId="212" priority="420" stopIfTrue="1">
      <formula>AND(OR($A1585="COMPOSICAO",$A1585="INSUMO",$A1585&lt;&gt;""),$A1585&lt;&gt;"")</formula>
    </cfRule>
  </conditionalFormatting>
  <conditionalFormatting sqref="C1592:C1596">
    <cfRule type="expression" dxfId="211" priority="417" stopIfTrue="1">
      <formula>AND($A1592&lt;&gt;"COMPOSICAO",$A1592&lt;&gt;"INSUMO",$A1592&lt;&gt;"")</formula>
    </cfRule>
    <cfRule type="expression" dxfId="210" priority="418" stopIfTrue="1">
      <formula>AND(OR($A1592="COMPOSICAO",$A1592="INSUMO",$A1592&lt;&gt;""),$A1592&lt;&gt;"")</formula>
    </cfRule>
  </conditionalFormatting>
  <conditionalFormatting sqref="C1606:C1609">
    <cfRule type="expression" dxfId="209" priority="415" stopIfTrue="1">
      <formula>AND($A1606&lt;&gt;"COMPOSICAO",$A1606&lt;&gt;"INSUMO",$A1606&lt;&gt;"")</formula>
    </cfRule>
    <cfRule type="expression" dxfId="208" priority="416" stopIfTrue="1">
      <formula>AND(OR($A1606="COMPOSICAO",$A1606="INSUMO",$A1606&lt;&gt;""),$A1606&lt;&gt;"")</formula>
    </cfRule>
  </conditionalFormatting>
  <conditionalFormatting sqref="C1612:C1615 C1618:C1621 C1624:C1627">
    <cfRule type="expression" dxfId="207" priority="411" stopIfTrue="1">
      <formula>AND($A1612&lt;&gt;"COMPOSICAO",$A1612&lt;&gt;"INSUMO",$A1612&lt;&gt;"")</formula>
    </cfRule>
    <cfRule type="expression" dxfId="206" priority="412" stopIfTrue="1">
      <formula>AND(OR($A1612="COMPOSICAO",$A1612="INSUMO",$A1612&lt;&gt;""),$A1612&lt;&gt;"")</formula>
    </cfRule>
  </conditionalFormatting>
  <conditionalFormatting sqref="C1631:C1633 C1636:C1638 C1641:C1643 C1646:C1648 C1651:C1653">
    <cfRule type="expression" dxfId="205" priority="403" stopIfTrue="1">
      <formula>AND($A1631&lt;&gt;"COMPOSICAO",$A1631&lt;&gt;"INSUMO",$A1631&lt;&gt;"")</formula>
    </cfRule>
    <cfRule type="expression" dxfId="204" priority="404" stopIfTrue="1">
      <formula>AND(OR($A1631="COMPOSICAO",$A1631="INSUMO",$A1631&lt;&gt;""),$A1631&lt;&gt;"")</formula>
    </cfRule>
  </conditionalFormatting>
  <conditionalFormatting sqref="C1656:C1659">
    <cfRule type="expression" dxfId="203" priority="391" stopIfTrue="1">
      <formula>AND($A1656&lt;&gt;"COMPOSICAO",$A1656&lt;&gt;"INSUMO",$A1656&lt;&gt;"")</formula>
    </cfRule>
    <cfRule type="expression" dxfId="202" priority="392" stopIfTrue="1">
      <formula>AND(OR($A1656="COMPOSICAO",$A1656="INSUMO",$A1656&lt;&gt;""),$A1656&lt;&gt;"")</formula>
    </cfRule>
  </conditionalFormatting>
  <conditionalFormatting sqref="C1740:C1743">
    <cfRule type="expression" dxfId="201" priority="363" stopIfTrue="1">
      <formula>AND($A1740&lt;&gt;"COMPOSICAO",$A1740&lt;&gt;"INSUMO",$A1740&lt;&gt;"")</formula>
    </cfRule>
    <cfRule type="expression" dxfId="200" priority="364" stopIfTrue="1">
      <formula>AND(OR($A1740="COMPOSICAO",$A1740="INSUMO",$A1740&lt;&gt;""),$A1740&lt;&gt;"")</formula>
    </cfRule>
  </conditionalFormatting>
  <conditionalFormatting sqref="C1662:C1665">
    <cfRule type="expression" dxfId="199" priority="389" stopIfTrue="1">
      <formula>AND($A1662&lt;&gt;"COMPOSICAO",$A1662&lt;&gt;"INSUMO",$A1662&lt;&gt;"")</formula>
    </cfRule>
    <cfRule type="expression" dxfId="198" priority="390" stopIfTrue="1">
      <formula>AND(OR($A1662="COMPOSICAO",$A1662="INSUMO",$A1662&lt;&gt;""),$A1662&lt;&gt;"")</formula>
    </cfRule>
  </conditionalFormatting>
  <conditionalFormatting sqref="C1668:C1671">
    <cfRule type="expression" dxfId="197" priority="387" stopIfTrue="1">
      <formula>AND($A1668&lt;&gt;"COMPOSICAO",$A1668&lt;&gt;"INSUMO",$A1668&lt;&gt;"")</formula>
    </cfRule>
    <cfRule type="expression" dxfId="196" priority="388" stopIfTrue="1">
      <formula>AND(OR($A1668="COMPOSICAO",$A1668="INSUMO",$A1668&lt;&gt;""),$A1668&lt;&gt;"")</formula>
    </cfRule>
  </conditionalFormatting>
  <conditionalFormatting sqref="C1674:C1677">
    <cfRule type="expression" dxfId="195" priority="385" stopIfTrue="1">
      <formula>AND($A1674&lt;&gt;"COMPOSICAO",$A1674&lt;&gt;"INSUMO",$A1674&lt;&gt;"")</formula>
    </cfRule>
    <cfRule type="expression" dxfId="194" priority="386" stopIfTrue="1">
      <formula>AND(OR($A1674="COMPOSICAO",$A1674="INSUMO",$A1674&lt;&gt;""),$A1674&lt;&gt;"")</formula>
    </cfRule>
  </conditionalFormatting>
  <conditionalFormatting sqref="C1680:C1683">
    <cfRule type="expression" dxfId="193" priority="383" stopIfTrue="1">
      <formula>AND($A1680&lt;&gt;"COMPOSICAO",$A1680&lt;&gt;"INSUMO",$A1680&lt;&gt;"")</formula>
    </cfRule>
    <cfRule type="expression" dxfId="192" priority="384" stopIfTrue="1">
      <formula>AND(OR($A1680="COMPOSICAO",$A1680="INSUMO",$A1680&lt;&gt;""),$A1680&lt;&gt;"")</formula>
    </cfRule>
  </conditionalFormatting>
  <conditionalFormatting sqref="C1686:C1689">
    <cfRule type="expression" dxfId="191" priority="381" stopIfTrue="1">
      <formula>AND($A1686&lt;&gt;"COMPOSICAO",$A1686&lt;&gt;"INSUMO",$A1686&lt;&gt;"")</formula>
    </cfRule>
    <cfRule type="expression" dxfId="190" priority="382" stopIfTrue="1">
      <formula>AND(OR($A1686="COMPOSICAO",$A1686="INSUMO",$A1686&lt;&gt;""),$A1686&lt;&gt;"")</formula>
    </cfRule>
  </conditionalFormatting>
  <conditionalFormatting sqref="C1692:C1695">
    <cfRule type="expression" dxfId="189" priority="379" stopIfTrue="1">
      <formula>AND($A1692&lt;&gt;"COMPOSICAO",$A1692&lt;&gt;"INSUMO",$A1692&lt;&gt;"")</formula>
    </cfRule>
    <cfRule type="expression" dxfId="188" priority="380" stopIfTrue="1">
      <formula>AND(OR($A1692="COMPOSICAO",$A1692="INSUMO",$A1692&lt;&gt;""),$A1692&lt;&gt;"")</formula>
    </cfRule>
  </conditionalFormatting>
  <conditionalFormatting sqref="C1698:C1701">
    <cfRule type="expression" dxfId="187" priority="377" stopIfTrue="1">
      <formula>AND($A1698&lt;&gt;"COMPOSICAO",$A1698&lt;&gt;"INSUMO",$A1698&lt;&gt;"")</formula>
    </cfRule>
    <cfRule type="expression" dxfId="186" priority="378" stopIfTrue="1">
      <formula>AND(OR($A1698="COMPOSICAO",$A1698="INSUMO",$A1698&lt;&gt;""),$A1698&lt;&gt;"")</formula>
    </cfRule>
  </conditionalFormatting>
  <conditionalFormatting sqref="C1704:C1707">
    <cfRule type="expression" dxfId="185" priority="375" stopIfTrue="1">
      <formula>AND($A1704&lt;&gt;"COMPOSICAO",$A1704&lt;&gt;"INSUMO",$A1704&lt;&gt;"")</formula>
    </cfRule>
    <cfRule type="expression" dxfId="184" priority="376" stopIfTrue="1">
      <formula>AND(OR($A1704="COMPOSICAO",$A1704="INSUMO",$A1704&lt;&gt;""),$A1704&lt;&gt;"")</formula>
    </cfRule>
  </conditionalFormatting>
  <conditionalFormatting sqref="C1710:C1713">
    <cfRule type="expression" dxfId="183" priority="373" stopIfTrue="1">
      <formula>AND($A1710&lt;&gt;"COMPOSICAO",$A1710&lt;&gt;"INSUMO",$A1710&lt;&gt;"")</formula>
    </cfRule>
    <cfRule type="expression" dxfId="182" priority="374" stopIfTrue="1">
      <formula>AND(OR($A1710="COMPOSICAO",$A1710="INSUMO",$A1710&lt;&gt;""),$A1710&lt;&gt;"")</formula>
    </cfRule>
  </conditionalFormatting>
  <conditionalFormatting sqref="C1716:C1719">
    <cfRule type="expression" dxfId="181" priority="371" stopIfTrue="1">
      <formula>AND($A1716&lt;&gt;"COMPOSICAO",$A1716&lt;&gt;"INSUMO",$A1716&lt;&gt;"")</formula>
    </cfRule>
    <cfRule type="expression" dxfId="180" priority="372" stopIfTrue="1">
      <formula>AND(OR($A1716="COMPOSICAO",$A1716="INSUMO",$A1716&lt;&gt;""),$A1716&lt;&gt;"")</formula>
    </cfRule>
  </conditionalFormatting>
  <conditionalFormatting sqref="C1722:C1725">
    <cfRule type="expression" dxfId="179" priority="369" stopIfTrue="1">
      <formula>AND($A1722&lt;&gt;"COMPOSICAO",$A1722&lt;&gt;"INSUMO",$A1722&lt;&gt;"")</formula>
    </cfRule>
    <cfRule type="expression" dxfId="178" priority="370" stopIfTrue="1">
      <formula>AND(OR($A1722="COMPOSICAO",$A1722="INSUMO",$A1722&lt;&gt;""),$A1722&lt;&gt;"")</formula>
    </cfRule>
  </conditionalFormatting>
  <conditionalFormatting sqref="C1728:C1731">
    <cfRule type="expression" dxfId="177" priority="367" stopIfTrue="1">
      <formula>AND($A1728&lt;&gt;"COMPOSICAO",$A1728&lt;&gt;"INSUMO",$A1728&lt;&gt;"")</formula>
    </cfRule>
    <cfRule type="expression" dxfId="176" priority="368" stopIfTrue="1">
      <formula>AND(OR($A1728="COMPOSICAO",$A1728="INSUMO",$A1728&lt;&gt;""),$A1728&lt;&gt;"")</formula>
    </cfRule>
  </conditionalFormatting>
  <conditionalFormatting sqref="C1734:C1737">
    <cfRule type="expression" dxfId="175" priority="365" stopIfTrue="1">
      <formula>AND($A1734&lt;&gt;"COMPOSICAO",$A1734&lt;&gt;"INSUMO",$A1734&lt;&gt;"")</formula>
    </cfRule>
    <cfRule type="expression" dxfId="174" priority="366" stopIfTrue="1">
      <formula>AND(OR($A1734="COMPOSICAO",$A1734="INSUMO",$A1734&lt;&gt;""),$A1734&lt;&gt;"")</formula>
    </cfRule>
  </conditionalFormatting>
  <conditionalFormatting sqref="C1917:C1919">
    <cfRule type="expression" dxfId="173" priority="361" stopIfTrue="1">
      <formula>AND($A1917&lt;&gt;"COMPOSICAO",$A1917&lt;&gt;"INSUMO",$A1917&lt;&gt;"")</formula>
    </cfRule>
    <cfRule type="expression" dxfId="172" priority="362" stopIfTrue="1">
      <formula>AND(OR($A1917="COMPOSICAO",$A1917="INSUMO",$A1917&lt;&gt;""),$A1917&lt;&gt;"")</formula>
    </cfRule>
  </conditionalFormatting>
  <conditionalFormatting sqref="C1922:C1926">
    <cfRule type="expression" dxfId="171" priority="357" stopIfTrue="1">
      <formula>AND($A1922&lt;&gt;"COMPOSICAO",$A1922&lt;&gt;"INSUMO",$A1922&lt;&gt;"")</formula>
    </cfRule>
    <cfRule type="expression" dxfId="170" priority="358" stopIfTrue="1">
      <formula>AND(OR($A1922="COMPOSICAO",$A1922="INSUMO",$A1922&lt;&gt;""),$A1922&lt;&gt;"")</formula>
    </cfRule>
  </conditionalFormatting>
  <conditionalFormatting sqref="C1929:C1930">
    <cfRule type="expression" dxfId="169" priority="353" stopIfTrue="1">
      <formula>AND($A1929&lt;&gt;"COMPOSICAO",$A1929&lt;&gt;"INSUMO",$A1929&lt;&gt;"")</formula>
    </cfRule>
    <cfRule type="expression" dxfId="168" priority="354" stopIfTrue="1">
      <formula>AND(OR($A1929="COMPOSICAO",$A1929="INSUMO",$A1929&lt;&gt;""),$A1929&lt;&gt;"")</formula>
    </cfRule>
  </conditionalFormatting>
  <conditionalFormatting sqref="C1933:C1934">
    <cfRule type="expression" dxfId="167" priority="349" stopIfTrue="1">
      <formula>AND($A1933&lt;&gt;"COMPOSICAO",$A1933&lt;&gt;"INSUMO",$A1933&lt;&gt;"")</formula>
    </cfRule>
    <cfRule type="expression" dxfId="166" priority="350" stopIfTrue="1">
      <formula>AND(OR($A1933="COMPOSICAO",$A1933="INSUMO",$A1933&lt;&gt;""),$A1933&lt;&gt;"")</formula>
    </cfRule>
  </conditionalFormatting>
  <conditionalFormatting sqref="C2025:C2028">
    <cfRule type="expression" dxfId="165" priority="313" stopIfTrue="1">
      <formula>AND($A2025&lt;&gt;"COMPOSICAO",$A2025&lt;&gt;"INSUMO",$A2025&lt;&gt;"")</formula>
    </cfRule>
    <cfRule type="expression" dxfId="164" priority="314" stopIfTrue="1">
      <formula>AND(OR($A2025="COMPOSICAO",$A2025="INSUMO",$A2025&lt;&gt;""),$A2025&lt;&gt;"")</formula>
    </cfRule>
  </conditionalFormatting>
  <conditionalFormatting sqref="C1937:C1938">
    <cfRule type="expression" dxfId="163" priority="345" stopIfTrue="1">
      <formula>AND($A1937&lt;&gt;"COMPOSICAO",$A1937&lt;&gt;"INSUMO",$A1937&lt;&gt;"")</formula>
    </cfRule>
    <cfRule type="expression" dxfId="162" priority="346" stopIfTrue="1">
      <formula>AND(OR($A1937="COMPOSICAO",$A1937="INSUMO",$A1937&lt;&gt;""),$A1937&lt;&gt;"")</formula>
    </cfRule>
  </conditionalFormatting>
  <conditionalFormatting sqref="C1995:C1998">
    <cfRule type="expression" dxfId="161" priority="323" stopIfTrue="1">
      <formula>AND($A1995&lt;&gt;"COMPOSICAO",$A1995&lt;&gt;"INSUMO",$A1995&lt;&gt;"")</formula>
    </cfRule>
    <cfRule type="expression" dxfId="160" priority="324" stopIfTrue="1">
      <formula>AND(OR($A1995="COMPOSICAO",$A1995="INSUMO",$A1995&lt;&gt;""),$A1995&lt;&gt;"")</formula>
    </cfRule>
  </conditionalFormatting>
  <conditionalFormatting sqref="C1942:C1943">
    <cfRule type="expression" dxfId="159" priority="341" stopIfTrue="1">
      <formula>AND($A1942&lt;&gt;"COMPOSICAO",$A1942&lt;&gt;"INSUMO",$A1942&lt;&gt;"")</formula>
    </cfRule>
    <cfRule type="expression" dxfId="158" priority="342" stopIfTrue="1">
      <formula>AND(OR($A1942="COMPOSICAO",$A1942="INSUMO",$A1942&lt;&gt;""),$A1942&lt;&gt;"")</formula>
    </cfRule>
  </conditionalFormatting>
  <conditionalFormatting sqref="C1950:C1958">
    <cfRule type="expression" dxfId="157" priority="331" stopIfTrue="1">
      <formula>AND($A1950&lt;&gt;"COMPOSICAO",$A1950&lt;&gt;"INSUMO",$A1950&lt;&gt;"")</formula>
    </cfRule>
    <cfRule type="expression" dxfId="156" priority="332" stopIfTrue="1">
      <formula>AND(OR($A1950="COMPOSICAO",$A1950="INSUMO",$A1950&lt;&gt;""),$A1950&lt;&gt;"")</formula>
    </cfRule>
  </conditionalFormatting>
  <conditionalFormatting sqref="C1946:C1947">
    <cfRule type="expression" dxfId="155" priority="335" stopIfTrue="1">
      <formula>AND($A1946&lt;&gt;"COMPOSICAO",$A1946&lt;&gt;"INSUMO",$A1946&lt;&gt;"")</formula>
    </cfRule>
    <cfRule type="expression" dxfId="154" priority="336" stopIfTrue="1">
      <formula>AND(OR($A1946="COMPOSICAO",$A1946="INSUMO",$A1946&lt;&gt;""),$A1946&lt;&gt;"")</formula>
    </cfRule>
  </conditionalFormatting>
  <conditionalFormatting sqref="C2001:C2004">
    <cfRule type="expression" dxfId="153" priority="321" stopIfTrue="1">
      <formula>AND($A2001&lt;&gt;"COMPOSICAO",$A2001&lt;&gt;"INSUMO",$A2001&lt;&gt;"")</formula>
    </cfRule>
    <cfRule type="expression" dxfId="152" priority="322" stopIfTrue="1">
      <formula>AND(OR($A2001="COMPOSICAO",$A2001="INSUMO",$A2001&lt;&gt;""),$A2001&lt;&gt;"")</formula>
    </cfRule>
  </conditionalFormatting>
  <conditionalFormatting sqref="C2007:C2010">
    <cfRule type="expression" dxfId="151" priority="319" stopIfTrue="1">
      <formula>AND($A2007&lt;&gt;"COMPOSICAO",$A2007&lt;&gt;"INSUMO",$A2007&lt;&gt;"")</formula>
    </cfRule>
    <cfRule type="expression" dxfId="150" priority="320" stopIfTrue="1">
      <formula>AND(OR($A2007="COMPOSICAO",$A2007="INSUMO",$A2007&lt;&gt;""),$A2007&lt;&gt;"")</formula>
    </cfRule>
  </conditionalFormatting>
  <conditionalFormatting sqref="C2013:C2016">
    <cfRule type="expression" dxfId="149" priority="317" stopIfTrue="1">
      <formula>AND($A2013&lt;&gt;"COMPOSICAO",$A2013&lt;&gt;"INSUMO",$A2013&lt;&gt;"")</formula>
    </cfRule>
    <cfRule type="expression" dxfId="148" priority="318" stopIfTrue="1">
      <formula>AND(OR($A2013="COMPOSICAO",$A2013="INSUMO",$A2013&lt;&gt;""),$A2013&lt;&gt;"")</formula>
    </cfRule>
  </conditionalFormatting>
  <conditionalFormatting sqref="C2019:C2022">
    <cfRule type="expression" dxfId="147" priority="315" stopIfTrue="1">
      <formula>AND($A2019&lt;&gt;"COMPOSICAO",$A2019&lt;&gt;"INSUMO",$A2019&lt;&gt;"")</formula>
    </cfRule>
    <cfRule type="expression" dxfId="146" priority="316" stopIfTrue="1">
      <formula>AND(OR($A2019="COMPOSICAO",$A2019="INSUMO",$A2019&lt;&gt;""),$A2019&lt;&gt;"")</formula>
    </cfRule>
  </conditionalFormatting>
  <conditionalFormatting sqref="C2036:C2038">
    <cfRule type="expression" dxfId="145" priority="309" stopIfTrue="1">
      <formula>AND($A2036&lt;&gt;"COMPOSICAO",$A2036&lt;&gt;"INSUMO",$A2036&lt;&gt;"")</formula>
    </cfRule>
    <cfRule type="expression" dxfId="144" priority="310" stopIfTrue="1">
      <formula>AND(OR($A2036="COMPOSICAO",$A2036="INSUMO",$A2036&lt;&gt;""),$A2036&lt;&gt;"")</formula>
    </cfRule>
  </conditionalFormatting>
  <conditionalFormatting sqref="C2041:C2043">
    <cfRule type="expression" dxfId="143" priority="307" stopIfTrue="1">
      <formula>AND($A2041&lt;&gt;"COMPOSICAO",$A2041&lt;&gt;"INSUMO",$A2041&lt;&gt;"")</formula>
    </cfRule>
    <cfRule type="expression" dxfId="142" priority="308" stopIfTrue="1">
      <formula>AND(OR($A2041="COMPOSICAO",$A2041="INSUMO",$A2041&lt;&gt;""),$A2041&lt;&gt;"")</formula>
    </cfRule>
  </conditionalFormatting>
  <conditionalFormatting sqref="C2046:C2048">
    <cfRule type="expression" dxfId="141" priority="305" stopIfTrue="1">
      <formula>AND($A2046&lt;&gt;"COMPOSICAO",$A2046&lt;&gt;"INSUMO",$A2046&lt;&gt;"")</formula>
    </cfRule>
    <cfRule type="expression" dxfId="140" priority="306" stopIfTrue="1">
      <formula>AND(OR($A2046="COMPOSICAO",$A2046="INSUMO",$A2046&lt;&gt;""),$A2046&lt;&gt;"")</formula>
    </cfRule>
  </conditionalFormatting>
  <conditionalFormatting sqref="C2051:C2053">
    <cfRule type="expression" dxfId="139" priority="303" stopIfTrue="1">
      <formula>AND($A2051&lt;&gt;"COMPOSICAO",$A2051&lt;&gt;"INSUMO",$A2051&lt;&gt;"")</formula>
    </cfRule>
    <cfRule type="expression" dxfId="138" priority="304" stopIfTrue="1">
      <formula>AND(OR($A2051="COMPOSICAO",$A2051="INSUMO",$A2051&lt;&gt;""),$A2051&lt;&gt;"")</formula>
    </cfRule>
  </conditionalFormatting>
  <conditionalFormatting sqref="C2056:C2058">
    <cfRule type="expression" dxfId="137" priority="301" stopIfTrue="1">
      <formula>AND($A2056&lt;&gt;"COMPOSICAO",$A2056&lt;&gt;"INSUMO",$A2056&lt;&gt;"")</formula>
    </cfRule>
    <cfRule type="expression" dxfId="136" priority="302" stopIfTrue="1">
      <formula>AND(OR($A2056="COMPOSICAO",$A2056="INSUMO",$A2056&lt;&gt;""),$A2056&lt;&gt;"")</formula>
    </cfRule>
  </conditionalFormatting>
  <conditionalFormatting sqref="C2061:C2063">
    <cfRule type="expression" dxfId="135" priority="299" stopIfTrue="1">
      <formula>AND($A2061&lt;&gt;"COMPOSICAO",$A2061&lt;&gt;"INSUMO",$A2061&lt;&gt;"")</formula>
    </cfRule>
    <cfRule type="expression" dxfId="134" priority="300" stopIfTrue="1">
      <formula>AND(OR($A2061="COMPOSICAO",$A2061="INSUMO",$A2061&lt;&gt;""),$A2061&lt;&gt;"")</formula>
    </cfRule>
  </conditionalFormatting>
  <conditionalFormatting sqref="C2066:C2068 C2071:C2073 C2076:C2078 C2081:C2083 C2086:C2088">
    <cfRule type="expression" dxfId="133" priority="295" stopIfTrue="1">
      <formula>AND($A2066&lt;&gt;"COMPOSICAO",$A2066&lt;&gt;"INSUMO",$A2066&lt;&gt;"")</formula>
    </cfRule>
    <cfRule type="expression" dxfId="132" priority="296" stopIfTrue="1">
      <formula>AND(OR($A2066="COMPOSICAO",$A2066="INSUMO",$A2066&lt;&gt;""),$A2066&lt;&gt;"")</formula>
    </cfRule>
  </conditionalFormatting>
  <conditionalFormatting sqref="C2091:C2096">
    <cfRule type="expression" dxfId="131" priority="283" stopIfTrue="1">
      <formula>AND($A2091&lt;&gt;"COMPOSICAO",$A2091&lt;&gt;"INSUMO",$A2091&lt;&gt;"")</formula>
    </cfRule>
    <cfRule type="expression" dxfId="130" priority="284" stopIfTrue="1">
      <formula>AND(OR($A2091="COMPOSICAO",$A2091="INSUMO",$A2091&lt;&gt;""),$A2091&lt;&gt;"")</formula>
    </cfRule>
  </conditionalFormatting>
  <conditionalFormatting sqref="C2115:C2121">
    <cfRule type="expression" dxfId="129" priority="277" stopIfTrue="1">
      <formula>AND($A2115&lt;&gt;"COMPOSICAO",$A2115&lt;&gt;"INSUMO",$A2115&lt;&gt;"")</formula>
    </cfRule>
    <cfRule type="expression" dxfId="128" priority="278" stopIfTrue="1">
      <formula>AND(OR($A2115="COMPOSICAO",$A2115="INSUMO",$A2115&lt;&gt;""),$A2115&lt;&gt;"")</formula>
    </cfRule>
  </conditionalFormatting>
  <conditionalFormatting sqref="C2099:C2104">
    <cfRule type="expression" dxfId="127" priority="281" stopIfTrue="1">
      <formula>AND($A2099&lt;&gt;"COMPOSICAO",$A2099&lt;&gt;"INSUMO",$A2099&lt;&gt;"")</formula>
    </cfRule>
    <cfRule type="expression" dxfId="126" priority="282" stopIfTrue="1">
      <formula>AND(OR($A2099="COMPOSICAO",$A2099="INSUMO",$A2099&lt;&gt;""),$A2099&lt;&gt;"")</formula>
    </cfRule>
  </conditionalFormatting>
  <conditionalFormatting sqref="C2107:C2112">
    <cfRule type="expression" dxfId="125" priority="279" stopIfTrue="1">
      <formula>AND($A2107&lt;&gt;"COMPOSICAO",$A2107&lt;&gt;"INSUMO",$A2107&lt;&gt;"")</formula>
    </cfRule>
    <cfRule type="expression" dxfId="124" priority="280" stopIfTrue="1">
      <formula>AND(OR($A2107="COMPOSICAO",$A2107="INSUMO",$A2107&lt;&gt;""),$A2107&lt;&gt;"")</formula>
    </cfRule>
  </conditionalFormatting>
  <conditionalFormatting sqref="C2137:C2140">
    <cfRule type="expression" dxfId="123" priority="271" stopIfTrue="1">
      <formula>AND($A2137&lt;&gt;"COMPOSICAO",$A2137&lt;&gt;"INSUMO",$A2137&lt;&gt;"")</formula>
    </cfRule>
    <cfRule type="expression" dxfId="122" priority="272" stopIfTrue="1">
      <formula>AND(OR($A2137="COMPOSICAO",$A2137="INSUMO",$A2137&lt;&gt;""),$A2137&lt;&gt;"")</formula>
    </cfRule>
  </conditionalFormatting>
  <conditionalFormatting sqref="C2143:C2146">
    <cfRule type="expression" dxfId="121" priority="269" stopIfTrue="1">
      <formula>AND($A2143&lt;&gt;"COMPOSICAO",$A2143&lt;&gt;"INSUMO",$A2143&lt;&gt;"")</formula>
    </cfRule>
    <cfRule type="expression" dxfId="120" priority="270" stopIfTrue="1">
      <formula>AND(OR($A2143="COMPOSICAO",$A2143="INSUMO",$A2143&lt;&gt;""),$A2143&lt;&gt;"")</formula>
    </cfRule>
  </conditionalFormatting>
  <conditionalFormatting sqref="C2149:C2152">
    <cfRule type="expression" dxfId="119" priority="267" stopIfTrue="1">
      <formula>AND($A2149&lt;&gt;"COMPOSICAO",$A2149&lt;&gt;"INSUMO",$A2149&lt;&gt;"")</formula>
    </cfRule>
    <cfRule type="expression" dxfId="118" priority="268" stopIfTrue="1">
      <formula>AND(OR($A2149="COMPOSICAO",$A2149="INSUMO",$A2149&lt;&gt;""),$A2149&lt;&gt;"")</formula>
    </cfRule>
  </conditionalFormatting>
  <conditionalFormatting sqref="C2155:C2158">
    <cfRule type="expression" dxfId="117" priority="265" stopIfTrue="1">
      <formula>AND($A2155&lt;&gt;"COMPOSICAO",$A2155&lt;&gt;"INSUMO",$A2155&lt;&gt;"")</formula>
    </cfRule>
    <cfRule type="expression" dxfId="116" priority="266" stopIfTrue="1">
      <formula>AND(OR($A2155="COMPOSICAO",$A2155="INSUMO",$A2155&lt;&gt;""),$A2155&lt;&gt;"")</formula>
    </cfRule>
  </conditionalFormatting>
  <conditionalFormatting sqref="C2161:C2164">
    <cfRule type="expression" dxfId="115" priority="263" stopIfTrue="1">
      <formula>AND($A2161&lt;&gt;"COMPOSICAO",$A2161&lt;&gt;"INSUMO",$A2161&lt;&gt;"")</formula>
    </cfRule>
    <cfRule type="expression" dxfId="114" priority="264" stopIfTrue="1">
      <formula>AND(OR($A2161="COMPOSICAO",$A2161="INSUMO",$A2161&lt;&gt;""),$A2161&lt;&gt;"")</formula>
    </cfRule>
  </conditionalFormatting>
  <conditionalFormatting sqref="C2167:C2170">
    <cfRule type="expression" dxfId="113" priority="261" stopIfTrue="1">
      <formula>AND($A2167&lt;&gt;"COMPOSICAO",$A2167&lt;&gt;"INSUMO",$A2167&lt;&gt;"")</formula>
    </cfRule>
    <cfRule type="expression" dxfId="112" priority="262" stopIfTrue="1">
      <formula>AND(OR($A2167="COMPOSICAO",$A2167="INSUMO",$A2167&lt;&gt;""),$A2167&lt;&gt;"")</formula>
    </cfRule>
  </conditionalFormatting>
  <conditionalFormatting sqref="C2173:C2176">
    <cfRule type="expression" dxfId="111" priority="259" stopIfTrue="1">
      <formula>AND($A2173&lt;&gt;"COMPOSICAO",$A2173&lt;&gt;"INSUMO",$A2173&lt;&gt;"")</formula>
    </cfRule>
    <cfRule type="expression" dxfId="110" priority="260" stopIfTrue="1">
      <formula>AND(OR($A2173="COMPOSICAO",$A2173="INSUMO",$A2173&lt;&gt;""),$A2173&lt;&gt;"")</formula>
    </cfRule>
  </conditionalFormatting>
  <conditionalFormatting sqref="C2179:C2184">
    <cfRule type="expression" dxfId="109" priority="257" stopIfTrue="1">
      <formula>AND($A2179&lt;&gt;"COMPOSICAO",$A2179&lt;&gt;"INSUMO",$A2179&lt;&gt;"")</formula>
    </cfRule>
    <cfRule type="expression" dxfId="108" priority="258" stopIfTrue="1">
      <formula>AND(OR($A2179="COMPOSICAO",$A2179="INSUMO",$A2179&lt;&gt;""),$A2179&lt;&gt;"")</formula>
    </cfRule>
  </conditionalFormatting>
  <conditionalFormatting sqref="C2187:C2193">
    <cfRule type="expression" dxfId="107" priority="255" stopIfTrue="1">
      <formula>AND($A2187&lt;&gt;"COMPOSICAO",$A2187&lt;&gt;"INSUMO",$A2187&lt;&gt;"")</formula>
    </cfRule>
    <cfRule type="expression" dxfId="106" priority="256" stopIfTrue="1">
      <formula>AND(OR($A2187="COMPOSICAO",$A2187="INSUMO",$A2187&lt;&gt;""),$A2187&lt;&gt;"")</formula>
    </cfRule>
  </conditionalFormatting>
  <conditionalFormatting sqref="C2196:C2202">
    <cfRule type="expression" dxfId="105" priority="253" stopIfTrue="1">
      <formula>AND($A2196&lt;&gt;"COMPOSICAO",$A2196&lt;&gt;"INSUMO",$A2196&lt;&gt;"")</formula>
    </cfRule>
    <cfRule type="expression" dxfId="104" priority="254" stopIfTrue="1">
      <formula>AND(OR($A2196="COMPOSICAO",$A2196="INSUMO",$A2196&lt;&gt;""),$A2196&lt;&gt;"")</formula>
    </cfRule>
  </conditionalFormatting>
  <conditionalFormatting sqref="C2211:C2215">
    <cfRule type="expression" dxfId="103" priority="249" stopIfTrue="1">
      <formula>AND($A2211&lt;&gt;"COMPOSICAO",$A2211&lt;&gt;"INSUMO",$A2211&lt;&gt;"")</formula>
    </cfRule>
    <cfRule type="expression" dxfId="102" priority="250" stopIfTrue="1">
      <formula>AND(OR($A2211="COMPOSICAO",$A2211="INSUMO",$A2211&lt;&gt;""),$A2211&lt;&gt;"")</formula>
    </cfRule>
  </conditionalFormatting>
  <conditionalFormatting sqref="C2218:C2222">
    <cfRule type="expression" dxfId="101" priority="247" stopIfTrue="1">
      <formula>AND($A2218&lt;&gt;"COMPOSICAO",$A2218&lt;&gt;"INSUMO",$A2218&lt;&gt;"")</formula>
    </cfRule>
    <cfRule type="expression" dxfId="100" priority="248" stopIfTrue="1">
      <formula>AND(OR($A2218="COMPOSICAO",$A2218="INSUMO",$A2218&lt;&gt;""),$A2218&lt;&gt;"")</formula>
    </cfRule>
  </conditionalFormatting>
  <conditionalFormatting sqref="C2225:C2229">
    <cfRule type="expression" dxfId="99" priority="245" stopIfTrue="1">
      <formula>AND($A2225&lt;&gt;"COMPOSICAO",$A2225&lt;&gt;"INSUMO",$A2225&lt;&gt;"")</formula>
    </cfRule>
    <cfRule type="expression" dxfId="98" priority="246" stopIfTrue="1">
      <formula>AND(OR($A2225="COMPOSICAO",$A2225="INSUMO",$A2225&lt;&gt;""),$A2225&lt;&gt;"")</formula>
    </cfRule>
  </conditionalFormatting>
  <conditionalFormatting sqref="C2238:C2241">
    <cfRule type="expression" dxfId="97" priority="241" stopIfTrue="1">
      <formula>AND($A2238&lt;&gt;"COMPOSICAO",$A2238&lt;&gt;"INSUMO",$A2238&lt;&gt;"")</formula>
    </cfRule>
    <cfRule type="expression" dxfId="96" priority="242" stopIfTrue="1">
      <formula>AND(OR($A2238="COMPOSICAO",$A2238="INSUMO",$A2238&lt;&gt;""),$A2238&lt;&gt;"")</formula>
    </cfRule>
  </conditionalFormatting>
  <conditionalFormatting sqref="C2244:C2247">
    <cfRule type="expression" dxfId="95" priority="239" stopIfTrue="1">
      <formula>AND($A2244&lt;&gt;"COMPOSICAO",$A2244&lt;&gt;"INSUMO",$A2244&lt;&gt;"")</formula>
    </cfRule>
    <cfRule type="expression" dxfId="94" priority="240" stopIfTrue="1">
      <formula>AND(OR($A2244="COMPOSICAO",$A2244="INSUMO",$A2244&lt;&gt;""),$A2244&lt;&gt;"")</formula>
    </cfRule>
  </conditionalFormatting>
  <conditionalFormatting sqref="C2250:C2253">
    <cfRule type="expression" dxfId="93" priority="237" stopIfTrue="1">
      <formula>AND($A2250&lt;&gt;"COMPOSICAO",$A2250&lt;&gt;"INSUMO",$A2250&lt;&gt;"")</formula>
    </cfRule>
    <cfRule type="expression" dxfId="92" priority="238" stopIfTrue="1">
      <formula>AND(OR($A2250="COMPOSICAO",$A2250="INSUMO",$A2250&lt;&gt;""),$A2250&lt;&gt;"")</formula>
    </cfRule>
  </conditionalFormatting>
  <conditionalFormatting sqref="C2256:C2259">
    <cfRule type="expression" dxfId="91" priority="235" stopIfTrue="1">
      <formula>AND($A2256&lt;&gt;"COMPOSICAO",$A2256&lt;&gt;"INSUMO",$A2256&lt;&gt;"")</formula>
    </cfRule>
    <cfRule type="expression" dxfId="90" priority="236" stopIfTrue="1">
      <formula>AND(OR($A2256="COMPOSICAO",$A2256="INSUMO",$A2256&lt;&gt;""),$A2256&lt;&gt;"")</formula>
    </cfRule>
  </conditionalFormatting>
  <conditionalFormatting sqref="C2262:C2265">
    <cfRule type="expression" dxfId="89" priority="233" stopIfTrue="1">
      <formula>AND($A2262&lt;&gt;"COMPOSICAO",$A2262&lt;&gt;"INSUMO",$A2262&lt;&gt;"")</formula>
    </cfRule>
    <cfRule type="expression" dxfId="88" priority="234" stopIfTrue="1">
      <formula>AND(OR($A2262="COMPOSICAO",$A2262="INSUMO",$A2262&lt;&gt;""),$A2262&lt;&gt;"")</formula>
    </cfRule>
  </conditionalFormatting>
  <conditionalFormatting sqref="C2272:C2273">
    <cfRule type="expression" dxfId="87" priority="229" stopIfTrue="1">
      <formula>AND($A2272&lt;&gt;"COMPOSICAO",$A2272&lt;&gt;"INSUMO",$A2272&lt;&gt;"")</formula>
    </cfRule>
    <cfRule type="expression" dxfId="86" priority="230" stopIfTrue="1">
      <formula>AND(OR($A2272="COMPOSICAO",$A2272="INSUMO",$A2272&lt;&gt;""),$A2272&lt;&gt;"")</formula>
    </cfRule>
  </conditionalFormatting>
  <conditionalFormatting sqref="C2276:C2278">
    <cfRule type="expression" dxfId="85" priority="227" stopIfTrue="1">
      <formula>AND($A2276&lt;&gt;"COMPOSICAO",$A2276&lt;&gt;"INSUMO",$A2276&lt;&gt;"")</formula>
    </cfRule>
    <cfRule type="expression" dxfId="84" priority="228" stopIfTrue="1">
      <formula>AND(OR($A2276="COMPOSICAO",$A2276="INSUMO",$A2276&lt;&gt;""),$A2276&lt;&gt;"")</formula>
    </cfRule>
  </conditionalFormatting>
  <conditionalFormatting sqref="C2281:C2286">
    <cfRule type="expression" dxfId="83" priority="225" stopIfTrue="1">
      <formula>AND($A2281&lt;&gt;"COMPOSICAO",$A2281&lt;&gt;"INSUMO",$A2281&lt;&gt;"")</formula>
    </cfRule>
    <cfRule type="expression" dxfId="82" priority="226" stopIfTrue="1">
      <formula>AND(OR($A2281="COMPOSICAO",$A2281="INSUMO",$A2281&lt;&gt;""),$A2281&lt;&gt;"")</formula>
    </cfRule>
  </conditionalFormatting>
  <conditionalFormatting sqref="C2384:C2397 C2400:C2413">
    <cfRule type="expression" dxfId="81" priority="219" stopIfTrue="1">
      <formula>AND($A2384&lt;&gt;"COMPOSICAO",$A2384&lt;&gt;"INSUMO",$A2384&lt;&gt;"")</formula>
    </cfRule>
    <cfRule type="expression" dxfId="80" priority="220" stopIfTrue="1">
      <formula>AND(OR($A2384="COMPOSICAO",$A2384="INSUMO",$A2384&lt;&gt;""),$A2384&lt;&gt;"")</formula>
    </cfRule>
  </conditionalFormatting>
  <conditionalFormatting sqref="C2417:C2418 C2421:C2423">
    <cfRule type="expression" dxfId="79" priority="213" stopIfTrue="1">
      <formula>AND($A2417&lt;&gt;"COMPOSICAO",$A2417&lt;&gt;"INSUMO",$A2417&lt;&gt;"")</formula>
    </cfRule>
    <cfRule type="expression" dxfId="78" priority="214" stopIfTrue="1">
      <formula>AND(OR($A2417="COMPOSICAO",$A2417="INSUMO",$A2417&lt;&gt;""),$A2417&lt;&gt;"")</formula>
    </cfRule>
  </conditionalFormatting>
  <conditionalFormatting sqref="C2426:C2432">
    <cfRule type="expression" dxfId="77" priority="207" stopIfTrue="1">
      <formula>AND($A2426&lt;&gt;"COMPOSICAO",$A2426&lt;&gt;"INSUMO",$A2426&lt;&gt;"")</formula>
    </cfRule>
    <cfRule type="expression" dxfId="76" priority="208" stopIfTrue="1">
      <formula>AND(OR($A2426="COMPOSICAO",$A2426="INSUMO",$A2426&lt;&gt;""),$A2426&lt;&gt;"")</formula>
    </cfRule>
  </conditionalFormatting>
  <conditionalFormatting sqref="C2435:C2444">
    <cfRule type="expression" dxfId="75" priority="205" stopIfTrue="1">
      <formula>AND($A2435&lt;&gt;"COMPOSICAO",$A2435&lt;&gt;"INSUMO",$A2435&lt;&gt;"")</formula>
    </cfRule>
    <cfRule type="expression" dxfId="74" priority="206" stopIfTrue="1">
      <formula>AND(OR($A2435="COMPOSICAO",$A2435="INSUMO",$A2435&lt;&gt;""),$A2435&lt;&gt;"")</formula>
    </cfRule>
  </conditionalFormatting>
  <conditionalFormatting sqref="C2447:C2456">
    <cfRule type="expression" dxfId="73" priority="203" stopIfTrue="1">
      <formula>AND($A2447&lt;&gt;"COMPOSICAO",$A2447&lt;&gt;"INSUMO",$A2447&lt;&gt;"")</formula>
    </cfRule>
    <cfRule type="expression" dxfId="72" priority="204" stopIfTrue="1">
      <formula>AND(OR($A2447="COMPOSICAO",$A2447="INSUMO",$A2447&lt;&gt;""),$A2447&lt;&gt;"")</formula>
    </cfRule>
  </conditionalFormatting>
  <conditionalFormatting sqref="C2467:C2473">
    <cfRule type="expression" dxfId="71" priority="199" stopIfTrue="1">
      <formula>AND($A2467&lt;&gt;"COMPOSICAO",$A2467&lt;&gt;"INSUMO",$A2467&lt;&gt;"")</formula>
    </cfRule>
    <cfRule type="expression" dxfId="70" priority="200" stopIfTrue="1">
      <formula>AND(OR($A2467="COMPOSICAO",$A2467="INSUMO",$A2467&lt;&gt;""),$A2467&lt;&gt;"")</formula>
    </cfRule>
  </conditionalFormatting>
  <conditionalFormatting sqref="C2476:C2483">
    <cfRule type="expression" dxfId="69" priority="197" stopIfTrue="1">
      <formula>AND($A2476&lt;&gt;"COMPOSICAO",$A2476&lt;&gt;"INSUMO",$A2476&lt;&gt;"")</formula>
    </cfRule>
    <cfRule type="expression" dxfId="68" priority="198" stopIfTrue="1">
      <formula>AND(OR($A2476="COMPOSICAO",$A2476="INSUMO",$A2476&lt;&gt;""),$A2476&lt;&gt;"")</formula>
    </cfRule>
  </conditionalFormatting>
  <conditionalFormatting sqref="C2486:C2493">
    <cfRule type="expression" dxfId="67" priority="195" stopIfTrue="1">
      <formula>AND($A2486&lt;&gt;"COMPOSICAO",$A2486&lt;&gt;"INSUMO",$A2486&lt;&gt;"")</formula>
    </cfRule>
    <cfRule type="expression" dxfId="66" priority="196" stopIfTrue="1">
      <formula>AND(OR($A2486="COMPOSICAO",$A2486="INSUMO",$A2486&lt;&gt;""),$A2486&lt;&gt;"")</formula>
    </cfRule>
  </conditionalFormatting>
  <conditionalFormatting sqref="C2496:C2503">
    <cfRule type="expression" dxfId="65" priority="193" stopIfTrue="1">
      <formula>AND($A2496&lt;&gt;"COMPOSICAO",$A2496&lt;&gt;"INSUMO",$A2496&lt;&gt;"")</formula>
    </cfRule>
    <cfRule type="expression" dxfId="64" priority="194" stopIfTrue="1">
      <formula>AND(OR($A2496="COMPOSICAO",$A2496="INSUMO",$A2496&lt;&gt;""),$A2496&lt;&gt;"")</formula>
    </cfRule>
  </conditionalFormatting>
  <conditionalFormatting sqref="C2506:C2514">
    <cfRule type="expression" dxfId="63" priority="191" stopIfTrue="1">
      <formula>AND($A2506&lt;&gt;"COMPOSICAO",$A2506&lt;&gt;"INSUMO",$A2506&lt;&gt;"")</formula>
    </cfRule>
    <cfRule type="expression" dxfId="62" priority="192" stopIfTrue="1">
      <formula>AND(OR($A2506="COMPOSICAO",$A2506="INSUMO",$A2506&lt;&gt;""),$A2506&lt;&gt;"")</formula>
    </cfRule>
  </conditionalFormatting>
  <conditionalFormatting sqref="C2517:C2528">
    <cfRule type="expression" dxfId="61" priority="189" stopIfTrue="1">
      <formula>AND($A2517&lt;&gt;"COMPOSICAO",$A2517&lt;&gt;"INSUMO",$A2517&lt;&gt;"")</formula>
    </cfRule>
    <cfRule type="expression" dxfId="60" priority="190" stopIfTrue="1">
      <formula>AND(OR($A2517="COMPOSICAO",$A2517="INSUMO",$A2517&lt;&gt;""),$A2517&lt;&gt;"")</formula>
    </cfRule>
  </conditionalFormatting>
  <conditionalFormatting sqref="C2531:C2532">
    <cfRule type="expression" dxfId="59" priority="187" stopIfTrue="1">
      <formula>AND($A2531&lt;&gt;"COMPOSICAO",$A2531&lt;&gt;"INSUMO",$A2531&lt;&gt;"")</formula>
    </cfRule>
    <cfRule type="expression" dxfId="58" priority="188" stopIfTrue="1">
      <formula>AND(OR($A2531="COMPOSICAO",$A2531="INSUMO",$A2531&lt;&gt;""),$A2531&lt;&gt;"")</formula>
    </cfRule>
  </conditionalFormatting>
  <conditionalFormatting sqref="C2535:C2537">
    <cfRule type="expression" dxfId="57" priority="183" stopIfTrue="1">
      <formula>AND($A2535&lt;&gt;"COMPOSICAO",$A2535&lt;&gt;"INSUMO",$A2535&lt;&gt;"")</formula>
    </cfRule>
    <cfRule type="expression" dxfId="56" priority="184" stopIfTrue="1">
      <formula>AND(OR($A2535="COMPOSICAO",$A2535="INSUMO",$A2535&lt;&gt;""),$A2535&lt;&gt;"")</formula>
    </cfRule>
  </conditionalFormatting>
  <conditionalFormatting sqref="C2540:C2545">
    <cfRule type="expression" dxfId="55" priority="181" stopIfTrue="1">
      <formula>AND($A2540&lt;&gt;"COMPOSICAO",$A2540&lt;&gt;"INSUMO",$A2540&lt;&gt;"")</formula>
    </cfRule>
    <cfRule type="expression" dxfId="54" priority="182" stopIfTrue="1">
      <formula>AND(OR($A2540="COMPOSICAO",$A2540="INSUMO",$A2540&lt;&gt;""),$A2540&lt;&gt;"")</formula>
    </cfRule>
  </conditionalFormatting>
  <conditionalFormatting sqref="C2552:C2556">
    <cfRule type="expression" dxfId="53" priority="177" stopIfTrue="1">
      <formula>AND($A2552&lt;&gt;"COMPOSICAO",$A2552&lt;&gt;"INSUMO",$A2552&lt;&gt;"")</formula>
    </cfRule>
    <cfRule type="expression" dxfId="52" priority="178" stopIfTrue="1">
      <formula>AND(OR($A2552="COMPOSICAO",$A2552="INSUMO",$A2552&lt;&gt;""),$A2552&lt;&gt;"")</formula>
    </cfRule>
  </conditionalFormatting>
  <conditionalFormatting sqref="C2548:C2549">
    <cfRule type="expression" dxfId="51" priority="179" stopIfTrue="1">
      <formula>AND($A2548&lt;&gt;"COMPOSICAO",$A2548&lt;&gt;"INSUMO",$A2548&lt;&gt;"")</formula>
    </cfRule>
    <cfRule type="expression" dxfId="50" priority="180" stopIfTrue="1">
      <formula>AND(OR($A2548="COMPOSICAO",$A2548="INSUMO",$A2548&lt;&gt;""),$A2548&lt;&gt;"")</formula>
    </cfRule>
  </conditionalFormatting>
  <conditionalFormatting sqref="C2559:C2563">
    <cfRule type="expression" dxfId="49" priority="175" stopIfTrue="1">
      <formula>AND($A2559&lt;&gt;"COMPOSICAO",$A2559&lt;&gt;"INSUMO",$A2559&lt;&gt;"")</formula>
    </cfRule>
    <cfRule type="expression" dxfId="48" priority="176" stopIfTrue="1">
      <formula>AND(OR($A2559="COMPOSICAO",$A2559="INSUMO",$A2559&lt;&gt;""),$A2559&lt;&gt;"")</formula>
    </cfRule>
  </conditionalFormatting>
  <conditionalFormatting sqref="C2566:C2572">
    <cfRule type="expression" dxfId="47" priority="173" stopIfTrue="1">
      <formula>AND($A2566&lt;&gt;"COMPOSICAO",$A2566&lt;&gt;"INSUMO",$A2566&lt;&gt;"")</formula>
    </cfRule>
    <cfRule type="expression" dxfId="46" priority="174" stopIfTrue="1">
      <formula>AND(OR($A2566="COMPOSICAO",$A2566="INSUMO",$A2566&lt;&gt;""),$A2566&lt;&gt;"")</formula>
    </cfRule>
  </conditionalFormatting>
  <conditionalFormatting sqref="C2583:C2589">
    <cfRule type="expression" dxfId="45" priority="169" stopIfTrue="1">
      <formula>AND($A2583&lt;&gt;"COMPOSICAO",$A2583&lt;&gt;"INSUMO",$A2583&lt;&gt;"")</formula>
    </cfRule>
    <cfRule type="expression" dxfId="44" priority="170" stopIfTrue="1">
      <formula>AND(OR($A2583="COMPOSICAO",$A2583="INSUMO",$A2583&lt;&gt;""),$A2583&lt;&gt;"")</formula>
    </cfRule>
  </conditionalFormatting>
  <conditionalFormatting sqref="C2592:C2602">
    <cfRule type="expression" dxfId="43" priority="167" stopIfTrue="1">
      <formula>AND($A2592&lt;&gt;"COMPOSICAO",$A2592&lt;&gt;"INSUMO",$A2592&lt;&gt;"")</formula>
    </cfRule>
    <cfRule type="expression" dxfId="42" priority="168" stopIfTrue="1">
      <formula>AND(OR($A2592="COMPOSICAO",$A2592="INSUMO",$A2592&lt;&gt;""),$A2592&lt;&gt;"")</formula>
    </cfRule>
  </conditionalFormatting>
  <conditionalFormatting sqref="C2616:C2624">
    <cfRule type="expression" dxfId="41" priority="163" stopIfTrue="1">
      <formula>AND($A2616&lt;&gt;"COMPOSICAO",$A2616&lt;&gt;"INSUMO",$A2616&lt;&gt;"")</formula>
    </cfRule>
    <cfRule type="expression" dxfId="40" priority="164" stopIfTrue="1">
      <formula>AND(OR($A2616="COMPOSICAO",$A2616="INSUMO",$A2616&lt;&gt;""),$A2616&lt;&gt;"")</formula>
    </cfRule>
  </conditionalFormatting>
  <conditionalFormatting sqref="C2627:C2635">
    <cfRule type="expression" dxfId="39" priority="161" stopIfTrue="1">
      <formula>AND($A2627&lt;&gt;"COMPOSICAO",$A2627&lt;&gt;"INSUMO",$A2627&lt;&gt;"")</formula>
    </cfRule>
    <cfRule type="expression" dxfId="38" priority="162" stopIfTrue="1">
      <formula>AND(OR($A2627="COMPOSICAO",$A2627="INSUMO",$A2627&lt;&gt;""),$A2627&lt;&gt;"")</formula>
    </cfRule>
  </conditionalFormatting>
  <conditionalFormatting sqref="C2645:C2647">
    <cfRule type="expression" dxfId="37" priority="157" stopIfTrue="1">
      <formula>AND($A2645&lt;&gt;"COMPOSICAO",$A2645&lt;&gt;"INSUMO",$A2645&lt;&gt;"")</formula>
    </cfRule>
    <cfRule type="expression" dxfId="36" priority="158" stopIfTrue="1">
      <formula>AND(OR($A2645="COMPOSICAO",$A2645="INSUMO",$A2645&lt;&gt;""),$A2645&lt;&gt;"")</formula>
    </cfRule>
  </conditionalFormatting>
  <conditionalFormatting sqref="C2668:C2671">
    <cfRule type="expression" dxfId="35" priority="139" stopIfTrue="1">
      <formula>AND($A2668&lt;&gt;"COMPOSICAO",$A2668&lt;&gt;"INSUMO",$A2668&lt;&gt;"")</formula>
    </cfRule>
    <cfRule type="expression" dxfId="34" priority="140" stopIfTrue="1">
      <formula>AND(OR($A2668="COMPOSICAO",$A2668="INSUMO",$A2668&lt;&gt;""),$A2668&lt;&gt;"")</formula>
    </cfRule>
  </conditionalFormatting>
  <conditionalFormatting sqref="C2650:C2653">
    <cfRule type="expression" dxfId="33" priority="149" stopIfTrue="1">
      <formula>AND($A2650&lt;&gt;"COMPOSICAO",$A2650&lt;&gt;"INSUMO",$A2650&lt;&gt;"")</formula>
    </cfRule>
    <cfRule type="expression" dxfId="32" priority="150" stopIfTrue="1">
      <formula>AND(OR($A2650="COMPOSICAO",$A2650="INSUMO",$A2650&lt;&gt;""),$A2650&lt;&gt;"")</formula>
    </cfRule>
  </conditionalFormatting>
  <conditionalFormatting sqref="C2656:C2658">
    <cfRule type="expression" dxfId="31" priority="147" stopIfTrue="1">
      <formula>AND($A2656&lt;&gt;"COMPOSICAO",$A2656&lt;&gt;"INSUMO",$A2656&lt;&gt;"")</formula>
    </cfRule>
    <cfRule type="expression" dxfId="30" priority="148" stopIfTrue="1">
      <formula>AND(OR($A2656="COMPOSICAO",$A2656="INSUMO",$A2656&lt;&gt;""),$A2656&lt;&gt;"")</formula>
    </cfRule>
  </conditionalFormatting>
  <conditionalFormatting sqref="C2680:C2682">
    <cfRule type="expression" dxfId="29" priority="133" stopIfTrue="1">
      <formula>AND($A2680&lt;&gt;"COMPOSICAO",$A2680&lt;&gt;"INSUMO",$A2680&lt;&gt;"")</formula>
    </cfRule>
    <cfRule type="expression" dxfId="28" priority="134" stopIfTrue="1">
      <formula>AND(OR($A2680="COMPOSICAO",$A2680="INSUMO",$A2680&lt;&gt;""),$A2680&lt;&gt;"")</formula>
    </cfRule>
  </conditionalFormatting>
  <conditionalFormatting sqref="C2685:C2687">
    <cfRule type="expression" dxfId="27" priority="131" stopIfTrue="1">
      <formula>AND($A2685&lt;&gt;"COMPOSICAO",$A2685&lt;&gt;"INSUMO",$A2685&lt;&gt;"")</formula>
    </cfRule>
    <cfRule type="expression" dxfId="26" priority="132" stopIfTrue="1">
      <formula>AND(OR($A2685="COMPOSICAO",$A2685="INSUMO",$A2685&lt;&gt;""),$A2685&lt;&gt;"")</formula>
    </cfRule>
  </conditionalFormatting>
  <conditionalFormatting sqref="C2690:C2692 C2695:C2697 C2700:C2702">
    <cfRule type="expression" dxfId="25" priority="127" stopIfTrue="1">
      <formula>AND($A2690&lt;&gt;"COMPOSICAO",$A2690&lt;&gt;"INSUMO",$A2690&lt;&gt;"")</formula>
    </cfRule>
    <cfRule type="expression" dxfId="24" priority="128" stopIfTrue="1">
      <formula>AND(OR($A2690="COMPOSICAO",$A2690="INSUMO",$A2690&lt;&gt;""),$A2690&lt;&gt;"")</formula>
    </cfRule>
  </conditionalFormatting>
  <conditionalFormatting sqref="C2705:C2708">
    <cfRule type="expression" dxfId="23" priority="119" stopIfTrue="1">
      <formula>AND($A2705&lt;&gt;"COMPOSICAO",$A2705&lt;&gt;"INSUMO",$A2705&lt;&gt;"")</formula>
    </cfRule>
    <cfRule type="expression" dxfId="22" priority="120" stopIfTrue="1">
      <formula>AND(OR($A2705="COMPOSICAO",$A2705="INSUMO",$A2705&lt;&gt;""),$A2705&lt;&gt;"")</formula>
    </cfRule>
  </conditionalFormatting>
  <conditionalFormatting sqref="C2711:C2714">
    <cfRule type="expression" dxfId="21" priority="117" stopIfTrue="1">
      <formula>AND($A2711&lt;&gt;"COMPOSICAO",$A2711&lt;&gt;"INSUMO",$A2711&lt;&gt;"")</formula>
    </cfRule>
    <cfRule type="expression" dxfId="20" priority="118" stopIfTrue="1">
      <formula>AND(OR($A2711="COMPOSICAO",$A2711="INSUMO",$A2711&lt;&gt;""),$A2711&lt;&gt;"")</formula>
    </cfRule>
  </conditionalFormatting>
  <conditionalFormatting sqref="C2722:C2725">
    <cfRule type="expression" dxfId="19" priority="113" stopIfTrue="1">
      <formula>AND($A2722&lt;&gt;"COMPOSICAO",$A2722&lt;&gt;"INSUMO",$A2722&lt;&gt;"")</formula>
    </cfRule>
    <cfRule type="expression" dxfId="18" priority="114" stopIfTrue="1">
      <formula>AND(OR($A2722="COMPOSICAO",$A2722="INSUMO",$A2722&lt;&gt;""),$A2722&lt;&gt;"")</formula>
    </cfRule>
  </conditionalFormatting>
  <conditionalFormatting sqref="C2728:C2731">
    <cfRule type="expression" dxfId="17" priority="111" stopIfTrue="1">
      <formula>AND($A2728&lt;&gt;"COMPOSICAO",$A2728&lt;&gt;"INSUMO",$A2728&lt;&gt;"")</formula>
    </cfRule>
    <cfRule type="expression" dxfId="16" priority="112" stopIfTrue="1">
      <formula>AND(OR($A2728="COMPOSICAO",$A2728="INSUMO",$A2728&lt;&gt;""),$A2728&lt;&gt;"")</formula>
    </cfRule>
  </conditionalFormatting>
  <conditionalFormatting sqref="C2734:C2738">
    <cfRule type="expression" dxfId="15" priority="107" stopIfTrue="1">
      <formula>AND($A2734&lt;&gt;"COMPOSICAO",$A2734&lt;&gt;"INSUMO",$A2734&lt;&gt;"")</formula>
    </cfRule>
    <cfRule type="expression" dxfId="14" priority="108" stopIfTrue="1">
      <formula>AND(OR($A2734="COMPOSICAO",$A2734="INSUMO",$A2734&lt;&gt;""),$A2734&lt;&gt;"")</formula>
    </cfRule>
  </conditionalFormatting>
  <conditionalFormatting sqref="C2741:C2745">
    <cfRule type="expression" dxfId="13" priority="101" stopIfTrue="1">
      <formula>AND($A2741&lt;&gt;"COMPOSICAO",$A2741&lt;&gt;"INSUMO",$A2741&lt;&gt;"")</formula>
    </cfRule>
    <cfRule type="expression" dxfId="12" priority="102" stopIfTrue="1">
      <formula>AND(OR($A2741="COMPOSICAO",$A2741="INSUMO",$A2741&lt;&gt;""),$A2741&lt;&gt;"")</formula>
    </cfRule>
  </conditionalFormatting>
  <conditionalFormatting sqref="C2748:C2752 C2755:C2760 C2763:C2768 C2771:C2776">
    <cfRule type="expression" dxfId="11" priority="97" stopIfTrue="1">
      <formula>AND($A2748&lt;&gt;"COMPOSICAO",$A2748&lt;&gt;"INSUMO",$A2748&lt;&gt;"")</formula>
    </cfRule>
    <cfRule type="expression" dxfId="10" priority="98" stopIfTrue="1">
      <formula>AND(OR($A2748="COMPOSICAO",$A2748="INSUMO",$A2748&lt;&gt;""),$A2748&lt;&gt;"")</formula>
    </cfRule>
  </conditionalFormatting>
  <conditionalFormatting sqref="C2793:C2796 C2799:C2801">
    <cfRule type="expression" dxfId="9" priority="77" stopIfTrue="1">
      <formula>AND($A2793&lt;&gt;"COMPOSICAO",$A2793&lt;&gt;"INSUMO",$A2793&lt;&gt;"")</formula>
    </cfRule>
    <cfRule type="expression" dxfId="8" priority="78" stopIfTrue="1">
      <formula>AND(OR($A2793="COMPOSICAO",$A2793="INSUMO",$A2793&lt;&gt;""),$A2793&lt;&gt;"")</formula>
    </cfRule>
  </conditionalFormatting>
  <conditionalFormatting sqref="C2804:C2808 C2811:C2815 C2818:C2822 C2825:C2827 C2830:C2832 C2835:C2840 C2843:C2847">
    <cfRule type="expression" dxfId="7" priority="71" stopIfTrue="1">
      <formula>AND($A2804&lt;&gt;"COMPOSICAO",$A2804&lt;&gt;"INSUMO",$A2804&lt;&gt;"")</formula>
    </cfRule>
    <cfRule type="expression" dxfId="6" priority="72" stopIfTrue="1">
      <formula>AND(OR($A2804="COMPOSICAO",$A2804="INSUMO",$A2804&lt;&gt;""),$A2804&lt;&gt;"")</formula>
    </cfRule>
  </conditionalFormatting>
  <conditionalFormatting sqref="C2779:C2783">
    <cfRule type="expression" dxfId="5" priority="87" stopIfTrue="1">
      <formula>AND($A2779&lt;&gt;"COMPOSICAO",$A2779&lt;&gt;"INSUMO",$A2779&lt;&gt;"")</formula>
    </cfRule>
    <cfRule type="expression" dxfId="4" priority="88" stopIfTrue="1">
      <formula>AND(OR($A2779="COMPOSICAO",$A2779="INSUMO",$A2779&lt;&gt;""),$A2779&lt;&gt;"")</formula>
    </cfRule>
  </conditionalFormatting>
  <conditionalFormatting sqref="C2786:C2790">
    <cfRule type="expression" dxfId="3" priority="83" stopIfTrue="1">
      <formula>AND($A2786&lt;&gt;"COMPOSICAO",$A2786&lt;&gt;"INSUMO",$A2786&lt;&gt;"")</formula>
    </cfRule>
    <cfRule type="expression" dxfId="2" priority="84" stopIfTrue="1">
      <formula>AND(OR($A2786="COMPOSICAO",$A2786="INSUMO",$A2786&lt;&gt;""),$A2786&lt;&gt;"")</formula>
    </cfRule>
  </conditionalFormatting>
  <conditionalFormatting sqref="C2850:C2852">
    <cfRule type="expression" dxfId="1" priority="55" stopIfTrue="1">
      <formula>AND($A2850&lt;&gt;"COMPOSICAO",$A2850&lt;&gt;"INSUMO",$A2850&lt;&gt;"")</formula>
    </cfRule>
    <cfRule type="expression" dxfId="0" priority="56" stopIfTrue="1">
      <formula>AND(OR($A2850="COMPOSICAO",$A2850="INSUMO",$A2850&lt;&gt;""),$A2850&lt;&gt;"")</formula>
    </cfRule>
  </conditionalFormatting>
  <pageMargins left="0.51181102362204722" right="0.31496062992125984" top="0.74803149606299213" bottom="0.74803149606299213" header="0" footer="0"/>
  <pageSetup paperSize="9" scale="37" fitToHeight="0" orientation="portrait" horizontalDpi="360" verticalDpi="360" r:id="rId1"/>
  <headerFooter>
    <oddFooter>Página &amp;P de &amp;N</oddFooter>
  </headerFooter>
  <rowBreaks count="16" manualBreakCount="16">
    <brk id="116" min="1" max="12" man="1"/>
    <brk id="215" min="1" max="12" man="1"/>
    <brk id="325" min="1" max="12" man="1"/>
    <brk id="435" min="1" max="12" man="1"/>
    <brk id="534" min="1" max="12" man="1"/>
    <brk id="608" min="1" max="12" man="1"/>
    <brk id="690" min="1" max="12" man="1"/>
    <brk id="796" min="1" max="12" man="1"/>
    <brk id="903" min="1" max="12" man="1"/>
    <brk id="1012" min="1" max="12" man="1"/>
    <brk id="1122" min="1" max="12" man="1"/>
    <brk id="1232" min="1" max="12" man="1"/>
    <brk id="1337" min="1" max="12" man="1"/>
    <brk id="1446" min="1" max="12" man="1"/>
    <brk id="1556" min="1" max="12" man="1"/>
    <brk id="1659" min="1" max="12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99"/>
  <sheetViews>
    <sheetView view="pageBreakPreview" zoomScale="60" zoomScaleNormal="70" workbookViewId="0">
      <selection activeCell="N1" sqref="N1"/>
    </sheetView>
  </sheetViews>
  <sheetFormatPr defaultColWidth="14.42578125" defaultRowHeight="15" customHeight="1"/>
  <cols>
    <col min="1" max="1" width="9.42578125" customWidth="1"/>
    <col min="2" max="3" width="13" customWidth="1"/>
    <col min="4" max="4" width="20.5703125" bestFit="1" customWidth="1"/>
    <col min="5" max="5" width="39.42578125" customWidth="1"/>
    <col min="6" max="8" width="15.140625" bestFit="1" customWidth="1"/>
    <col min="9" max="9" width="19.7109375" bestFit="1" customWidth="1"/>
    <col min="10" max="10" width="19.7109375" style="134" bestFit="1" customWidth="1"/>
    <col min="11" max="11" width="20.140625" style="134" bestFit="1" customWidth="1"/>
    <col min="12" max="12" width="19.7109375" style="134" bestFit="1" customWidth="1"/>
    <col min="13" max="13" width="20.140625" style="134" bestFit="1" customWidth="1"/>
    <col min="14" max="15" width="19.7109375" style="134" bestFit="1" customWidth="1"/>
    <col min="16" max="16" width="20.140625" style="134" bestFit="1" customWidth="1"/>
    <col min="17" max="17" width="16.42578125" bestFit="1" customWidth="1"/>
    <col min="18" max="18" width="24.140625" bestFit="1" customWidth="1"/>
    <col min="19" max="19" width="8.7109375" customWidth="1"/>
    <col min="20" max="20" width="17.28515625" customWidth="1"/>
  </cols>
  <sheetData>
    <row r="1" spans="1:20" ht="12.75" customHeight="1" thickBot="1">
      <c r="A1" s="71"/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</row>
    <row r="2" spans="1:20" ht="15" customHeight="1">
      <c r="A2" s="56"/>
      <c r="B2" s="366"/>
      <c r="C2" s="464"/>
      <c r="D2" s="366" t="s">
        <v>576</v>
      </c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6"/>
      <c r="Q2" s="513"/>
      <c r="R2" s="464"/>
      <c r="S2" s="56"/>
    </row>
    <row r="3" spans="1:20" ht="15" customHeight="1">
      <c r="A3" s="56"/>
      <c r="B3" s="471"/>
      <c r="C3" s="466"/>
      <c r="D3" s="527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9"/>
      <c r="Q3" s="471"/>
      <c r="R3" s="466"/>
      <c r="S3" s="56"/>
    </row>
    <row r="4" spans="1:20" ht="15" customHeight="1" thickBot="1">
      <c r="A4" s="56"/>
      <c r="B4" s="471"/>
      <c r="C4" s="466"/>
      <c r="D4" s="516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0"/>
      <c r="P4" s="531"/>
      <c r="Q4" s="471"/>
      <c r="R4" s="466"/>
      <c r="S4" s="56"/>
    </row>
    <row r="5" spans="1:20" ht="15.75">
      <c r="A5" s="56"/>
      <c r="B5" s="471"/>
      <c r="C5" s="466"/>
      <c r="D5" s="279" t="s">
        <v>465</v>
      </c>
      <c r="E5" s="532" t="str">
        <f>'PLANILHA ORÇAMENTÁRIA'!E5</f>
        <v>EXECUÇÃO DE SERVIÇOS COMUNS DE ENGENHARIA, CONTEMPLANDO A MANUTENÇÃO PREVENTIVA, CORRETIVA E REFORMA PREDIAL NOS PRÓPRIOS MUNICIPAIS</v>
      </c>
      <c r="F5" s="533"/>
      <c r="G5" s="533"/>
      <c r="H5" s="533"/>
      <c r="I5" s="533"/>
      <c r="J5" s="533"/>
      <c r="K5" s="533"/>
      <c r="L5" s="533"/>
      <c r="M5" s="534"/>
      <c r="N5" s="512" t="s">
        <v>570</v>
      </c>
      <c r="O5" s="473"/>
      <c r="P5" s="280">
        <f>'PLANILHA ORÇAMENTÁRIA'!G5</f>
        <v>0.47699999999999998</v>
      </c>
      <c r="Q5" s="471"/>
      <c r="R5" s="466"/>
      <c r="S5" s="56"/>
    </row>
    <row r="6" spans="1:20" ht="15.75">
      <c r="A6" s="56"/>
      <c r="B6" s="471"/>
      <c r="C6" s="466"/>
      <c r="D6" s="281" t="s">
        <v>467</v>
      </c>
      <c r="E6" s="535" t="str">
        <f>'PLANILHA ORÇAMENTÁRIA'!E6</f>
        <v>SANTO ANTÔNIO DOS LOPES - MA</v>
      </c>
      <c r="F6" s="536"/>
      <c r="G6" s="536"/>
      <c r="H6" s="536"/>
      <c r="I6" s="536"/>
      <c r="J6" s="536"/>
      <c r="K6" s="536"/>
      <c r="L6" s="536"/>
      <c r="M6" s="537"/>
      <c r="N6" s="521" t="s">
        <v>469</v>
      </c>
      <c r="O6" s="451"/>
      <c r="P6" s="282">
        <f>'PLANILHA ORÇAMENTÁRIA'!G6</f>
        <v>0.84609999999999996</v>
      </c>
      <c r="Q6" s="471"/>
      <c r="R6" s="466"/>
      <c r="S6" s="56"/>
    </row>
    <row r="7" spans="1:20" ht="15.75">
      <c r="A7" s="56"/>
      <c r="B7" s="471"/>
      <c r="C7" s="466"/>
      <c r="D7" s="283" t="s">
        <v>470</v>
      </c>
      <c r="E7" s="538" t="str">
        <f>'PLANILHA ORÇAMENTÁRIA'!E7</f>
        <v>SANTO ANTÔNIO DOS LOPES - MA</v>
      </c>
      <c r="F7" s="539"/>
      <c r="G7" s="539"/>
      <c r="H7" s="539"/>
      <c r="I7" s="539"/>
      <c r="J7" s="539"/>
      <c r="K7" s="539"/>
      <c r="L7" s="539"/>
      <c r="M7" s="540"/>
      <c r="N7" s="522" t="s">
        <v>471</v>
      </c>
      <c r="O7" s="523"/>
      <c r="P7" s="284">
        <f>'PLANILHA ORÇAMENTÁRIA'!G7</f>
        <v>45017</v>
      </c>
      <c r="Q7" s="471"/>
      <c r="R7" s="466"/>
      <c r="S7" s="56"/>
    </row>
    <row r="8" spans="1:20" ht="16.5" thickBot="1">
      <c r="A8" s="56"/>
      <c r="B8" s="514"/>
      <c r="C8" s="515"/>
      <c r="D8" s="381"/>
      <c r="E8" s="520"/>
      <c r="F8" s="520"/>
      <c r="G8" s="541"/>
      <c r="H8" s="520"/>
      <c r="I8" s="285"/>
      <c r="J8" s="285"/>
      <c r="K8" s="285"/>
      <c r="L8" s="285"/>
      <c r="M8" s="286"/>
      <c r="N8" s="524" t="s">
        <v>472</v>
      </c>
      <c r="O8" s="520"/>
      <c r="P8" s="287">
        <f>'PLANILHA ORÇAMENTÁRIA'!G8</f>
        <v>0.24979999999999999</v>
      </c>
      <c r="Q8" s="514"/>
      <c r="R8" s="515"/>
      <c r="S8" s="56"/>
    </row>
    <row r="9" spans="1:20" ht="16.5" thickBot="1">
      <c r="A9" s="56"/>
      <c r="B9" s="516" t="s">
        <v>637</v>
      </c>
      <c r="C9" s="517"/>
      <c r="D9" s="517"/>
      <c r="E9" s="517"/>
      <c r="F9" s="517"/>
      <c r="G9" s="517"/>
      <c r="H9" s="517"/>
      <c r="I9" s="517"/>
      <c r="J9" s="517"/>
      <c r="K9" s="517"/>
      <c r="L9" s="517"/>
      <c r="M9" s="517"/>
      <c r="N9" s="517"/>
      <c r="O9" s="517"/>
      <c r="P9" s="517"/>
      <c r="Q9" s="517"/>
      <c r="R9" s="515"/>
      <c r="S9" s="56"/>
    </row>
    <row r="10" spans="1:20" ht="16.5" thickBot="1">
      <c r="A10" s="71"/>
      <c r="B10" s="518" t="s">
        <v>474</v>
      </c>
      <c r="C10" s="519"/>
      <c r="D10" s="518" t="s">
        <v>638</v>
      </c>
      <c r="E10" s="519"/>
      <c r="F10" s="288" t="s">
        <v>639</v>
      </c>
      <c r="G10" s="289" t="s">
        <v>640</v>
      </c>
      <c r="H10" s="288" t="s">
        <v>641</v>
      </c>
      <c r="I10" s="288" t="s">
        <v>642</v>
      </c>
      <c r="J10" s="288" t="s">
        <v>643</v>
      </c>
      <c r="K10" s="288" t="s">
        <v>3752</v>
      </c>
      <c r="L10" s="288" t="s">
        <v>3753</v>
      </c>
      <c r="M10" s="288" t="s">
        <v>3754</v>
      </c>
      <c r="N10" s="288" t="s">
        <v>3755</v>
      </c>
      <c r="O10" s="288" t="s">
        <v>3756</v>
      </c>
      <c r="P10" s="288" t="s">
        <v>3757</v>
      </c>
      <c r="Q10" s="288" t="s">
        <v>3758</v>
      </c>
      <c r="R10" s="290" t="s">
        <v>644</v>
      </c>
      <c r="S10" s="71"/>
    </row>
    <row r="11" spans="1:20" ht="15.75">
      <c r="A11" s="71"/>
      <c r="B11" s="433" t="s">
        <v>481</v>
      </c>
      <c r="C11" s="523"/>
      <c r="D11" s="509" t="str">
        <f>+ORÇ.SINTETICO!D13</f>
        <v>ADMINISTRAÇÃO LOCAL</v>
      </c>
      <c r="E11" s="470"/>
      <c r="F11" s="291">
        <v>0.08</v>
      </c>
      <c r="G11" s="291">
        <v>0.08</v>
      </c>
      <c r="H11" s="291">
        <v>0.08</v>
      </c>
      <c r="I11" s="291">
        <v>0.08</v>
      </c>
      <c r="J11" s="291">
        <v>0.08</v>
      </c>
      <c r="K11" s="291">
        <v>0.08</v>
      </c>
      <c r="L11" s="291">
        <v>0.08</v>
      </c>
      <c r="M11" s="291">
        <v>0.08</v>
      </c>
      <c r="N11" s="291">
        <v>0.08</v>
      </c>
      <c r="O11" s="291">
        <v>0.08</v>
      </c>
      <c r="P11" s="291">
        <v>0.08</v>
      </c>
      <c r="Q11" s="291">
        <v>0.12</v>
      </c>
      <c r="R11" s="542">
        <f>+ORÇ.SINTETICO!I13</f>
        <v>428144.64000000001</v>
      </c>
      <c r="S11" s="71"/>
      <c r="T11" s="137"/>
    </row>
    <row r="12" spans="1:20" ht="16.5" thickBot="1">
      <c r="A12" s="71"/>
      <c r="B12" s="460"/>
      <c r="C12" s="473"/>
      <c r="D12" s="510"/>
      <c r="E12" s="511"/>
      <c r="F12" s="292">
        <f>$R11*F11</f>
        <v>34251.571199999998</v>
      </c>
      <c r="G12" s="292">
        <f>$R11*G11</f>
        <v>34251.571199999998</v>
      </c>
      <c r="H12" s="292">
        <f>$R11*H11</f>
        <v>34251.571199999998</v>
      </c>
      <c r="I12" s="292">
        <f>$R11*I11</f>
        <v>34251.571199999998</v>
      </c>
      <c r="J12" s="292">
        <f t="shared" ref="J12:P12" si="0">$R11*J11</f>
        <v>34251.571199999998</v>
      </c>
      <c r="K12" s="292">
        <f t="shared" si="0"/>
        <v>34251.571199999998</v>
      </c>
      <c r="L12" s="292">
        <f t="shared" si="0"/>
        <v>34251.571199999998</v>
      </c>
      <c r="M12" s="292">
        <f t="shared" si="0"/>
        <v>34251.571199999998</v>
      </c>
      <c r="N12" s="292">
        <f t="shared" si="0"/>
        <v>34251.571199999998</v>
      </c>
      <c r="O12" s="292">
        <f t="shared" si="0"/>
        <v>34251.571199999998</v>
      </c>
      <c r="P12" s="292">
        <f t="shared" si="0"/>
        <v>34251.571199999998</v>
      </c>
      <c r="Q12" s="292">
        <f>$R11*Q11</f>
        <v>51377.356800000001</v>
      </c>
      <c r="R12" s="543"/>
      <c r="S12" s="71"/>
      <c r="T12" s="138"/>
    </row>
    <row r="13" spans="1:20" ht="15.75">
      <c r="A13" s="71"/>
      <c r="B13" s="433" t="s">
        <v>492</v>
      </c>
      <c r="C13" s="523"/>
      <c r="D13" s="509" t="str">
        <f>+ORÇ.SINTETICO!D15</f>
        <v>CANTEIRO DE OBRA</v>
      </c>
      <c r="E13" s="470"/>
      <c r="F13" s="291">
        <v>0.08</v>
      </c>
      <c r="G13" s="291">
        <v>0.08</v>
      </c>
      <c r="H13" s="291">
        <v>0.08</v>
      </c>
      <c r="I13" s="291">
        <v>0.08</v>
      </c>
      <c r="J13" s="291">
        <v>0.08</v>
      </c>
      <c r="K13" s="291">
        <v>0.08</v>
      </c>
      <c r="L13" s="291">
        <v>0.08</v>
      </c>
      <c r="M13" s="291">
        <v>0.08</v>
      </c>
      <c r="N13" s="291">
        <v>0.08</v>
      </c>
      <c r="O13" s="291">
        <v>0.08</v>
      </c>
      <c r="P13" s="291">
        <v>0.08</v>
      </c>
      <c r="Q13" s="291">
        <v>0.12</v>
      </c>
      <c r="R13" s="542">
        <f>+ORÇ.SINTETICO!I15</f>
        <v>311333.88</v>
      </c>
      <c r="S13" s="71"/>
      <c r="T13" s="137"/>
    </row>
    <row r="14" spans="1:20" ht="16.5" thickBot="1">
      <c r="A14" s="71"/>
      <c r="B14" s="460"/>
      <c r="C14" s="473"/>
      <c r="D14" s="510"/>
      <c r="E14" s="511"/>
      <c r="F14" s="292">
        <f>$R13*F13</f>
        <v>24906.7104</v>
      </c>
      <c r="G14" s="292">
        <f>$R13*G13</f>
        <v>24906.7104</v>
      </c>
      <c r="H14" s="292">
        <f>$R13*H13</f>
        <v>24906.7104</v>
      </c>
      <c r="I14" s="292">
        <f>$R13*I13</f>
        <v>24906.7104</v>
      </c>
      <c r="J14" s="292">
        <f t="shared" ref="J14:Q14" si="1">$R13*J13</f>
        <v>24906.7104</v>
      </c>
      <c r="K14" s="292">
        <f t="shared" si="1"/>
        <v>24906.7104</v>
      </c>
      <c r="L14" s="292">
        <f t="shared" si="1"/>
        <v>24906.7104</v>
      </c>
      <c r="M14" s="292">
        <f t="shared" si="1"/>
        <v>24906.7104</v>
      </c>
      <c r="N14" s="292">
        <f t="shared" si="1"/>
        <v>24906.7104</v>
      </c>
      <c r="O14" s="292">
        <f t="shared" si="1"/>
        <v>24906.7104</v>
      </c>
      <c r="P14" s="292">
        <f t="shared" si="1"/>
        <v>24906.7104</v>
      </c>
      <c r="Q14" s="292">
        <f t="shared" si="1"/>
        <v>37360.065600000002</v>
      </c>
      <c r="R14" s="543"/>
      <c r="S14" s="71"/>
      <c r="T14" s="137"/>
    </row>
    <row r="15" spans="1:20" ht="15.75">
      <c r="A15" s="71"/>
      <c r="B15" s="435" t="s">
        <v>498</v>
      </c>
      <c r="C15" s="544"/>
      <c r="D15" s="509" t="str">
        <f>+ORÇ.SINTETICO!D17</f>
        <v>ANDAIME</v>
      </c>
      <c r="E15" s="470"/>
      <c r="F15" s="291">
        <v>0.08</v>
      </c>
      <c r="G15" s="291">
        <v>0.08</v>
      </c>
      <c r="H15" s="291">
        <v>0.08</v>
      </c>
      <c r="I15" s="291">
        <v>0.08</v>
      </c>
      <c r="J15" s="291">
        <v>0.08</v>
      </c>
      <c r="K15" s="291">
        <v>0.08</v>
      </c>
      <c r="L15" s="291">
        <v>0.08</v>
      </c>
      <c r="M15" s="291">
        <v>0.08</v>
      </c>
      <c r="N15" s="291">
        <v>0.08</v>
      </c>
      <c r="O15" s="291">
        <v>0.08</v>
      </c>
      <c r="P15" s="291">
        <v>0.08</v>
      </c>
      <c r="Q15" s="291">
        <v>0.12</v>
      </c>
      <c r="R15" s="542">
        <f>+ORÇ.SINTETICO!I17</f>
        <v>66220.92</v>
      </c>
      <c r="S15" s="71"/>
    </row>
    <row r="16" spans="1:20" ht="16.5" thickBot="1">
      <c r="A16" s="71"/>
      <c r="B16" s="545"/>
      <c r="C16" s="546"/>
      <c r="D16" s="510"/>
      <c r="E16" s="511"/>
      <c r="F16" s="292">
        <f>$R15*F15</f>
        <v>5297.6736000000001</v>
      </c>
      <c r="G16" s="292">
        <f>$R15*G15</f>
        <v>5297.6736000000001</v>
      </c>
      <c r="H16" s="292">
        <f>$R15*H15</f>
        <v>5297.6736000000001</v>
      </c>
      <c r="I16" s="292">
        <f>$R15*I15</f>
        <v>5297.6736000000001</v>
      </c>
      <c r="J16" s="292">
        <f t="shared" ref="J16:P16" si="2">$R15*J15</f>
        <v>5297.6736000000001</v>
      </c>
      <c r="K16" s="292">
        <f t="shared" si="2"/>
        <v>5297.6736000000001</v>
      </c>
      <c r="L16" s="292">
        <f t="shared" si="2"/>
        <v>5297.6736000000001</v>
      </c>
      <c r="M16" s="292">
        <f t="shared" si="2"/>
        <v>5297.6736000000001</v>
      </c>
      <c r="N16" s="292">
        <f t="shared" si="2"/>
        <v>5297.6736000000001</v>
      </c>
      <c r="O16" s="292">
        <f t="shared" si="2"/>
        <v>5297.6736000000001</v>
      </c>
      <c r="P16" s="292">
        <f t="shared" si="2"/>
        <v>5297.6736000000001</v>
      </c>
      <c r="Q16" s="292">
        <f>$R15*Q15</f>
        <v>7946.5103999999992</v>
      </c>
      <c r="R16" s="543"/>
      <c r="S16" s="71"/>
      <c r="T16" s="137"/>
    </row>
    <row r="17" spans="1:19" ht="15.75">
      <c r="A17" s="71"/>
      <c r="B17" s="406" t="s">
        <v>499</v>
      </c>
      <c r="C17" s="523"/>
      <c r="D17" s="509" t="str">
        <f>+ORÇ.SINTETICO!D19</f>
        <v>MOVIMENTO DE TERRA</v>
      </c>
      <c r="E17" s="470"/>
      <c r="F17" s="291">
        <v>0.08</v>
      </c>
      <c r="G17" s="291">
        <v>0.08</v>
      </c>
      <c r="H17" s="291">
        <v>0.08</v>
      </c>
      <c r="I17" s="291">
        <v>0.08</v>
      </c>
      <c r="J17" s="291">
        <v>0.08</v>
      </c>
      <c r="K17" s="291">
        <v>0.08</v>
      </c>
      <c r="L17" s="291">
        <v>0.08</v>
      </c>
      <c r="M17" s="291">
        <v>0.08</v>
      </c>
      <c r="N17" s="291">
        <v>0.08</v>
      </c>
      <c r="O17" s="291">
        <v>0.08</v>
      </c>
      <c r="P17" s="291">
        <v>0.08</v>
      </c>
      <c r="Q17" s="291">
        <v>0.12</v>
      </c>
      <c r="R17" s="542">
        <f>+ORÇ.SINTETICO!I19</f>
        <v>10371.73</v>
      </c>
      <c r="S17" s="71"/>
    </row>
    <row r="18" spans="1:19" ht="16.5" thickBot="1">
      <c r="A18" s="71"/>
      <c r="B18" s="460"/>
      <c r="C18" s="473"/>
      <c r="D18" s="510"/>
      <c r="E18" s="511"/>
      <c r="F18" s="292">
        <f>$R17*F17</f>
        <v>829.73839999999996</v>
      </c>
      <c r="G18" s="292">
        <f>$R17*G17</f>
        <v>829.73839999999996</v>
      </c>
      <c r="H18" s="292">
        <f>$R17*H17</f>
        <v>829.73839999999996</v>
      </c>
      <c r="I18" s="292">
        <f>$R17*I17</f>
        <v>829.73839999999996</v>
      </c>
      <c r="J18" s="292">
        <f t="shared" ref="J18" si="3">$R17*J17</f>
        <v>829.73839999999996</v>
      </c>
      <c r="K18" s="292">
        <f t="shared" ref="K18" si="4">$R17*K17</f>
        <v>829.73839999999996</v>
      </c>
      <c r="L18" s="292">
        <f t="shared" ref="L18" si="5">$R17*L17</f>
        <v>829.73839999999996</v>
      </c>
      <c r="M18" s="292">
        <f t="shared" ref="M18" si="6">$R17*M17</f>
        <v>829.73839999999996</v>
      </c>
      <c r="N18" s="292">
        <f t="shared" ref="N18" si="7">$R17*N17</f>
        <v>829.73839999999996</v>
      </c>
      <c r="O18" s="292">
        <f t="shared" ref="O18" si="8">$R17*O17</f>
        <v>829.73839999999996</v>
      </c>
      <c r="P18" s="292">
        <f t="shared" ref="P18" si="9">$R17*P17</f>
        <v>829.73839999999996</v>
      </c>
      <c r="Q18" s="292">
        <f>$R17*Q17</f>
        <v>1244.6075999999998</v>
      </c>
      <c r="R18" s="543"/>
      <c r="S18" s="71"/>
    </row>
    <row r="19" spans="1:19" ht="15.75">
      <c r="A19" s="71"/>
      <c r="B19" s="406" t="s">
        <v>506</v>
      </c>
      <c r="C19" s="523"/>
      <c r="D19" s="509" t="str">
        <f>+ORÇ.SINTETICO!D21</f>
        <v>TRANSPORTE</v>
      </c>
      <c r="E19" s="470"/>
      <c r="F19" s="291">
        <v>0.08</v>
      </c>
      <c r="G19" s="291">
        <v>0.08</v>
      </c>
      <c r="H19" s="291">
        <v>0.08</v>
      </c>
      <c r="I19" s="291">
        <v>0.08</v>
      </c>
      <c r="J19" s="291">
        <v>0.08</v>
      </c>
      <c r="K19" s="291">
        <v>0.08</v>
      </c>
      <c r="L19" s="291">
        <v>0.08</v>
      </c>
      <c r="M19" s="291">
        <v>0.08</v>
      </c>
      <c r="N19" s="291">
        <v>0.08</v>
      </c>
      <c r="O19" s="291">
        <v>0.08</v>
      </c>
      <c r="P19" s="291">
        <v>0.08</v>
      </c>
      <c r="Q19" s="291">
        <v>0.12</v>
      </c>
      <c r="R19" s="542">
        <f>+ORÇ.SINTETICO!I21</f>
        <v>370312.89</v>
      </c>
      <c r="S19" s="71"/>
    </row>
    <row r="20" spans="1:19" ht="16.5" thickBot="1">
      <c r="A20" s="71"/>
      <c r="B20" s="460"/>
      <c r="C20" s="473"/>
      <c r="D20" s="510"/>
      <c r="E20" s="511"/>
      <c r="F20" s="292">
        <f>$R19*F19</f>
        <v>29625.031200000001</v>
      </c>
      <c r="G20" s="292">
        <f>$R19*G19</f>
        <v>29625.031200000001</v>
      </c>
      <c r="H20" s="292">
        <f>$R19*H19</f>
        <v>29625.031200000001</v>
      </c>
      <c r="I20" s="292">
        <f>$R19*I19</f>
        <v>29625.031200000001</v>
      </c>
      <c r="J20" s="292">
        <f t="shared" ref="J20" si="10">$R19*J19</f>
        <v>29625.031200000001</v>
      </c>
      <c r="K20" s="292">
        <f t="shared" ref="K20" si="11">$R19*K19</f>
        <v>29625.031200000001</v>
      </c>
      <c r="L20" s="292">
        <f t="shared" ref="L20" si="12">$R19*L19</f>
        <v>29625.031200000001</v>
      </c>
      <c r="M20" s="292">
        <f t="shared" ref="M20" si="13">$R19*M19</f>
        <v>29625.031200000001</v>
      </c>
      <c r="N20" s="292">
        <f t="shared" ref="N20" si="14">$R19*N19</f>
        <v>29625.031200000001</v>
      </c>
      <c r="O20" s="292">
        <f t="shared" ref="O20" si="15">$R19*O19</f>
        <v>29625.031200000001</v>
      </c>
      <c r="P20" s="292">
        <f t="shared" ref="P20" si="16">$R19*P19</f>
        <v>29625.031200000001</v>
      </c>
      <c r="Q20" s="292">
        <f>$R19*Q19</f>
        <v>44437.546799999996</v>
      </c>
      <c r="R20" s="543"/>
      <c r="S20" s="71"/>
    </row>
    <row r="21" spans="1:19" ht="15.75">
      <c r="A21" s="71"/>
      <c r="B21" s="406" t="s">
        <v>511</v>
      </c>
      <c r="C21" s="523"/>
      <c r="D21" s="509" t="str">
        <f>+ORÇ.SINTETICO!D23</f>
        <v>SERVIÇOS COMPLEMENTARES</v>
      </c>
      <c r="E21" s="470"/>
      <c r="F21" s="291">
        <v>0.08</v>
      </c>
      <c r="G21" s="291">
        <v>0.08</v>
      </c>
      <c r="H21" s="291">
        <v>0.08</v>
      </c>
      <c r="I21" s="291">
        <v>0.08</v>
      </c>
      <c r="J21" s="291">
        <v>0.08</v>
      </c>
      <c r="K21" s="291">
        <v>0.08</v>
      </c>
      <c r="L21" s="291">
        <v>0.08</v>
      </c>
      <c r="M21" s="291">
        <v>0.08</v>
      </c>
      <c r="N21" s="291">
        <v>0.08</v>
      </c>
      <c r="O21" s="291">
        <v>0.08</v>
      </c>
      <c r="P21" s="291">
        <v>0.08</v>
      </c>
      <c r="Q21" s="291">
        <v>0.12</v>
      </c>
      <c r="R21" s="542">
        <f>+ORÇ.SINTETICO!I23</f>
        <v>465617.8299999999</v>
      </c>
      <c r="S21" s="71"/>
    </row>
    <row r="22" spans="1:19" ht="16.5" thickBot="1">
      <c r="A22" s="71"/>
      <c r="B22" s="460"/>
      <c r="C22" s="473"/>
      <c r="D22" s="510"/>
      <c r="E22" s="511"/>
      <c r="F22" s="292">
        <f>$R21*F21</f>
        <v>37249.426399999989</v>
      </c>
      <c r="G22" s="292">
        <f>$R21*G21</f>
        <v>37249.426399999989</v>
      </c>
      <c r="H22" s="292">
        <f>$R21*H21</f>
        <v>37249.426399999989</v>
      </c>
      <c r="I22" s="292">
        <f>$R21*I21</f>
        <v>37249.426399999989</v>
      </c>
      <c r="J22" s="292">
        <f t="shared" ref="J22" si="17">$R21*J21</f>
        <v>37249.426399999989</v>
      </c>
      <c r="K22" s="292">
        <f t="shared" ref="K22" si="18">$R21*K21</f>
        <v>37249.426399999989</v>
      </c>
      <c r="L22" s="292">
        <f t="shared" ref="L22" si="19">$R21*L21</f>
        <v>37249.426399999989</v>
      </c>
      <c r="M22" s="292">
        <f t="shared" ref="M22" si="20">$R21*M21</f>
        <v>37249.426399999989</v>
      </c>
      <c r="N22" s="292">
        <f t="shared" ref="N22" si="21">$R21*N21</f>
        <v>37249.426399999989</v>
      </c>
      <c r="O22" s="292">
        <f t="shared" ref="O22" si="22">$R21*O21</f>
        <v>37249.426399999989</v>
      </c>
      <c r="P22" s="292">
        <f t="shared" ref="P22" si="23">$R21*P21</f>
        <v>37249.426399999989</v>
      </c>
      <c r="Q22" s="292">
        <f>$R21*Q21</f>
        <v>55874.139599999988</v>
      </c>
      <c r="R22" s="543"/>
      <c r="S22" s="71"/>
    </row>
    <row r="23" spans="1:19" ht="15.75">
      <c r="A23" s="71"/>
      <c r="B23" s="406" t="s">
        <v>517</v>
      </c>
      <c r="C23" s="523"/>
      <c r="D23" s="509" t="str">
        <f>+ORÇ.SINTETICO!D25</f>
        <v>GALERIA, DRENOS E CONEXOS</v>
      </c>
      <c r="E23" s="470"/>
      <c r="F23" s="291">
        <v>0.08</v>
      </c>
      <c r="G23" s="291">
        <v>0.08</v>
      </c>
      <c r="H23" s="291">
        <v>0.08</v>
      </c>
      <c r="I23" s="291">
        <v>0.08</v>
      </c>
      <c r="J23" s="291">
        <v>0.08</v>
      </c>
      <c r="K23" s="291">
        <v>0.08</v>
      </c>
      <c r="L23" s="291">
        <v>0.08</v>
      </c>
      <c r="M23" s="291">
        <v>0.08</v>
      </c>
      <c r="N23" s="291">
        <v>0.08</v>
      </c>
      <c r="O23" s="291">
        <v>0.08</v>
      </c>
      <c r="P23" s="291">
        <v>0.08</v>
      </c>
      <c r="Q23" s="291">
        <v>0.12</v>
      </c>
      <c r="R23" s="542">
        <f>+ORÇ.SINTETICO!I25</f>
        <v>90028.749999999985</v>
      </c>
      <c r="S23" s="71"/>
    </row>
    <row r="24" spans="1:19" ht="16.5" thickBot="1">
      <c r="A24" s="71"/>
      <c r="B24" s="460"/>
      <c r="C24" s="473"/>
      <c r="D24" s="510"/>
      <c r="E24" s="511"/>
      <c r="F24" s="292">
        <f>$R23*F23</f>
        <v>7202.2999999999993</v>
      </c>
      <c r="G24" s="292">
        <f>$R23*G23</f>
        <v>7202.2999999999993</v>
      </c>
      <c r="H24" s="292">
        <f>$R23*H23</f>
        <v>7202.2999999999993</v>
      </c>
      <c r="I24" s="292">
        <f>$R23*I23</f>
        <v>7202.2999999999993</v>
      </c>
      <c r="J24" s="292">
        <f t="shared" ref="J24" si="24">$R23*J23</f>
        <v>7202.2999999999993</v>
      </c>
      <c r="K24" s="292">
        <f t="shared" ref="K24" si="25">$R23*K23</f>
        <v>7202.2999999999993</v>
      </c>
      <c r="L24" s="292">
        <f t="shared" ref="L24" si="26">$R23*L23</f>
        <v>7202.2999999999993</v>
      </c>
      <c r="M24" s="292">
        <f t="shared" ref="M24" si="27">$R23*M23</f>
        <v>7202.2999999999993</v>
      </c>
      <c r="N24" s="292">
        <f t="shared" ref="N24" si="28">$R23*N23</f>
        <v>7202.2999999999993</v>
      </c>
      <c r="O24" s="292">
        <f t="shared" ref="O24" si="29">$R23*O23</f>
        <v>7202.2999999999993</v>
      </c>
      <c r="P24" s="292">
        <f t="shared" ref="P24" si="30">$R23*P23</f>
        <v>7202.2999999999993</v>
      </c>
      <c r="Q24" s="292">
        <f>$R23*Q23</f>
        <v>10803.449999999997</v>
      </c>
      <c r="R24" s="543"/>
      <c r="S24" s="71"/>
    </row>
    <row r="25" spans="1:19" ht="15.75">
      <c r="A25" s="71"/>
      <c r="B25" s="406" t="s">
        <v>519</v>
      </c>
      <c r="C25" s="523"/>
      <c r="D25" s="509" t="str">
        <f>+ORÇ.SINTETICO!D27</f>
        <v>SERVIÇOS DE PARQUES E JARDINS</v>
      </c>
      <c r="E25" s="470"/>
      <c r="F25" s="291">
        <v>0.08</v>
      </c>
      <c r="G25" s="291">
        <v>0.08</v>
      </c>
      <c r="H25" s="291">
        <v>0.08</v>
      </c>
      <c r="I25" s="291">
        <v>0.08</v>
      </c>
      <c r="J25" s="291">
        <v>0.08</v>
      </c>
      <c r="K25" s="291">
        <v>0.08</v>
      </c>
      <c r="L25" s="291">
        <v>0.08</v>
      </c>
      <c r="M25" s="291">
        <v>0.08</v>
      </c>
      <c r="N25" s="291">
        <v>0.08</v>
      </c>
      <c r="O25" s="291">
        <v>0.08</v>
      </c>
      <c r="P25" s="291">
        <v>0.08</v>
      </c>
      <c r="Q25" s="291">
        <v>0.12</v>
      </c>
      <c r="R25" s="542">
        <f>+ORÇ.SINTETICO!I27</f>
        <v>64896</v>
      </c>
      <c r="S25" s="71"/>
    </row>
    <row r="26" spans="1:19" ht="16.5" thickBot="1">
      <c r="A26" s="71"/>
      <c r="B26" s="460"/>
      <c r="C26" s="473"/>
      <c r="D26" s="510"/>
      <c r="E26" s="511"/>
      <c r="F26" s="292">
        <f>$R25*F25</f>
        <v>5191.68</v>
      </c>
      <c r="G26" s="292">
        <f>$R25*G25</f>
        <v>5191.68</v>
      </c>
      <c r="H26" s="292">
        <f>$R25*H25</f>
        <v>5191.68</v>
      </c>
      <c r="I26" s="292">
        <f>$R25*I25</f>
        <v>5191.68</v>
      </c>
      <c r="J26" s="292">
        <f t="shared" ref="J26" si="31">$R25*J25</f>
        <v>5191.68</v>
      </c>
      <c r="K26" s="292">
        <f t="shared" ref="K26" si="32">$R25*K25</f>
        <v>5191.68</v>
      </c>
      <c r="L26" s="292">
        <f t="shared" ref="L26" si="33">$R25*L25</f>
        <v>5191.68</v>
      </c>
      <c r="M26" s="292">
        <f t="shared" ref="M26" si="34">$R25*M25</f>
        <v>5191.68</v>
      </c>
      <c r="N26" s="292">
        <f t="shared" ref="N26" si="35">$R25*N25</f>
        <v>5191.68</v>
      </c>
      <c r="O26" s="292">
        <f t="shared" ref="O26" si="36">$R25*O25</f>
        <v>5191.68</v>
      </c>
      <c r="P26" s="292">
        <f t="shared" ref="P26" si="37">$R25*P25</f>
        <v>5191.68</v>
      </c>
      <c r="Q26" s="292">
        <f>$R25*Q25</f>
        <v>7787.5199999999995</v>
      </c>
      <c r="R26" s="543"/>
      <c r="S26" s="71"/>
    </row>
    <row r="27" spans="1:19" ht="15.75">
      <c r="A27" s="71"/>
      <c r="B27" s="406" t="s">
        <v>522</v>
      </c>
      <c r="C27" s="523"/>
      <c r="D27" s="509" t="str">
        <f>+ORÇ.SINTETICO!D29</f>
        <v>CONCRETO</v>
      </c>
      <c r="E27" s="470"/>
      <c r="F27" s="291">
        <v>0.08</v>
      </c>
      <c r="G27" s="291">
        <v>0.08</v>
      </c>
      <c r="H27" s="291">
        <v>0.08</v>
      </c>
      <c r="I27" s="291">
        <v>0.08</v>
      </c>
      <c r="J27" s="291">
        <v>0.08</v>
      </c>
      <c r="K27" s="291">
        <v>0.08</v>
      </c>
      <c r="L27" s="291">
        <v>0.08</v>
      </c>
      <c r="M27" s="291">
        <v>0.08</v>
      </c>
      <c r="N27" s="291">
        <v>0.08</v>
      </c>
      <c r="O27" s="291">
        <v>0.08</v>
      </c>
      <c r="P27" s="291">
        <v>0.08</v>
      </c>
      <c r="Q27" s="291">
        <v>0.12</v>
      </c>
      <c r="R27" s="542">
        <f>+ORÇ.SINTETICO!I29</f>
        <v>190533.63000000003</v>
      </c>
      <c r="S27" s="71"/>
    </row>
    <row r="28" spans="1:19" ht="16.5" thickBot="1">
      <c r="A28" s="71"/>
      <c r="B28" s="460"/>
      <c r="C28" s="473"/>
      <c r="D28" s="510"/>
      <c r="E28" s="511"/>
      <c r="F28" s="292">
        <f>$R27*F27</f>
        <v>15242.690400000003</v>
      </c>
      <c r="G28" s="292">
        <f>$R27*G27</f>
        <v>15242.690400000003</v>
      </c>
      <c r="H28" s="292">
        <f>$R27*H27</f>
        <v>15242.690400000003</v>
      </c>
      <c r="I28" s="292">
        <f>$R27*I27</f>
        <v>15242.690400000003</v>
      </c>
      <c r="J28" s="292">
        <f t="shared" ref="J28" si="38">$R27*J27</f>
        <v>15242.690400000003</v>
      </c>
      <c r="K28" s="292">
        <f t="shared" ref="K28" si="39">$R27*K27</f>
        <v>15242.690400000003</v>
      </c>
      <c r="L28" s="292">
        <f t="shared" ref="L28" si="40">$R27*L27</f>
        <v>15242.690400000003</v>
      </c>
      <c r="M28" s="292">
        <f t="shared" ref="M28" si="41">$R27*M27</f>
        <v>15242.690400000003</v>
      </c>
      <c r="N28" s="292">
        <f t="shared" ref="N28" si="42">$R27*N27</f>
        <v>15242.690400000003</v>
      </c>
      <c r="O28" s="292">
        <f t="shared" ref="O28" si="43">$R27*O27</f>
        <v>15242.690400000003</v>
      </c>
      <c r="P28" s="292">
        <f t="shared" ref="P28" si="44">$R27*P27</f>
        <v>15242.690400000003</v>
      </c>
      <c r="Q28" s="292">
        <f>$R27*Q27</f>
        <v>22864.035600000003</v>
      </c>
      <c r="R28" s="543"/>
      <c r="S28" s="71"/>
    </row>
    <row r="29" spans="1:19" ht="15.75">
      <c r="A29" s="71"/>
      <c r="B29" s="406" t="s">
        <v>528</v>
      </c>
      <c r="C29" s="523"/>
      <c r="D29" s="509" t="str">
        <f>+ORÇ.SINTETICO!D31</f>
        <v>ALVENARIAS E DIVISÓRIAS</v>
      </c>
      <c r="E29" s="470"/>
      <c r="F29" s="291">
        <v>0.08</v>
      </c>
      <c r="G29" s="291">
        <v>0.08</v>
      </c>
      <c r="H29" s="291">
        <v>0.08</v>
      </c>
      <c r="I29" s="291">
        <v>0.08</v>
      </c>
      <c r="J29" s="291">
        <v>0.08</v>
      </c>
      <c r="K29" s="291">
        <v>0.08</v>
      </c>
      <c r="L29" s="291">
        <v>0.08</v>
      </c>
      <c r="M29" s="291">
        <v>0.08</v>
      </c>
      <c r="N29" s="291">
        <v>0.08</v>
      </c>
      <c r="O29" s="291">
        <v>0.08</v>
      </c>
      <c r="P29" s="291">
        <v>0.08</v>
      </c>
      <c r="Q29" s="291">
        <v>0.12</v>
      </c>
      <c r="R29" s="542">
        <f>+ORÇ.SINTETICO!I31</f>
        <v>385275.20000000007</v>
      </c>
      <c r="S29" s="71"/>
    </row>
    <row r="30" spans="1:19" ht="16.5" thickBot="1">
      <c r="A30" s="71"/>
      <c r="B30" s="460"/>
      <c r="C30" s="473"/>
      <c r="D30" s="510"/>
      <c r="E30" s="511"/>
      <c r="F30" s="292">
        <f>$R29*F29</f>
        <v>30822.016000000007</v>
      </c>
      <c r="G30" s="292">
        <f>$R29*G29</f>
        <v>30822.016000000007</v>
      </c>
      <c r="H30" s="292">
        <f>$R29*H29</f>
        <v>30822.016000000007</v>
      </c>
      <c r="I30" s="292">
        <f>$R29*I29</f>
        <v>30822.016000000007</v>
      </c>
      <c r="J30" s="292">
        <f t="shared" ref="J30" si="45">$R29*J29</f>
        <v>30822.016000000007</v>
      </c>
      <c r="K30" s="292">
        <f t="shared" ref="K30" si="46">$R29*K29</f>
        <v>30822.016000000007</v>
      </c>
      <c r="L30" s="292">
        <f t="shared" ref="L30" si="47">$R29*L29</f>
        <v>30822.016000000007</v>
      </c>
      <c r="M30" s="292">
        <f t="shared" ref="M30" si="48">$R29*M29</f>
        <v>30822.016000000007</v>
      </c>
      <c r="N30" s="292">
        <f t="shared" ref="N30" si="49">$R29*N29</f>
        <v>30822.016000000007</v>
      </c>
      <c r="O30" s="292">
        <f t="shared" ref="O30" si="50">$R29*O29</f>
        <v>30822.016000000007</v>
      </c>
      <c r="P30" s="292">
        <f t="shared" ref="P30" si="51">$R29*P29</f>
        <v>30822.016000000007</v>
      </c>
      <c r="Q30" s="292">
        <f>$R29*Q29</f>
        <v>46233.024000000005</v>
      </c>
      <c r="R30" s="543"/>
      <c r="S30" s="71"/>
    </row>
    <row r="31" spans="1:19" ht="15.75">
      <c r="A31" s="71"/>
      <c r="B31" s="406" t="s">
        <v>533</v>
      </c>
      <c r="C31" s="523"/>
      <c r="D31" s="509" t="str">
        <f>+ORÇ.SINTETICO!D33</f>
        <v>REVESTIMENTO DE PAREDES E TETOS</v>
      </c>
      <c r="E31" s="470"/>
      <c r="F31" s="291">
        <v>0.08</v>
      </c>
      <c r="G31" s="291">
        <v>0.08</v>
      </c>
      <c r="H31" s="291">
        <v>0.08</v>
      </c>
      <c r="I31" s="291">
        <v>0.08</v>
      </c>
      <c r="J31" s="291">
        <v>0.08</v>
      </c>
      <c r="K31" s="291">
        <v>0.08</v>
      </c>
      <c r="L31" s="291">
        <v>0.08</v>
      </c>
      <c r="M31" s="291">
        <v>0.08</v>
      </c>
      <c r="N31" s="291">
        <v>0.08</v>
      </c>
      <c r="O31" s="291">
        <v>0.08</v>
      </c>
      <c r="P31" s="291">
        <v>0.08</v>
      </c>
      <c r="Q31" s="291">
        <v>0.12</v>
      </c>
      <c r="R31" s="542">
        <f>+ORÇ.SINTETICO!I33</f>
        <v>596029.86</v>
      </c>
      <c r="S31" s="71"/>
    </row>
    <row r="32" spans="1:19" ht="16.5" thickBot="1">
      <c r="A32" s="71"/>
      <c r="B32" s="460"/>
      <c r="C32" s="473"/>
      <c r="D32" s="510"/>
      <c r="E32" s="511"/>
      <c r="F32" s="292">
        <f>$R31*F31</f>
        <v>47682.388800000001</v>
      </c>
      <c r="G32" s="292">
        <f>$R31*G31</f>
        <v>47682.388800000001</v>
      </c>
      <c r="H32" s="292">
        <f>$R31*H31</f>
        <v>47682.388800000001</v>
      </c>
      <c r="I32" s="292">
        <f>$R31*I31</f>
        <v>47682.388800000001</v>
      </c>
      <c r="J32" s="292">
        <f t="shared" ref="J32" si="52">$R31*J31</f>
        <v>47682.388800000001</v>
      </c>
      <c r="K32" s="292">
        <f t="shared" ref="K32" si="53">$R31*K31</f>
        <v>47682.388800000001</v>
      </c>
      <c r="L32" s="292">
        <f t="shared" ref="L32" si="54">$R31*L31</f>
        <v>47682.388800000001</v>
      </c>
      <c r="M32" s="292">
        <f t="shared" ref="M32" si="55">$R31*M31</f>
        <v>47682.388800000001</v>
      </c>
      <c r="N32" s="292">
        <f t="shared" ref="N32" si="56">$R31*N31</f>
        <v>47682.388800000001</v>
      </c>
      <c r="O32" s="292">
        <f t="shared" ref="O32" si="57">$R31*O31</f>
        <v>47682.388800000001</v>
      </c>
      <c r="P32" s="292">
        <f t="shared" ref="P32" si="58">$R31*P31</f>
        <v>47682.388800000001</v>
      </c>
      <c r="Q32" s="292">
        <f>$R31*Q31</f>
        <v>71523.583199999994</v>
      </c>
      <c r="R32" s="543"/>
      <c r="S32" s="71"/>
    </row>
    <row r="33" spans="1:19" ht="15.75">
      <c r="A33" s="71"/>
      <c r="B33" s="406" t="s">
        <v>955</v>
      </c>
      <c r="C33" s="523"/>
      <c r="D33" s="509" t="str">
        <f>+ORÇ.SINTETICO!D35</f>
        <v>ESQUADRIAS, SERRALHERIA, FERRAGENS E VIDRACARIA</v>
      </c>
      <c r="E33" s="470"/>
      <c r="F33" s="291">
        <v>0.08</v>
      </c>
      <c r="G33" s="291">
        <v>0.08</v>
      </c>
      <c r="H33" s="291">
        <v>0.08</v>
      </c>
      <c r="I33" s="291">
        <v>0.08</v>
      </c>
      <c r="J33" s="291">
        <v>0.08</v>
      </c>
      <c r="K33" s="291">
        <v>0.08</v>
      </c>
      <c r="L33" s="291">
        <v>0.08</v>
      </c>
      <c r="M33" s="291">
        <v>0.08</v>
      </c>
      <c r="N33" s="291">
        <v>0.08</v>
      </c>
      <c r="O33" s="291">
        <v>0.08</v>
      </c>
      <c r="P33" s="291">
        <v>0.08</v>
      </c>
      <c r="Q33" s="291">
        <v>0.12</v>
      </c>
      <c r="R33" s="542">
        <f>+ORÇ.SINTETICO!I35</f>
        <v>442480.15999999992</v>
      </c>
      <c r="S33" s="71"/>
    </row>
    <row r="34" spans="1:19" ht="16.5" thickBot="1">
      <c r="A34" s="71"/>
      <c r="B34" s="460"/>
      <c r="C34" s="473"/>
      <c r="D34" s="510"/>
      <c r="E34" s="511"/>
      <c r="F34" s="292">
        <f>$R33*F33</f>
        <v>35398.412799999991</v>
      </c>
      <c r="G34" s="292">
        <f>$R33*G33</f>
        <v>35398.412799999991</v>
      </c>
      <c r="H34" s="292">
        <f>$R33*H33</f>
        <v>35398.412799999991</v>
      </c>
      <c r="I34" s="292">
        <f>$R33*I33</f>
        <v>35398.412799999991</v>
      </c>
      <c r="J34" s="292">
        <f t="shared" ref="J34" si="59">$R33*J33</f>
        <v>35398.412799999991</v>
      </c>
      <c r="K34" s="292">
        <f t="shared" ref="K34" si="60">$R33*K33</f>
        <v>35398.412799999991</v>
      </c>
      <c r="L34" s="292">
        <f t="shared" ref="L34" si="61">$R33*L33</f>
        <v>35398.412799999991</v>
      </c>
      <c r="M34" s="292">
        <f t="shared" ref="M34" si="62">$R33*M33</f>
        <v>35398.412799999991</v>
      </c>
      <c r="N34" s="292">
        <f t="shared" ref="N34" si="63">$R33*N33</f>
        <v>35398.412799999991</v>
      </c>
      <c r="O34" s="292">
        <f t="shared" ref="O34" si="64">$R33*O33</f>
        <v>35398.412799999991</v>
      </c>
      <c r="P34" s="292">
        <f t="shared" ref="P34" si="65">$R33*P33</f>
        <v>35398.412799999991</v>
      </c>
      <c r="Q34" s="292">
        <f>$R33*Q33</f>
        <v>53097.619199999986</v>
      </c>
      <c r="R34" s="543"/>
      <c r="S34" s="71"/>
    </row>
    <row r="35" spans="1:19" ht="15.75">
      <c r="A35" s="71"/>
      <c r="B35" s="406" t="s">
        <v>974</v>
      </c>
      <c r="C35" s="523"/>
      <c r="D35" s="509" t="str">
        <f>+ORÇ.SINTETICO!D37</f>
        <v>INDICE GERAL P/SERV. DE INST. ELETR. E HIDRO-SANIT.</v>
      </c>
      <c r="E35" s="470"/>
      <c r="F35" s="291">
        <v>0.08</v>
      </c>
      <c r="G35" s="291">
        <v>0.08</v>
      </c>
      <c r="H35" s="291">
        <v>0.08</v>
      </c>
      <c r="I35" s="291">
        <v>0.08</v>
      </c>
      <c r="J35" s="291">
        <v>0.08</v>
      </c>
      <c r="K35" s="291">
        <v>0.08</v>
      </c>
      <c r="L35" s="291">
        <v>0.08</v>
      </c>
      <c r="M35" s="291">
        <v>0.08</v>
      </c>
      <c r="N35" s="291">
        <v>0.08</v>
      </c>
      <c r="O35" s="291">
        <v>0.08</v>
      </c>
      <c r="P35" s="291">
        <v>0.08</v>
      </c>
      <c r="Q35" s="291">
        <v>0.12</v>
      </c>
      <c r="R35" s="542">
        <f>+ORÇ.SINTETICO!I37</f>
        <v>377428.00000000012</v>
      </c>
      <c r="S35" s="71"/>
    </row>
    <row r="36" spans="1:19" ht="16.5" thickBot="1">
      <c r="A36" s="71"/>
      <c r="B36" s="460"/>
      <c r="C36" s="473"/>
      <c r="D36" s="510"/>
      <c r="E36" s="511"/>
      <c r="F36" s="292">
        <f>$R35*F35</f>
        <v>30194.240000000009</v>
      </c>
      <c r="G36" s="292">
        <f>$R35*G35</f>
        <v>30194.240000000009</v>
      </c>
      <c r="H36" s="292">
        <f>$R35*H35</f>
        <v>30194.240000000009</v>
      </c>
      <c r="I36" s="292">
        <f>$R35*I35</f>
        <v>30194.240000000009</v>
      </c>
      <c r="J36" s="292">
        <f t="shared" ref="J36" si="66">$R35*J35</f>
        <v>30194.240000000009</v>
      </c>
      <c r="K36" s="292">
        <f t="shared" ref="K36" si="67">$R35*K35</f>
        <v>30194.240000000009</v>
      </c>
      <c r="L36" s="292">
        <f t="shared" ref="L36" si="68">$R35*L35</f>
        <v>30194.240000000009</v>
      </c>
      <c r="M36" s="292">
        <f t="shared" ref="M36" si="69">$R35*M35</f>
        <v>30194.240000000009</v>
      </c>
      <c r="N36" s="292">
        <f t="shared" ref="N36" si="70">$R35*N35</f>
        <v>30194.240000000009</v>
      </c>
      <c r="O36" s="292">
        <f t="shared" ref="O36" si="71">$R35*O35</f>
        <v>30194.240000000009</v>
      </c>
      <c r="P36" s="292">
        <f t="shared" ref="P36" si="72">$R35*P35</f>
        <v>30194.240000000009</v>
      </c>
      <c r="Q36" s="292">
        <f>$R35*Q35</f>
        <v>45291.360000000015</v>
      </c>
      <c r="R36" s="543"/>
      <c r="S36" s="71"/>
    </row>
    <row r="37" spans="1:19" ht="15.75">
      <c r="A37" s="71"/>
      <c r="B37" s="406" t="s">
        <v>551</v>
      </c>
      <c r="C37" s="523"/>
      <c r="D37" s="509" t="str">
        <f>+ORÇ.SINTETICO!D39</f>
        <v>COBERTURAS, ISOLAMENTOS E IMPERMEABILIZACAO</v>
      </c>
      <c r="E37" s="470"/>
      <c r="F37" s="291">
        <v>0.08</v>
      </c>
      <c r="G37" s="291">
        <v>0.08</v>
      </c>
      <c r="H37" s="291">
        <v>0.08</v>
      </c>
      <c r="I37" s="291">
        <v>0.08</v>
      </c>
      <c r="J37" s="291">
        <v>0.08</v>
      </c>
      <c r="K37" s="291">
        <v>0.08</v>
      </c>
      <c r="L37" s="291">
        <v>0.08</v>
      </c>
      <c r="M37" s="291">
        <v>0.08</v>
      </c>
      <c r="N37" s="291">
        <v>0.08</v>
      </c>
      <c r="O37" s="291">
        <v>0.08</v>
      </c>
      <c r="P37" s="291">
        <v>0.08</v>
      </c>
      <c r="Q37" s="291">
        <v>0.12</v>
      </c>
      <c r="R37" s="542">
        <f>+ORÇ.SINTETICO!I39</f>
        <v>895911.68999999983</v>
      </c>
      <c r="S37" s="71"/>
    </row>
    <row r="38" spans="1:19" ht="16.5" thickBot="1">
      <c r="A38" s="71"/>
      <c r="B38" s="460"/>
      <c r="C38" s="473"/>
      <c r="D38" s="510"/>
      <c r="E38" s="511"/>
      <c r="F38" s="292">
        <f>$R37*F37</f>
        <v>71672.935199999993</v>
      </c>
      <c r="G38" s="292">
        <f>$R37*G37</f>
        <v>71672.935199999993</v>
      </c>
      <c r="H38" s="292">
        <f>$R37*H37</f>
        <v>71672.935199999993</v>
      </c>
      <c r="I38" s="292">
        <f>$R37*I37</f>
        <v>71672.935199999993</v>
      </c>
      <c r="J38" s="292">
        <f t="shared" ref="J38" si="73">$R37*J37</f>
        <v>71672.935199999993</v>
      </c>
      <c r="K38" s="292">
        <f t="shared" ref="K38" si="74">$R37*K37</f>
        <v>71672.935199999993</v>
      </c>
      <c r="L38" s="292">
        <f t="shared" ref="L38" si="75">$R37*L37</f>
        <v>71672.935199999993</v>
      </c>
      <c r="M38" s="292">
        <f t="shared" ref="M38" si="76">$R37*M37</f>
        <v>71672.935199999993</v>
      </c>
      <c r="N38" s="292">
        <f t="shared" ref="N38" si="77">$R37*N37</f>
        <v>71672.935199999993</v>
      </c>
      <c r="O38" s="292">
        <f t="shared" ref="O38" si="78">$R37*O37</f>
        <v>71672.935199999993</v>
      </c>
      <c r="P38" s="292">
        <f t="shared" ref="P38" si="79">$R37*P37</f>
        <v>71672.935199999993</v>
      </c>
      <c r="Q38" s="292">
        <f>$R37*Q37</f>
        <v>107509.40279999998</v>
      </c>
      <c r="R38" s="543"/>
      <c r="S38" s="71"/>
    </row>
    <row r="39" spans="1:19" ht="15.75">
      <c r="A39" s="71"/>
      <c r="B39" s="406" t="s">
        <v>566</v>
      </c>
      <c r="C39" s="523"/>
      <c r="D39" s="509" t="str">
        <f>+ORÇ.SINTETICO!D41</f>
        <v>PINTURA</v>
      </c>
      <c r="E39" s="470"/>
      <c r="F39" s="291">
        <v>0.08</v>
      </c>
      <c r="G39" s="291">
        <v>0.08</v>
      </c>
      <c r="H39" s="291">
        <v>0.08</v>
      </c>
      <c r="I39" s="291">
        <v>0.08</v>
      </c>
      <c r="J39" s="291">
        <v>0.08</v>
      </c>
      <c r="K39" s="291">
        <v>0.08</v>
      </c>
      <c r="L39" s="291">
        <v>0.08</v>
      </c>
      <c r="M39" s="291">
        <v>0.08</v>
      </c>
      <c r="N39" s="291">
        <v>0.08</v>
      </c>
      <c r="O39" s="291">
        <v>0.08</v>
      </c>
      <c r="P39" s="291">
        <v>0.08</v>
      </c>
      <c r="Q39" s="291">
        <v>0.12</v>
      </c>
      <c r="R39" s="542">
        <f>+ORÇ.SINTETICO!I41</f>
        <v>697265.49999999988</v>
      </c>
      <c r="S39" s="71"/>
    </row>
    <row r="40" spans="1:19" ht="16.5" thickBot="1">
      <c r="A40" s="71"/>
      <c r="B40" s="460"/>
      <c r="C40" s="473"/>
      <c r="D40" s="510"/>
      <c r="E40" s="511"/>
      <c r="F40" s="292">
        <f>$R39*F39</f>
        <v>55781.239999999991</v>
      </c>
      <c r="G40" s="292">
        <f>$R39*G39</f>
        <v>55781.239999999991</v>
      </c>
      <c r="H40" s="292">
        <f>$R39*H39</f>
        <v>55781.239999999991</v>
      </c>
      <c r="I40" s="292">
        <f>$R39*I39</f>
        <v>55781.239999999991</v>
      </c>
      <c r="J40" s="292">
        <f t="shared" ref="J40" si="80">$R39*J39</f>
        <v>55781.239999999991</v>
      </c>
      <c r="K40" s="292">
        <f t="shared" ref="K40" si="81">$R39*K39</f>
        <v>55781.239999999991</v>
      </c>
      <c r="L40" s="292">
        <f t="shared" ref="L40" si="82">$R39*L39</f>
        <v>55781.239999999991</v>
      </c>
      <c r="M40" s="292">
        <f t="shared" ref="M40" si="83">$R39*M39</f>
        <v>55781.239999999991</v>
      </c>
      <c r="N40" s="292">
        <f t="shared" ref="N40" si="84">$R39*N39</f>
        <v>55781.239999999991</v>
      </c>
      <c r="O40" s="292">
        <f t="shared" ref="O40" si="85">$R39*O39</f>
        <v>55781.239999999991</v>
      </c>
      <c r="P40" s="292">
        <f t="shared" ref="P40" si="86">$R39*P39</f>
        <v>55781.239999999991</v>
      </c>
      <c r="Q40" s="292">
        <f>$R39*Q39</f>
        <v>83671.859999999986</v>
      </c>
      <c r="R40" s="543"/>
      <c r="S40" s="71"/>
    </row>
    <row r="41" spans="1:19" ht="15.75">
      <c r="A41" s="71"/>
      <c r="B41" s="552" t="s">
        <v>645</v>
      </c>
      <c r="C41" s="553"/>
      <c r="D41" s="553"/>
      <c r="E41" s="554"/>
      <c r="F41" s="293">
        <f>+F12+F14+F16+F18+F20+F32+F22+F24+F26+F28+F30++F34+F36+F38+F40</f>
        <v>431348.05439999996</v>
      </c>
      <c r="G41" s="293">
        <f>+G12+G14+G16+G18+G20+G32+G22+G24+G26+G28+G30++G34+G36+G38+G40</f>
        <v>431348.05439999996</v>
      </c>
      <c r="H41" s="293">
        <f>+H12+H14+H16+H18+H20+H32+H22+H24+H26+H28+H30++H34+H36+H38+H40</f>
        <v>431348.05439999996</v>
      </c>
      <c r="I41" s="293">
        <f>+I12+I14+I16+I18+I20+I32+I22+I24+I26+I28+I30++I34+I36+I38+I40</f>
        <v>431348.05439999996</v>
      </c>
      <c r="J41" s="293">
        <f t="shared" ref="J41:Q41" si="87">+J12+J14+J16+J18+J20+J32+J22+J24+J26+J28+J30++J34+J36+J38+J40</f>
        <v>431348.05439999996</v>
      </c>
      <c r="K41" s="293">
        <f t="shared" si="87"/>
        <v>431348.05439999996</v>
      </c>
      <c r="L41" s="293">
        <f t="shared" si="87"/>
        <v>431348.05439999996</v>
      </c>
      <c r="M41" s="293">
        <f t="shared" si="87"/>
        <v>431348.05439999996</v>
      </c>
      <c r="N41" s="293">
        <f t="shared" si="87"/>
        <v>431348.05439999996</v>
      </c>
      <c r="O41" s="293">
        <f t="shared" si="87"/>
        <v>431348.05439999996</v>
      </c>
      <c r="P41" s="293">
        <f t="shared" si="87"/>
        <v>431348.05439999996</v>
      </c>
      <c r="Q41" s="293">
        <f t="shared" si="87"/>
        <v>647022.08160000003</v>
      </c>
      <c r="R41" s="548">
        <f>SUM(R11:R40)</f>
        <v>5391850.6799999997</v>
      </c>
      <c r="S41" s="71"/>
    </row>
    <row r="42" spans="1:19" ht="15.75">
      <c r="A42" s="71"/>
      <c r="B42" s="547" t="s">
        <v>646</v>
      </c>
      <c r="C42" s="455"/>
      <c r="D42" s="455"/>
      <c r="E42" s="451"/>
      <c r="F42" s="294">
        <f>F41/$R$41</f>
        <v>0.08</v>
      </c>
      <c r="G42" s="294">
        <f t="shared" ref="G42:Q42" si="88">G41/$R$41</f>
        <v>0.08</v>
      </c>
      <c r="H42" s="294">
        <f t="shared" si="88"/>
        <v>0.08</v>
      </c>
      <c r="I42" s="294">
        <f t="shared" si="88"/>
        <v>0.08</v>
      </c>
      <c r="J42" s="294">
        <f t="shared" si="88"/>
        <v>0.08</v>
      </c>
      <c r="K42" s="294">
        <f t="shared" si="88"/>
        <v>0.08</v>
      </c>
      <c r="L42" s="294">
        <f t="shared" si="88"/>
        <v>0.08</v>
      </c>
      <c r="M42" s="294">
        <f t="shared" si="88"/>
        <v>0.08</v>
      </c>
      <c r="N42" s="294">
        <f t="shared" si="88"/>
        <v>0.08</v>
      </c>
      <c r="O42" s="294">
        <f t="shared" si="88"/>
        <v>0.08</v>
      </c>
      <c r="P42" s="294">
        <f t="shared" si="88"/>
        <v>0.08</v>
      </c>
      <c r="Q42" s="294">
        <f t="shared" si="88"/>
        <v>0.12000000000000001</v>
      </c>
      <c r="R42" s="543"/>
      <c r="S42" s="71"/>
    </row>
    <row r="43" spans="1:19" ht="15.75">
      <c r="A43" s="71"/>
      <c r="B43" s="547" t="s">
        <v>647</v>
      </c>
      <c r="C43" s="455"/>
      <c r="D43" s="455"/>
      <c r="E43" s="451"/>
      <c r="F43" s="295">
        <f>F41</f>
        <v>431348.05439999996</v>
      </c>
      <c r="G43" s="295">
        <f>+G41+F41</f>
        <v>862696.10879999993</v>
      </c>
      <c r="H43" s="295">
        <f>+H41+G43</f>
        <v>1294044.1631999998</v>
      </c>
      <c r="I43" s="295">
        <f>+I41+H43</f>
        <v>1725392.2175999999</v>
      </c>
      <c r="J43" s="295">
        <f t="shared" ref="J43:P43" si="89">+J41+I43</f>
        <v>2156740.2719999999</v>
      </c>
      <c r="K43" s="295">
        <f t="shared" si="89"/>
        <v>2588088.3263999997</v>
      </c>
      <c r="L43" s="295">
        <f t="shared" si="89"/>
        <v>3019436.3807999995</v>
      </c>
      <c r="M43" s="295">
        <f t="shared" si="89"/>
        <v>3450784.4351999993</v>
      </c>
      <c r="N43" s="295">
        <f t="shared" si="89"/>
        <v>3882132.489599999</v>
      </c>
      <c r="O43" s="295">
        <f t="shared" si="89"/>
        <v>4313480.5439999988</v>
      </c>
      <c r="P43" s="295">
        <f t="shared" si="89"/>
        <v>4744828.5983999986</v>
      </c>
      <c r="Q43" s="295">
        <f>+Q41+P43</f>
        <v>5391850.6799999988</v>
      </c>
      <c r="R43" s="548">
        <f>Q43</f>
        <v>5391850.6799999988</v>
      </c>
      <c r="S43" s="71"/>
    </row>
    <row r="44" spans="1:19" ht="16.5" thickBot="1">
      <c r="A44" s="71"/>
      <c r="B44" s="550" t="s">
        <v>648</v>
      </c>
      <c r="C44" s="520"/>
      <c r="D44" s="520"/>
      <c r="E44" s="551"/>
      <c r="F44" s="296">
        <f>F43/R43</f>
        <v>8.0000000000000016E-2</v>
      </c>
      <c r="G44" s="296">
        <f>G43/$R$43</f>
        <v>0.16000000000000003</v>
      </c>
      <c r="H44" s="296">
        <f t="shared" ref="H44:Q44" si="90">H43/$R$43</f>
        <v>0.24000000000000002</v>
      </c>
      <c r="I44" s="296">
        <f t="shared" si="90"/>
        <v>0.32000000000000006</v>
      </c>
      <c r="J44" s="296">
        <f t="shared" si="90"/>
        <v>0.40000000000000008</v>
      </c>
      <c r="K44" s="296">
        <f t="shared" si="90"/>
        <v>0.48000000000000004</v>
      </c>
      <c r="L44" s="296">
        <f t="shared" si="90"/>
        <v>0.56000000000000005</v>
      </c>
      <c r="M44" s="296">
        <f t="shared" si="90"/>
        <v>0.64</v>
      </c>
      <c r="N44" s="296">
        <f t="shared" si="90"/>
        <v>0.72</v>
      </c>
      <c r="O44" s="296">
        <f t="shared" si="90"/>
        <v>0.79999999999999993</v>
      </c>
      <c r="P44" s="296">
        <f t="shared" si="90"/>
        <v>0.87999999999999989</v>
      </c>
      <c r="Q44" s="296">
        <f t="shared" si="90"/>
        <v>1</v>
      </c>
      <c r="R44" s="549"/>
      <c r="S44" s="71"/>
    </row>
    <row r="45" spans="1:19" ht="12.75" customHeight="1">
      <c r="A45" s="7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2"/>
      <c r="S45" s="71"/>
    </row>
    <row r="46" spans="1:19" ht="12.75" customHeight="1">
      <c r="A46" s="7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</row>
    <row r="47" spans="1:19" ht="12.75" customHeight="1">
      <c r="A47" s="7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</row>
    <row r="48" spans="1:19" ht="12.75" customHeight="1">
      <c r="A48" s="7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</row>
    <row r="49" spans="1:19" ht="12.75" customHeight="1">
      <c r="A49" s="7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</row>
    <row r="50" spans="1:19" ht="12.75" customHeight="1">
      <c r="A50" s="7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</row>
    <row r="51" spans="1:19" ht="12.75" customHeight="1">
      <c r="A51" s="7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</row>
    <row r="52" spans="1:19" ht="12.75" customHeight="1">
      <c r="A52" s="7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</row>
    <row r="53" spans="1:19" ht="12.75" customHeight="1">
      <c r="A53" s="7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</row>
    <row r="54" spans="1:19" ht="12.75" customHeight="1">
      <c r="A54" s="7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</row>
    <row r="55" spans="1:19" ht="12.75" customHeight="1">
      <c r="A55" s="7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</row>
    <row r="56" spans="1:19" ht="12.75" customHeight="1">
      <c r="A56" s="7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</row>
    <row r="57" spans="1:19" ht="12.75" customHeight="1">
      <c r="A57" s="7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</row>
    <row r="58" spans="1:19" ht="12.75" customHeight="1">
      <c r="A58" s="7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</row>
    <row r="59" spans="1:19" ht="12.75" customHeight="1">
      <c r="A59" s="7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</row>
    <row r="60" spans="1:19" ht="12.75" customHeight="1">
      <c r="A60" s="7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</row>
    <row r="61" spans="1:19" ht="12.75" customHeight="1">
      <c r="A61" s="7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</row>
    <row r="62" spans="1:19" ht="12.75" customHeight="1">
      <c r="A62" s="71"/>
      <c r="B62" s="71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71"/>
      <c r="O62" s="71"/>
      <c r="P62" s="71"/>
      <c r="Q62" s="71"/>
      <c r="R62" s="71"/>
      <c r="S62" s="71"/>
    </row>
    <row r="63" spans="1:19" ht="12.75" customHeight="1">
      <c r="A63" s="71"/>
      <c r="B63" s="71"/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1"/>
      <c r="S63" s="71"/>
    </row>
    <row r="64" spans="1:19" ht="12.75" customHeight="1">
      <c r="A64" s="71"/>
      <c r="B64" s="71"/>
      <c r="C64" s="71"/>
      <c r="D64" s="71"/>
      <c r="E64" s="71"/>
      <c r="F64" s="71"/>
      <c r="G64" s="71"/>
      <c r="H64" s="71"/>
      <c r="I64" s="71"/>
      <c r="J64" s="71"/>
      <c r="K64" s="71"/>
      <c r="L64" s="71"/>
      <c r="M64" s="71"/>
      <c r="N64" s="71"/>
      <c r="O64" s="71"/>
      <c r="P64" s="71"/>
      <c r="Q64" s="71"/>
      <c r="R64" s="71"/>
      <c r="S64" s="71"/>
    </row>
    <row r="65" spans="1:19" ht="12.75" customHeight="1">
      <c r="A65" s="71"/>
      <c r="B65" s="71"/>
      <c r="C65" s="71"/>
      <c r="D65" s="71"/>
      <c r="E65" s="71"/>
      <c r="F65" s="71"/>
      <c r="G65" s="71"/>
      <c r="H65" s="71"/>
      <c r="I65" s="71"/>
      <c r="J65" s="71"/>
      <c r="K65" s="71"/>
      <c r="L65" s="71"/>
      <c r="M65" s="71"/>
      <c r="N65" s="71"/>
      <c r="O65" s="71"/>
      <c r="P65" s="71"/>
      <c r="Q65" s="71"/>
      <c r="R65" s="71"/>
      <c r="S65" s="71"/>
    </row>
    <row r="66" spans="1:19" ht="12.75" customHeight="1">
      <c r="A66" s="71"/>
      <c r="B66" s="71"/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</row>
    <row r="67" spans="1:19" ht="12.75" customHeight="1">
      <c r="A67" s="71"/>
      <c r="B67" s="71"/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/>
      <c r="P67" s="71"/>
      <c r="Q67" s="71"/>
      <c r="R67" s="71"/>
      <c r="S67" s="71"/>
    </row>
    <row r="68" spans="1:19" ht="12.75" customHeight="1">
      <c r="A68" s="71"/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1"/>
      <c r="Q68" s="71"/>
      <c r="R68" s="71"/>
      <c r="S68" s="71"/>
    </row>
    <row r="69" spans="1:19" ht="12.75" customHeight="1">
      <c r="A69" s="71"/>
      <c r="B69" s="71"/>
      <c r="C69" s="71"/>
      <c r="D69" s="71"/>
      <c r="E69" s="71"/>
      <c r="F69" s="71"/>
      <c r="G69" s="71"/>
      <c r="H69" s="71"/>
      <c r="I69" s="71"/>
      <c r="J69" s="71"/>
      <c r="K69" s="71"/>
      <c r="L69" s="71"/>
      <c r="M69" s="71"/>
      <c r="N69" s="71"/>
      <c r="O69" s="71"/>
      <c r="P69" s="71"/>
      <c r="Q69" s="71"/>
      <c r="R69" s="71"/>
      <c r="S69" s="71"/>
    </row>
    <row r="70" spans="1:19" ht="12.75" customHeight="1">
      <c r="A70" s="71"/>
      <c r="B70" s="71"/>
      <c r="C70" s="71"/>
      <c r="D70" s="71"/>
      <c r="E70" s="71"/>
      <c r="F70" s="71"/>
      <c r="G70" s="71"/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1"/>
      <c r="S70" s="71"/>
    </row>
    <row r="71" spans="1:19" ht="12.75" customHeight="1">
      <c r="A71" s="71"/>
      <c r="B71" s="71"/>
      <c r="C71" s="71"/>
      <c r="D71" s="71"/>
      <c r="E71" s="71"/>
      <c r="F71" s="71"/>
      <c r="G71" s="71"/>
      <c r="H71" s="71"/>
      <c r="I71" s="71"/>
      <c r="J71" s="71"/>
      <c r="K71" s="71"/>
      <c r="L71" s="71"/>
      <c r="M71" s="71"/>
      <c r="N71" s="71"/>
      <c r="O71" s="71"/>
      <c r="P71" s="71"/>
      <c r="Q71" s="71"/>
      <c r="R71" s="71"/>
      <c r="S71" s="71"/>
    </row>
    <row r="72" spans="1:19" ht="12.75" customHeight="1">
      <c r="A72" s="71"/>
      <c r="B72" s="71"/>
      <c r="C72" s="71"/>
      <c r="D72" s="71"/>
      <c r="E72" s="71"/>
      <c r="F72" s="71"/>
      <c r="G72" s="71"/>
      <c r="H72" s="71"/>
      <c r="I72" s="71"/>
      <c r="J72" s="71"/>
      <c r="K72" s="71"/>
      <c r="L72" s="71"/>
      <c r="M72" s="71"/>
      <c r="N72" s="71"/>
      <c r="O72" s="71"/>
      <c r="P72" s="71"/>
      <c r="Q72" s="71"/>
      <c r="R72" s="71"/>
      <c r="S72" s="71"/>
    </row>
    <row r="73" spans="1:19" ht="12.75" customHeight="1">
      <c r="A73" s="71"/>
      <c r="B73" s="71"/>
      <c r="C73" s="71"/>
      <c r="D73" s="71"/>
      <c r="E73" s="71"/>
      <c r="F73" s="71"/>
      <c r="G73" s="71"/>
      <c r="H73" s="71"/>
      <c r="I73" s="71"/>
      <c r="J73" s="71"/>
      <c r="K73" s="71"/>
      <c r="L73" s="71"/>
      <c r="M73" s="71"/>
      <c r="N73" s="71"/>
      <c r="O73" s="71"/>
      <c r="P73" s="71"/>
      <c r="Q73" s="71"/>
      <c r="R73" s="71"/>
      <c r="S73" s="71"/>
    </row>
    <row r="74" spans="1:19" ht="12.75" customHeight="1">
      <c r="A74" s="71"/>
      <c r="B74" s="71"/>
      <c r="C74" s="71"/>
      <c r="D74" s="71"/>
      <c r="E74" s="71"/>
      <c r="F74" s="71"/>
      <c r="G74" s="71"/>
      <c r="H74" s="71"/>
      <c r="I74" s="71"/>
      <c r="J74" s="71"/>
      <c r="K74" s="71"/>
      <c r="L74" s="71"/>
      <c r="M74" s="71"/>
      <c r="N74" s="71"/>
      <c r="O74" s="71"/>
      <c r="P74" s="71"/>
      <c r="Q74" s="71"/>
      <c r="R74" s="71"/>
      <c r="S74" s="71"/>
    </row>
    <row r="75" spans="1:19" ht="12.75" customHeight="1">
      <c r="A75" s="71"/>
      <c r="B75" s="71"/>
      <c r="C75" s="71"/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1"/>
      <c r="Q75" s="71"/>
      <c r="R75" s="71"/>
      <c r="S75" s="71"/>
    </row>
    <row r="76" spans="1:19" ht="12.75" customHeight="1">
      <c r="A76" s="71"/>
      <c r="B76" s="71"/>
      <c r="C76" s="71"/>
      <c r="D76" s="71"/>
      <c r="E76" s="71"/>
      <c r="F76" s="71"/>
      <c r="G76" s="71"/>
      <c r="H76" s="71"/>
      <c r="I76" s="71"/>
      <c r="J76" s="71"/>
      <c r="K76" s="71"/>
      <c r="L76" s="71"/>
      <c r="M76" s="71"/>
      <c r="N76" s="71"/>
      <c r="O76" s="71"/>
      <c r="P76" s="71"/>
      <c r="Q76" s="71"/>
      <c r="R76" s="71"/>
      <c r="S76" s="71"/>
    </row>
    <row r="77" spans="1:19" ht="12.75" customHeight="1">
      <c r="A77" s="71"/>
      <c r="B77" s="71"/>
      <c r="C77" s="71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71"/>
      <c r="S77" s="71"/>
    </row>
    <row r="78" spans="1:19" ht="12.75" customHeight="1">
      <c r="A78" s="71"/>
      <c r="B78" s="71"/>
      <c r="C78" s="71"/>
      <c r="D78" s="71"/>
      <c r="E78" s="71"/>
      <c r="F78" s="71"/>
      <c r="G78" s="71"/>
      <c r="H78" s="71"/>
      <c r="I78" s="71"/>
      <c r="J78" s="71"/>
      <c r="K78" s="71"/>
      <c r="L78" s="71"/>
      <c r="M78" s="71"/>
      <c r="N78" s="71"/>
      <c r="O78" s="71"/>
      <c r="P78" s="71"/>
      <c r="Q78" s="71"/>
      <c r="R78" s="71"/>
      <c r="S78" s="71"/>
    </row>
    <row r="79" spans="1:19" ht="12.75" customHeight="1">
      <c r="A79" s="71"/>
      <c r="B79" s="71"/>
      <c r="C79" s="71"/>
      <c r="D79" s="71"/>
      <c r="E79" s="71"/>
      <c r="F79" s="71"/>
      <c r="G79" s="71"/>
      <c r="H79" s="71"/>
      <c r="I79" s="71"/>
      <c r="J79" s="71"/>
      <c r="K79" s="71"/>
      <c r="L79" s="71"/>
      <c r="M79" s="71"/>
      <c r="N79" s="71"/>
      <c r="O79" s="71"/>
      <c r="P79" s="71"/>
      <c r="Q79" s="71"/>
      <c r="R79" s="71"/>
      <c r="S79" s="71"/>
    </row>
    <row r="80" spans="1:19" ht="12.75" customHeight="1">
      <c r="A80" s="71"/>
      <c r="B80" s="71"/>
      <c r="C80" s="71"/>
      <c r="D80" s="71"/>
      <c r="E80" s="71"/>
      <c r="F80" s="71"/>
      <c r="G80" s="71"/>
      <c r="H80" s="71"/>
      <c r="I80" s="71"/>
      <c r="J80" s="71"/>
      <c r="K80" s="71"/>
      <c r="L80" s="71"/>
      <c r="M80" s="71"/>
      <c r="N80" s="71"/>
      <c r="O80" s="71"/>
      <c r="P80" s="71"/>
      <c r="Q80" s="71"/>
      <c r="R80" s="71"/>
      <c r="S80" s="71"/>
    </row>
    <row r="81" spans="1:19" ht="12.75" customHeight="1">
      <c r="A81" s="71"/>
      <c r="B81" s="71"/>
      <c r="C81" s="71"/>
      <c r="D81" s="71"/>
      <c r="E81" s="71"/>
      <c r="F81" s="71"/>
      <c r="G81" s="71"/>
      <c r="H81" s="71"/>
      <c r="I81" s="71"/>
      <c r="J81" s="71"/>
      <c r="K81" s="71"/>
      <c r="L81" s="71"/>
      <c r="M81" s="71"/>
      <c r="N81" s="71"/>
      <c r="O81" s="71"/>
      <c r="P81" s="71"/>
      <c r="Q81" s="71"/>
      <c r="R81" s="71"/>
      <c r="S81" s="71"/>
    </row>
    <row r="82" spans="1:19" ht="12.75" customHeight="1">
      <c r="A82" s="71"/>
      <c r="B82" s="71"/>
      <c r="C82" s="71"/>
      <c r="D82" s="71"/>
      <c r="E82" s="71"/>
      <c r="F82" s="71"/>
      <c r="G82" s="71"/>
      <c r="H82" s="71"/>
      <c r="I82" s="71"/>
      <c r="J82" s="71"/>
      <c r="K82" s="71"/>
      <c r="L82" s="71"/>
      <c r="M82" s="71"/>
      <c r="N82" s="71"/>
      <c r="O82" s="71"/>
      <c r="P82" s="71"/>
      <c r="Q82" s="71"/>
      <c r="R82" s="71"/>
      <c r="S82" s="71"/>
    </row>
    <row r="83" spans="1:19" ht="12.75" customHeight="1">
      <c r="A83" s="71"/>
      <c r="B83" s="71"/>
      <c r="C83" s="71"/>
      <c r="D83" s="71"/>
      <c r="E83" s="71"/>
      <c r="F83" s="71"/>
      <c r="G83" s="71"/>
      <c r="H83" s="71"/>
      <c r="I83" s="71"/>
      <c r="J83" s="71"/>
      <c r="K83" s="71"/>
      <c r="L83" s="71"/>
      <c r="M83" s="71"/>
      <c r="N83" s="71"/>
      <c r="O83" s="71"/>
      <c r="P83" s="71"/>
      <c r="Q83" s="71"/>
      <c r="R83" s="71"/>
      <c r="S83" s="71"/>
    </row>
    <row r="84" spans="1:19" ht="12.75" customHeight="1">
      <c r="A84" s="71"/>
      <c r="B84" s="71"/>
      <c r="C84" s="71"/>
      <c r="D84" s="71"/>
      <c r="E84" s="71"/>
      <c r="F84" s="71"/>
      <c r="G84" s="71"/>
      <c r="H84" s="71"/>
      <c r="I84" s="71"/>
      <c r="J84" s="71"/>
      <c r="K84" s="71"/>
      <c r="L84" s="71"/>
      <c r="M84" s="71"/>
      <c r="N84" s="71"/>
      <c r="O84" s="71"/>
      <c r="P84" s="71"/>
      <c r="Q84" s="71"/>
      <c r="R84" s="71"/>
      <c r="S84" s="71"/>
    </row>
    <row r="85" spans="1:19" ht="12.75" customHeight="1">
      <c r="A85" s="71"/>
      <c r="B85" s="71"/>
      <c r="C85" s="71"/>
      <c r="D85" s="71"/>
      <c r="E85" s="71"/>
      <c r="F85" s="71"/>
      <c r="G85" s="71"/>
      <c r="H85" s="71"/>
      <c r="I85" s="71"/>
      <c r="J85" s="71"/>
      <c r="K85" s="71"/>
      <c r="L85" s="71"/>
      <c r="M85" s="71"/>
      <c r="N85" s="71"/>
      <c r="O85" s="71"/>
      <c r="P85" s="71"/>
      <c r="Q85" s="71"/>
      <c r="R85" s="71"/>
      <c r="S85" s="71"/>
    </row>
    <row r="86" spans="1:19" ht="12.75" customHeight="1">
      <c r="A86" s="71"/>
      <c r="B86" s="71"/>
      <c r="C86" s="71"/>
      <c r="D86" s="71"/>
      <c r="E86" s="71"/>
      <c r="F86" s="71"/>
      <c r="G86" s="71"/>
      <c r="H86" s="71"/>
      <c r="I86" s="71"/>
      <c r="J86" s="71"/>
      <c r="K86" s="71"/>
      <c r="L86" s="71"/>
      <c r="M86" s="71"/>
      <c r="N86" s="71"/>
      <c r="O86" s="71"/>
      <c r="P86" s="71"/>
      <c r="Q86" s="71"/>
      <c r="R86" s="71"/>
      <c r="S86" s="71"/>
    </row>
    <row r="87" spans="1:19" ht="12.75" customHeight="1">
      <c r="A87" s="71"/>
      <c r="B87" s="71"/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</row>
    <row r="88" spans="1:19" ht="12.75" customHeight="1">
      <c r="A88" s="71"/>
      <c r="B88" s="71"/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</row>
    <row r="89" spans="1:19" ht="12.75" customHeight="1">
      <c r="A89" s="71"/>
      <c r="B89" s="71"/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</row>
    <row r="90" spans="1:19" ht="12.75" customHeight="1">
      <c r="A90" s="71"/>
      <c r="B90" s="71"/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</row>
    <row r="91" spans="1:19" ht="12.75" customHeight="1">
      <c r="A91" s="71"/>
      <c r="B91" s="71"/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</row>
    <row r="92" spans="1:19" ht="12.75" customHeight="1">
      <c r="A92" s="71"/>
      <c r="B92" s="71"/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</row>
    <row r="93" spans="1:19" ht="12.75" customHeight="1">
      <c r="A93" s="71"/>
      <c r="B93" s="71"/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</row>
    <row r="94" spans="1:19" ht="12.75" customHeight="1">
      <c r="A94" s="71"/>
      <c r="B94" s="71"/>
      <c r="C94" s="71"/>
      <c r="D94" s="71"/>
      <c r="E94" s="71"/>
      <c r="F94" s="71"/>
      <c r="G94" s="71"/>
      <c r="H94" s="71"/>
      <c r="I94" s="71"/>
      <c r="J94" s="71"/>
      <c r="K94" s="71"/>
      <c r="L94" s="71"/>
      <c r="M94" s="71"/>
      <c r="N94" s="71"/>
      <c r="O94" s="71"/>
      <c r="P94" s="71"/>
      <c r="Q94" s="71"/>
      <c r="R94" s="71"/>
      <c r="S94" s="71"/>
    </row>
    <row r="95" spans="1:19" ht="12.75" customHeight="1">
      <c r="A95" s="71"/>
      <c r="B95" s="71"/>
      <c r="C95" s="71"/>
      <c r="D95" s="71"/>
      <c r="E95" s="71"/>
      <c r="F95" s="71"/>
      <c r="G95" s="71"/>
      <c r="H95" s="71"/>
      <c r="I95" s="71"/>
      <c r="J95" s="71"/>
      <c r="K95" s="71"/>
      <c r="L95" s="71"/>
      <c r="M95" s="71"/>
      <c r="N95" s="71"/>
      <c r="O95" s="71"/>
      <c r="P95" s="71"/>
      <c r="Q95" s="71"/>
      <c r="R95" s="71"/>
      <c r="S95" s="71"/>
    </row>
    <row r="96" spans="1:19" ht="12.75" customHeight="1">
      <c r="A96" s="7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</row>
    <row r="97" spans="1:19" ht="12.75" customHeight="1">
      <c r="A97" s="7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</row>
    <row r="98" spans="1:19" ht="12.75" customHeight="1">
      <c r="A98" s="7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</row>
    <row r="99" spans="1:19" ht="12.75" customHeight="1">
      <c r="A99" s="7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</row>
  </sheetData>
  <mergeCells count="66">
    <mergeCell ref="B43:E43"/>
    <mergeCell ref="R43:R44"/>
    <mergeCell ref="B44:E44"/>
    <mergeCell ref="B41:E41"/>
    <mergeCell ref="B42:E42"/>
    <mergeCell ref="R41:R42"/>
    <mergeCell ref="R39:R40"/>
    <mergeCell ref="R37:R38"/>
    <mergeCell ref="R35:R36"/>
    <mergeCell ref="R17:R18"/>
    <mergeCell ref="D11:E12"/>
    <mergeCell ref="D13:E14"/>
    <mergeCell ref="D15:E16"/>
    <mergeCell ref="D17:E18"/>
    <mergeCell ref="D37:E38"/>
    <mergeCell ref="D39:E40"/>
    <mergeCell ref="D31:E32"/>
    <mergeCell ref="D33:E34"/>
    <mergeCell ref="D35:E36"/>
    <mergeCell ref="D29:E30"/>
    <mergeCell ref="R29:R30"/>
    <mergeCell ref="R19:R20"/>
    <mergeCell ref="B33:C34"/>
    <mergeCell ref="B35:C36"/>
    <mergeCell ref="B37:C38"/>
    <mergeCell ref="B39:C40"/>
    <mergeCell ref="B11:C12"/>
    <mergeCell ref="B13:C14"/>
    <mergeCell ref="B15:C16"/>
    <mergeCell ref="B17:C18"/>
    <mergeCell ref="B19:C20"/>
    <mergeCell ref="B21:C22"/>
    <mergeCell ref="B23:C24"/>
    <mergeCell ref="B25:C26"/>
    <mergeCell ref="B27:C28"/>
    <mergeCell ref="B29:C30"/>
    <mergeCell ref="B31:C32"/>
    <mergeCell ref="R33:R34"/>
    <mergeCell ref="R11:R12"/>
    <mergeCell ref="R13:R14"/>
    <mergeCell ref="R31:R32"/>
    <mergeCell ref="R15:R16"/>
    <mergeCell ref="R21:R22"/>
    <mergeCell ref="R23:R24"/>
    <mergeCell ref="R25:R26"/>
    <mergeCell ref="R27:R28"/>
    <mergeCell ref="Q2:R8"/>
    <mergeCell ref="B9:R9"/>
    <mergeCell ref="D10:E10"/>
    <mergeCell ref="B2:C8"/>
    <mergeCell ref="D19:E20"/>
    <mergeCell ref="B10:C10"/>
    <mergeCell ref="D8:F8"/>
    <mergeCell ref="N6:O6"/>
    <mergeCell ref="N7:O7"/>
    <mergeCell ref="N8:O8"/>
    <mergeCell ref="D2:P4"/>
    <mergeCell ref="E5:M5"/>
    <mergeCell ref="E6:M6"/>
    <mergeCell ref="E7:M7"/>
    <mergeCell ref="G8:H8"/>
    <mergeCell ref="D21:E22"/>
    <mergeCell ref="D23:E24"/>
    <mergeCell ref="D25:E26"/>
    <mergeCell ref="D27:E28"/>
    <mergeCell ref="N5:O5"/>
  </mergeCells>
  <pageMargins left="0.51181102362204722" right="0.31496062992125984" top="0.78740157480314965" bottom="0.78740157480314965" header="0" footer="0"/>
  <pageSetup paperSize="9" scale="41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15</vt:i4>
      </vt:variant>
      <vt:variant>
        <vt:lpstr>Intervalos nomeados</vt:lpstr>
      </vt:variant>
      <vt:variant>
        <vt:i4>12</vt:i4>
      </vt:variant>
    </vt:vector>
  </HeadingPairs>
  <TitlesOfParts>
    <vt:vector size="27" baseType="lpstr">
      <vt:lpstr>IBGE 2010</vt:lpstr>
      <vt:lpstr>IBGE 2000</vt:lpstr>
      <vt:lpstr>Área</vt:lpstr>
      <vt:lpstr>Microrregiões</vt:lpstr>
      <vt:lpstr>PLANILHA ORÇAMENTÁRIA</vt:lpstr>
      <vt:lpstr>ORÇ.SINTETICO</vt:lpstr>
      <vt:lpstr>MEMORIA DE CALCULO</vt:lpstr>
      <vt:lpstr>COMPOSIÇÕES</vt:lpstr>
      <vt:lpstr>CRONOGRAMA</vt:lpstr>
      <vt:lpstr>BDI</vt:lpstr>
      <vt:lpstr>ENCARGOS</vt:lpstr>
      <vt:lpstr>Preço de Bombas Sub</vt:lpstr>
      <vt:lpstr>CURVA ABC</vt:lpstr>
      <vt:lpstr>Plan1</vt:lpstr>
      <vt:lpstr>PRÓPRIOS</vt:lpstr>
      <vt:lpstr>BDI!Area_de_impressao</vt:lpstr>
      <vt:lpstr>COMPOSIÇÕES!Area_de_impressao</vt:lpstr>
      <vt:lpstr>CRONOGRAMA!Area_de_impressao</vt:lpstr>
      <vt:lpstr>'CURVA ABC'!Area_de_impressao</vt:lpstr>
      <vt:lpstr>ENCARGOS!Area_de_impressao</vt:lpstr>
      <vt:lpstr>'MEMORIA DE CALCULO'!Area_de_impressao</vt:lpstr>
      <vt:lpstr>ORÇ.SINTETICO!Area_de_impressao</vt:lpstr>
      <vt:lpstr>'PLANILHA ORÇAMENTÁRIA'!Area_de_impressao</vt:lpstr>
      <vt:lpstr>COMPOSIÇÕES!Titulos_de_impressao</vt:lpstr>
      <vt:lpstr>'CURVA ABC'!Titulos_de_impressao</vt:lpstr>
      <vt:lpstr>'MEMORIA DE CALCULO'!Titulos_de_impressao</vt:lpstr>
      <vt:lpstr>'PLANILHA ORÇAMENTÁRIA'!Titulos_de_impressao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Adriano Rocha</dc:creator>
  <cp:lastModifiedBy>Adm</cp:lastModifiedBy>
  <cp:revision/>
  <cp:lastPrinted>2023-07-31T19:07:00Z</cp:lastPrinted>
  <dcterms:created xsi:type="dcterms:W3CDTF">2015-08-11T18:30:27Z</dcterms:created>
  <dcterms:modified xsi:type="dcterms:W3CDTF">2023-09-18T18:30:31Z</dcterms:modified>
</cp:coreProperties>
</file>