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\Desktop\PROCESSO - JARDINAGEM\1 - EDITÁVEIS\"/>
    </mc:Choice>
  </mc:AlternateContent>
  <bookViews>
    <workbookView xWindow="0" yWindow="0" windowWidth="20490" windowHeight="7530"/>
  </bookViews>
  <sheets>
    <sheet name="ORÇAMENTO GERAL PAISAGISMO" sheetId="1" r:id="rId1"/>
    <sheet name="MEMORIA DE CÁLCULO" sheetId="4" r:id="rId2"/>
    <sheet name="COMPOSIÇÃO DE CUSTO UNITÁRIO" sheetId="2" r:id="rId3"/>
    <sheet name="BDI" sheetId="5" r:id="rId4"/>
    <sheet name=" ENCARGOS SOCIAIS" sheetId="6" r:id="rId5"/>
  </sheets>
  <definedNames>
    <definedName name="_xlnm.Print_Area" localSheetId="4">' ENCARGOS SOCIAIS'!$B$5:$E$55</definedName>
    <definedName name="_xlnm.Print_Area" localSheetId="3">BDI!$B$4:$D$57</definedName>
    <definedName name="_xlnm.Print_Area" localSheetId="2">'COMPOSIÇÃO DE CUSTO UNITÁRIO'!$B$4:$G$154</definedName>
    <definedName name="_xlnm.Print_Area" localSheetId="1">'MEMORIA DE CÁLCULO'!$B$4:$O$27</definedName>
    <definedName name="_xlnm.Print_Area" localSheetId="0">'ORÇAMENTO GERAL PAISAGISMO'!$B$5:$J$29</definedName>
    <definedName name="_xlnm.Print_Titles" localSheetId="2">'COMPOSIÇÃO DE CUSTO UNITÁRIO'!$4:$14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G18" i="2" l="1"/>
  <c r="G17" i="2"/>
  <c r="G24" i="2"/>
  <c r="G23" i="2"/>
  <c r="G22" i="2"/>
  <c r="G21" i="2"/>
  <c r="E52" i="6"/>
  <c r="D52" i="6"/>
  <c r="E51" i="6"/>
  <c r="E41" i="6"/>
  <c r="D51" i="6" s="1"/>
  <c r="D41" i="6"/>
  <c r="E28" i="6"/>
  <c r="D28" i="6"/>
  <c r="E16" i="6"/>
  <c r="D16" i="6"/>
  <c r="D48" i="5"/>
  <c r="D55" i="5"/>
  <c r="D44" i="5"/>
  <c r="D40" i="5"/>
  <c r="D36" i="5"/>
  <c r="D32" i="5"/>
  <c r="D28" i="5"/>
  <c r="D49" i="6" l="1"/>
  <c r="E49" i="6"/>
  <c r="E54" i="6"/>
  <c r="D54" i="6"/>
  <c r="D57" i="5"/>
  <c r="J24" i="1" l="1"/>
  <c r="I28" i="1"/>
  <c r="J28" i="1" s="1"/>
  <c r="I27" i="1"/>
  <c r="J27" i="1" s="1"/>
  <c r="I26" i="1"/>
  <c r="J26" i="1" s="1"/>
  <c r="I25" i="1"/>
  <c r="J25" i="1" s="1"/>
  <c r="I24" i="1"/>
  <c r="I23" i="1"/>
  <c r="J23" i="1" s="1"/>
  <c r="I22" i="1"/>
  <c r="J22" i="1" s="1"/>
  <c r="I21" i="1"/>
  <c r="I19" i="1"/>
  <c r="J19" i="1" s="1"/>
  <c r="I18" i="1"/>
  <c r="J18" i="1" s="1"/>
  <c r="O27" i="4"/>
  <c r="O26" i="4"/>
  <c r="O25" i="4"/>
  <c r="O24" i="4"/>
  <c r="O23" i="4"/>
  <c r="O22" i="4"/>
  <c r="O21" i="4"/>
  <c r="O19" i="4"/>
  <c r="O18" i="4"/>
  <c r="G19" i="2"/>
  <c r="G25" i="2" l="1"/>
  <c r="G153" i="2"/>
  <c r="G152" i="2"/>
  <c r="G26" i="2" l="1"/>
  <c r="G15" i="2" s="1"/>
  <c r="G154" i="2"/>
  <c r="G150" i="2" s="1"/>
  <c r="J20" i="1"/>
  <c r="G31" i="2"/>
  <c r="G30" i="2"/>
  <c r="J17" i="1" l="1"/>
  <c r="J29" i="1" s="1"/>
  <c r="G32" i="2"/>
  <c r="G28" i="2" s="1"/>
</calcChain>
</file>

<file path=xl/sharedStrings.xml><?xml version="1.0" encoding="utf-8"?>
<sst xmlns="http://schemas.openxmlformats.org/spreadsheetml/2006/main" count="258" uniqueCount="197">
  <si>
    <t xml:space="preserve">ITEM </t>
  </si>
  <si>
    <t>REFERÊNCIA</t>
  </si>
  <si>
    <t>DESCRIÇÃO DOS SERVIÇOS</t>
  </si>
  <si>
    <t>UNIDADE</t>
  </si>
  <si>
    <t>QUANTIDADE</t>
  </si>
  <si>
    <t>PREÇO UNITÁRIO SEM BDI</t>
  </si>
  <si>
    <t>PREÇO UNITARIO COM BDI</t>
  </si>
  <si>
    <t>PREÇO TOTAL</t>
  </si>
  <si>
    <t>Serviços Preliminares</t>
  </si>
  <si>
    <t>1.1</t>
  </si>
  <si>
    <t>1.2</t>
  </si>
  <si>
    <t>1.3</t>
  </si>
  <si>
    <t>COMPOSIÇÃO PROPRIA</t>
  </si>
  <si>
    <t>Administração local</t>
  </si>
  <si>
    <t>mês</t>
  </si>
  <si>
    <t>H</t>
  </si>
  <si>
    <t>CARPINTEIRO</t>
  </si>
  <si>
    <t>UN</t>
  </si>
  <si>
    <t>M</t>
  </si>
  <si>
    <t>KG</t>
  </si>
  <si>
    <t>M2</t>
  </si>
  <si>
    <t>AJUDANTE DE OPERAÇÃO EM GERAL COM ENCARGOS COMPLEMENTARES</t>
  </si>
  <si>
    <t>Serviços de Jardinagem</t>
  </si>
  <si>
    <t>2.1</t>
  </si>
  <si>
    <t>PLANTIO DE GRAMA ESMERALDA OU SÃO CARLOS OU CURITIBANA, EM PLACAS.</t>
  </si>
  <si>
    <t>Roçada com roçadeira costal</t>
  </si>
  <si>
    <t>ha</t>
  </si>
  <si>
    <t>PODA EM ALTURA DE ÁRVORE COM DIÂMETRO DE TRONCO MENOR QUE 0,20 M.</t>
  </si>
  <si>
    <t>PODA EM ALTURA DE ÁRVORE COM DIÂMETRO DE TRONCO MAIOR OU IGUAL A 0,20 "M E MENOR QUE 0,40 M."</t>
  </si>
  <si>
    <t>PODA EM ALTURA DE ÁRVORE COM DIÂMETRO DE TRONCO MAIOR OU IGUAL A 0,40 "M E MENOR QUE 0,60 M.</t>
  </si>
  <si>
    <t>PODA EM ALTURA DE ÁRVORE COM DIÂMETRO DE TRONCO MAIOR OU IGUAL A 0,60 "M".</t>
  </si>
  <si>
    <t>Irrigação de áreas verdes com caminhão pipa</t>
  </si>
  <si>
    <t>2.2</t>
  </si>
  <si>
    <t>2.3</t>
  </si>
  <si>
    <t>2.4</t>
  </si>
  <si>
    <t>2.5</t>
  </si>
  <si>
    <t>2.6</t>
  </si>
  <si>
    <t>2.7</t>
  </si>
  <si>
    <t>2.15</t>
  </si>
  <si>
    <t xml:space="preserve">Irrigação de áreas verdes com caminhão pipa 
</t>
  </si>
  <si>
    <t xml:space="preserve">CAMINHÃO PIPA 6.000 L, PESO BRUTO TOTAL 13.000 KG, DISTÂNCIA ENTRE EIXOS 4,80 M, POTÊNCIA 189 CV INCLUSIVE TANQUE DE AÇO PARA TRANSPORTE DE ÁGUA, CAPACIDADE 6 M3.
</t>
  </si>
  <si>
    <t>CHP</t>
  </si>
  <si>
    <t>TOTAL</t>
  </si>
  <si>
    <t>DESCRIÇÃO</t>
  </si>
  <si>
    <t>QUANTITATIVOS</t>
  </si>
  <si>
    <t>LARGURA</t>
  </si>
  <si>
    <t>COMPRIMENTO</t>
  </si>
  <si>
    <t>ESPESSURA</t>
  </si>
  <si>
    <t>ALTURA</t>
  </si>
  <si>
    <t>ÁREA</t>
  </si>
  <si>
    <t>VOLUME</t>
  </si>
  <si>
    <t>EMPOLAMENTO</t>
  </si>
  <si>
    <t>PESO</t>
  </si>
  <si>
    <t>PESO ESPECIFICO</t>
  </si>
  <si>
    <t>QUANTIDADE </t>
  </si>
  <si>
    <t>SUB TOTAL</t>
  </si>
  <si>
    <t>m2</t>
  </si>
  <si>
    <t>Mão de obra</t>
  </si>
  <si>
    <t>AUXILIAR DE ESCRITORIO</t>
  </si>
  <si>
    <t xml:space="preserve">ENCARREGADO GERAL </t>
  </si>
  <si>
    <t>Placa de obra</t>
  </si>
  <si>
    <t>SERVENTE DE OBRAS</t>
  </si>
  <si>
    <t>Total MO</t>
  </si>
  <si>
    <t>Materiais</t>
  </si>
  <si>
    <t>SARRAFO NAO APARELHADO *2,5 X 7* CM,</t>
  </si>
  <si>
    <t>PONTALETE *7,5 X 7,5* CM</t>
  </si>
  <si>
    <t>PLACA DE OBRA EM CHAPA GALVANIZADA *N. 22</t>
  </si>
  <si>
    <t>PREGO DE ACO POLIDO COM CABECA 18 X 30 (2 3/4 X 10)</t>
  </si>
  <si>
    <t>Total materiais</t>
  </si>
  <si>
    <t>Total Placa de Obras</t>
  </si>
  <si>
    <t>Referências:</t>
  </si>
  <si>
    <t>SINAPI 02/23</t>
  </si>
  <si>
    <t>SICRO 10/22</t>
  </si>
  <si>
    <t>SINAPI</t>
  </si>
  <si>
    <t>SICRO</t>
  </si>
  <si>
    <t>2.8</t>
  </si>
  <si>
    <t>APLICAÇÃO DE ADUBO EM SOLO.</t>
  </si>
  <si>
    <t>COMPOSIÇÃO DO BDI</t>
  </si>
  <si>
    <t>Para cálculo do BDI, deverá ser adotada a seguinte fórmula:</t>
  </si>
  <si>
    <t>BDI = (((1+AC+S+R+G)*(1+DF)*(1-L)/(1-I))-1</t>
  </si>
  <si>
    <t>Onde:</t>
  </si>
  <si>
    <t>AC = Administração Central</t>
  </si>
  <si>
    <t>S = Seguros</t>
  </si>
  <si>
    <t>R = Riscos</t>
  </si>
  <si>
    <t>L = Lucro</t>
  </si>
  <si>
    <t>I = Impostos (PIS, COFINS, ISSQN, CPRB)</t>
  </si>
  <si>
    <t>ITEM</t>
  </si>
  <si>
    <t>VALOR %</t>
  </si>
  <si>
    <t>AC</t>
  </si>
  <si>
    <t>Administração Central</t>
  </si>
  <si>
    <t>total AC =</t>
  </si>
  <si>
    <t xml:space="preserve">DF </t>
  </si>
  <si>
    <t>Despesas Financeiras</t>
  </si>
  <si>
    <t>total DF =</t>
  </si>
  <si>
    <t>S</t>
  </si>
  <si>
    <t>Seguros</t>
  </si>
  <si>
    <t>Taxa de Seguros</t>
  </si>
  <si>
    <t>Total S =</t>
  </si>
  <si>
    <t>R</t>
  </si>
  <si>
    <t>Risco</t>
  </si>
  <si>
    <t>Taxa de Riscos</t>
  </si>
  <si>
    <t>Total R =</t>
  </si>
  <si>
    <t>G</t>
  </si>
  <si>
    <t>Garantias</t>
  </si>
  <si>
    <t>Taxa de Garantias</t>
  </si>
  <si>
    <t>Total G =</t>
  </si>
  <si>
    <t>L</t>
  </si>
  <si>
    <t xml:space="preserve">Lucro </t>
  </si>
  <si>
    <t>Lucro Bruto</t>
  </si>
  <si>
    <t xml:space="preserve">Total L = </t>
  </si>
  <si>
    <t>I</t>
  </si>
  <si>
    <t>Impostos</t>
  </si>
  <si>
    <t>PIS</t>
  </si>
  <si>
    <t>CONFINS</t>
  </si>
  <si>
    <t>ISSQN</t>
  </si>
  <si>
    <t>CPRB</t>
  </si>
  <si>
    <t>Total I =</t>
  </si>
  <si>
    <t>TOTAL BDI (adotado) =</t>
  </si>
  <si>
    <t>PLANILHA DE COMPOSIÇÃO DE ENCARGOS SOCIAIS</t>
  </si>
  <si>
    <t>GRUPO</t>
  </si>
  <si>
    <t>DESCRIÇÃO DOS COMPONENTES</t>
  </si>
  <si>
    <t>PERCENTUAL ( % )</t>
  </si>
  <si>
    <t>HORISTA</t>
  </si>
  <si>
    <t>MENSALISTA</t>
  </si>
  <si>
    <t>A -</t>
  </si>
  <si>
    <t>GRUPO A</t>
  </si>
  <si>
    <t>A1 -</t>
  </si>
  <si>
    <t>INSS</t>
  </si>
  <si>
    <t>A2 -</t>
  </si>
  <si>
    <t>SESI</t>
  </si>
  <si>
    <t>A3 -</t>
  </si>
  <si>
    <t>SENAI</t>
  </si>
  <si>
    <t>A4 -</t>
  </si>
  <si>
    <t>INCRA</t>
  </si>
  <si>
    <t>A5 -</t>
  </si>
  <si>
    <t>SEBRAE</t>
  </si>
  <si>
    <t>A6 -</t>
  </si>
  <si>
    <t>SALÁRIO EDUCAÇÃO</t>
  </si>
  <si>
    <t>A7 -</t>
  </si>
  <si>
    <t>SEGURO CONTRA ACIDENTES DE TRABALHO</t>
  </si>
  <si>
    <t>A8 -</t>
  </si>
  <si>
    <t>FGTS</t>
  </si>
  <si>
    <t>A9 -</t>
  </si>
  <si>
    <t>SECONCI</t>
  </si>
  <si>
    <t>B -</t>
  </si>
  <si>
    <t>GRUPO B</t>
  </si>
  <si>
    <t>B1 -</t>
  </si>
  <si>
    <t>REPOUSO SEMANAL REMUNERADO</t>
  </si>
  <si>
    <t>NÃO INCIDE</t>
  </si>
  <si>
    <t>B2 -</t>
  </si>
  <si>
    <t>FERIADOS</t>
  </si>
  <si>
    <t>B3 -</t>
  </si>
  <si>
    <t>AUXÍLIO ENFERMIDADE</t>
  </si>
  <si>
    <t>B4 -</t>
  </si>
  <si>
    <t>13.º SALÁRIO</t>
  </si>
  <si>
    <t>B5 -</t>
  </si>
  <si>
    <t>LICENÇA PATERNIDADE</t>
  </si>
  <si>
    <t>B6 -</t>
  </si>
  <si>
    <t>FALTAS JUSTIFICADAS</t>
  </si>
  <si>
    <t>B7 -</t>
  </si>
  <si>
    <t>DIAS DE CHUVAS</t>
  </si>
  <si>
    <t>B8 -</t>
  </si>
  <si>
    <t>AUXÍLIO ACIDENTE DE TRABALHO</t>
  </si>
  <si>
    <t>B9 -</t>
  </si>
  <si>
    <t>FÉRIAS GOZADAS</t>
  </si>
  <si>
    <t>B10 -</t>
  </si>
  <si>
    <t>SALÁRIO MATERNIDADE</t>
  </si>
  <si>
    <t>C -</t>
  </si>
  <si>
    <t>GRUPO C</t>
  </si>
  <si>
    <t>C1 -</t>
  </si>
  <si>
    <t>AVISO PRÉVIO INDENIZADO</t>
  </si>
  <si>
    <t>C2 -</t>
  </si>
  <si>
    <t>AVISO PRÉVIO TRABALHADO</t>
  </si>
  <si>
    <t>C3 -</t>
  </si>
  <si>
    <t>FÉRIAS INDENIZADAS</t>
  </si>
  <si>
    <t>C4 -</t>
  </si>
  <si>
    <t>DEPÓSITO RESCISÃO SEM JUSTA CAUSA</t>
  </si>
  <si>
    <t>C5 -</t>
  </si>
  <si>
    <t>INDENIZAÇÃO ADICIONAL</t>
  </si>
  <si>
    <t>D -</t>
  </si>
  <si>
    <t>GRUPO D</t>
  </si>
  <si>
    <t>D1 -</t>
  </si>
  <si>
    <t>REINCIDÊNCIA DE GRUPO A SOBRE GRUPO B</t>
  </si>
  <si>
    <t>D2 -</t>
  </si>
  <si>
    <t>REINCIDÊNCIA DE GRUPO A SOBRE AVISO PRÉVIO TRABALHADO E REINCIDÊNCIA DO FGTS SOBRE AVISO PRÉVIO INDENIZADO</t>
  </si>
  <si>
    <t>E -</t>
  </si>
  <si>
    <t>TOTAL DOS ENCARGOS SOCIAIS</t>
  </si>
  <si>
    <t>Total Administração Local</t>
  </si>
  <si>
    <t>Toral Irrigação de áreas verdes com caminhão pipa</t>
  </si>
  <si>
    <t>Plantio de grama Esmeralda ou São Carlos ou Curitibana em placas</t>
  </si>
  <si>
    <t>Aplicação de adubo em, solo</t>
  </si>
  <si>
    <t>Roçada com rom roçadeira costal</t>
  </si>
  <si>
    <t>Poda em altura de árvore com diâmetro de tronco menor que 0,20 m</t>
  </si>
  <si>
    <t>Poda em altura de árvore com diâmetro de tronco maior ou igual a 0,20 m e menor que 0,40 m</t>
  </si>
  <si>
    <t>Poda em altura de árvore com diâmetro de troco maior ou igual a 0,40 m. e menpr que 0,60 m</t>
  </si>
  <si>
    <t>MEMÓRIA DE CÁLCULO</t>
  </si>
  <si>
    <t>COMPOSIÇÃO DE CUSTO UNITÁRIO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</si>
</sst>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87">
    <xf numFmtId="0" fontId="0" fillId="0" borderId="0" xfId="0"/>
    <xf numFmtId="0" fontId="6" fillId="0" borderId="12" xfId="2" applyFont="1" applyBorder="1" applyAlignment="1">
      <alignment horizontal="right" vertical="center"/>
    </xf>
    <xf numFmtId="0" fontId="6" fillId="0" borderId="5" xfId="2" applyFont="1" applyBorder="1" applyAlignment="1">
      <alignment horizontal="justify" vertical="center"/>
    </xf>
    <xf numFmtId="4" fontId="6" fillId="0" borderId="5" xfId="2" applyNumberFormat="1" applyFont="1" applyBorder="1" applyAlignment="1">
      <alignment horizontal="right" vertical="center"/>
    </xf>
    <xf numFmtId="4" fontId="6" fillId="0" borderId="13" xfId="2" applyNumberFormat="1" applyFont="1" applyBorder="1" applyAlignment="1">
      <alignment horizontal="right" vertical="center"/>
    </xf>
    <xf numFmtId="49" fontId="5" fillId="0" borderId="10" xfId="2" applyNumberFormat="1" applyFont="1" applyBorder="1" applyAlignment="1">
      <alignment horizontal="center" vertical="justify"/>
    </xf>
    <xf numFmtId="0" fontId="5" fillId="0" borderId="1" xfId="2" applyFont="1" applyBorder="1" applyAlignment="1">
      <alignment horizontal="justify" vertical="justify"/>
    </xf>
    <xf numFmtId="10" fontId="5" fillId="0" borderId="1" xfId="2" applyNumberFormat="1" applyFont="1" applyBorder="1" applyAlignment="1">
      <alignment horizontal="right" indent="4"/>
    </xf>
    <xf numFmtId="10" fontId="5" fillId="0" borderId="11" xfId="2" applyNumberFormat="1" applyFont="1" applyBorder="1" applyAlignment="1">
      <alignment horizontal="right" indent="4"/>
    </xf>
    <xf numFmtId="49" fontId="6" fillId="0" borderId="10" xfId="2" applyNumberFormat="1" applyFont="1" applyBorder="1" applyAlignment="1">
      <alignment horizontal="center" vertical="justify"/>
    </xf>
    <xf numFmtId="0" fontId="6" fillId="0" borderId="1" xfId="2" applyFont="1" applyBorder="1" applyAlignment="1">
      <alignment horizontal="justify" vertical="justify"/>
    </xf>
    <xf numFmtId="10" fontId="6" fillId="0" borderId="1" xfId="2" applyNumberFormat="1" applyFont="1" applyBorder="1" applyAlignment="1">
      <alignment horizontal="right" indent="4"/>
    </xf>
    <xf numFmtId="10" fontId="6" fillId="0" borderId="11" xfId="2" applyNumberFormat="1" applyFont="1" applyBorder="1" applyAlignment="1">
      <alignment horizontal="right" indent="4"/>
    </xf>
    <xf numFmtId="10" fontId="6" fillId="0" borderId="1" xfId="2" quotePrefix="1" applyNumberFormat="1" applyFont="1" applyBorder="1" applyAlignment="1">
      <alignment horizontal="right" indent="4"/>
    </xf>
    <xf numFmtId="10" fontId="6" fillId="0" borderId="11" xfId="2" quotePrefix="1" applyNumberFormat="1" applyFont="1" applyBorder="1" applyAlignment="1">
      <alignment horizontal="right" indent="4"/>
    </xf>
    <xf numFmtId="49" fontId="6" fillId="0" borderId="14" xfId="2" applyNumberFormat="1" applyFont="1" applyBorder="1" applyAlignment="1">
      <alignment horizontal="center" vertical="justify"/>
    </xf>
    <xf numFmtId="0" fontId="6" fillId="0" borderId="15" xfId="2" applyFont="1" applyBorder="1" applyAlignment="1">
      <alignment horizontal="justify" vertical="justify"/>
    </xf>
    <xf numFmtId="10" fontId="6" fillId="0" borderId="15" xfId="2" applyNumberFormat="1" applyFont="1" applyBorder="1" applyAlignment="1">
      <alignment horizontal="right" indent="4"/>
    </xf>
    <xf numFmtId="10" fontId="6" fillId="0" borderId="16" xfId="2" applyNumberFormat="1" applyFont="1" applyBorder="1" applyAlignment="1">
      <alignment horizontal="right" indent="4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justify" vertical="center"/>
    </xf>
    <xf numFmtId="4" fontId="6" fillId="0" borderId="0" xfId="2" applyNumberFormat="1" applyFont="1" applyAlignment="1">
      <alignment horizontal="right" vertic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/>
    </xf>
    <xf numFmtId="4" fontId="7" fillId="0" borderId="0" xfId="0" applyNumberFormat="1" applyFont="1"/>
    <xf numFmtId="0" fontId="7" fillId="0" borderId="18" xfId="0" applyFont="1" applyBorder="1"/>
    <xf numFmtId="0" fontId="7" fillId="0" borderId="19" xfId="0" applyFont="1" applyBorder="1"/>
    <xf numFmtId="0" fontId="7" fillId="0" borderId="19" xfId="0" applyFont="1" applyBorder="1" applyAlignment="1">
      <alignment horizontal="right"/>
    </xf>
    <xf numFmtId="0" fontId="7" fillId="0" borderId="20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10" xfId="0" applyFont="1" applyBorder="1" applyAlignment="1">
      <alignment horizontal="center" vertical="center"/>
    </xf>
    <xf numFmtId="4" fontId="7" fillId="0" borderId="11" xfId="0" applyNumberFormat="1" applyFont="1" applyBorder="1" applyAlignment="1">
      <alignment vertical="center"/>
    </xf>
    <xf numFmtId="4" fontId="7" fillId="0" borderId="16" xfId="0" applyNumberFormat="1" applyFont="1" applyBorder="1"/>
    <xf numFmtId="0" fontId="8" fillId="2" borderId="12" xfId="0" applyFont="1" applyFill="1" applyBorder="1" applyAlignment="1">
      <alignment horizontal="center" vertical="center"/>
    </xf>
    <xf numFmtId="0" fontId="8" fillId="2" borderId="24" xfId="0" applyFont="1" applyFill="1" applyBorder="1"/>
    <xf numFmtId="0" fontId="8" fillId="2" borderId="24" xfId="0" applyFont="1" applyFill="1" applyBorder="1" applyAlignment="1">
      <alignment horizontal="center" vertical="center"/>
    </xf>
    <xf numFmtId="4" fontId="8" fillId="2" borderId="24" xfId="0" applyNumberFormat="1" applyFont="1" applyFill="1" applyBorder="1"/>
    <xf numFmtId="4" fontId="8" fillId="2" borderId="13" xfId="0" applyNumberFormat="1" applyFont="1" applyFill="1" applyBorder="1"/>
    <xf numFmtId="0" fontId="8" fillId="2" borderId="10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/>
    <xf numFmtId="4" fontId="8" fillId="2" borderId="11" xfId="0" applyNumberFormat="1" applyFont="1" applyFill="1" applyBorder="1"/>
    <xf numFmtId="4" fontId="8" fillId="2" borderId="16" xfId="0" applyNumberFormat="1" applyFont="1" applyFill="1" applyBorder="1"/>
    <xf numFmtId="0" fontId="8" fillId="3" borderId="17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vertical="center"/>
    </xf>
    <xf numFmtId="0" fontId="1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8" fillId="2" borderId="10" xfId="0" applyFont="1" applyFill="1" applyBorder="1"/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6" fillId="2" borderId="8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0" xfId="0" applyFont="1" applyFill="1" applyBorder="1"/>
    <xf numFmtId="4" fontId="8" fillId="2" borderId="31" xfId="0" applyNumberFormat="1" applyFont="1" applyFill="1" applyBorder="1" applyAlignment="1">
      <alignment vertical="center"/>
    </xf>
    <xf numFmtId="0" fontId="7" fillId="0" borderId="1" xfId="0" applyFont="1" applyBorder="1"/>
    <xf numFmtId="0" fontId="7" fillId="0" borderId="11" xfId="0" applyFont="1" applyBorder="1"/>
    <xf numFmtId="4" fontId="7" fillId="0" borderId="1" xfId="0" applyNumberFormat="1" applyFont="1" applyBorder="1"/>
    <xf numFmtId="4" fontId="7" fillId="0" borderId="11" xfId="0" applyNumberFormat="1" applyFont="1" applyBorder="1"/>
    <xf numFmtId="0" fontId="7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/>
    <xf numFmtId="4" fontId="7" fillId="0" borderId="15" xfId="0" applyNumberFormat="1" applyFont="1" applyBorder="1"/>
    <xf numFmtId="0" fontId="7" fillId="0" borderId="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6" xfId="0" applyFont="1" applyBorder="1"/>
    <xf numFmtId="0" fontId="8" fillId="0" borderId="4" xfId="0" applyFont="1" applyBorder="1"/>
    <xf numFmtId="0" fontId="8" fillId="0" borderId="6" xfId="0" applyFont="1" applyBorder="1" applyAlignment="1">
      <alignment horizontal="right"/>
    </xf>
    <xf numFmtId="0" fontId="8" fillId="0" borderId="6" xfId="0" applyFont="1" applyBorder="1"/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0" fontId="7" fillId="0" borderId="8" xfId="0" applyNumberFormat="1" applyFont="1" applyBorder="1"/>
    <xf numFmtId="10" fontId="7" fillId="0" borderId="34" xfId="0" applyNumberFormat="1" applyFont="1" applyBorder="1"/>
    <xf numFmtId="10" fontId="7" fillId="0" borderId="9" xfId="0" applyNumberFormat="1" applyFont="1" applyBorder="1"/>
    <xf numFmtId="10" fontId="8" fillId="0" borderId="34" xfId="0" applyNumberFormat="1" applyFont="1" applyBorder="1"/>
    <xf numFmtId="0" fontId="7" fillId="0" borderId="9" xfId="0" applyFont="1" applyBorder="1"/>
    <xf numFmtId="0" fontId="8" fillId="0" borderId="9" xfId="0" applyFont="1" applyBorder="1"/>
    <xf numFmtId="0" fontId="7" fillId="0" borderId="25" xfId="0" applyFont="1" applyBorder="1" applyAlignment="1">
      <alignment horizontal="center" vertical="center"/>
    </xf>
    <xf numFmtId="0" fontId="8" fillId="0" borderId="26" xfId="0" applyFont="1" applyBorder="1"/>
    <xf numFmtId="10" fontId="8" fillId="0" borderId="38" xfId="0" applyNumberFormat="1" applyFont="1" applyBorder="1"/>
    <xf numFmtId="0" fontId="5" fillId="3" borderId="17" xfId="2" applyFont="1" applyFill="1" applyBorder="1" applyAlignment="1">
      <alignment horizontal="center" vertical="center"/>
    </xf>
    <xf numFmtId="10" fontId="6" fillId="0" borderId="11" xfId="2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5" fillId="4" borderId="39" xfId="2" applyFont="1" applyFill="1" applyBorder="1" applyAlignment="1">
      <alignment horizontal="center" vertical="center"/>
    </xf>
    <xf numFmtId="0" fontId="5" fillId="4" borderId="40" xfId="2" applyFont="1" applyFill="1" applyBorder="1" applyAlignment="1">
      <alignment horizontal="center" vertical="center"/>
    </xf>
    <xf numFmtId="0" fontId="5" fillId="4" borderId="41" xfId="2" applyFont="1" applyFill="1" applyBorder="1" applyAlignment="1">
      <alignment horizontal="center" vertical="center"/>
    </xf>
    <xf numFmtId="0" fontId="5" fillId="3" borderId="42" xfId="2" applyFont="1" applyFill="1" applyBorder="1" applyAlignment="1">
      <alignment horizontal="center" vertical="center"/>
    </xf>
    <xf numFmtId="0" fontId="5" fillId="3" borderId="43" xfId="2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/>
    </xf>
    <xf numFmtId="0" fontId="5" fillId="3" borderId="37" xfId="2" applyFont="1" applyFill="1" applyBorder="1" applyAlignment="1">
      <alignment horizontal="center" vertical="center"/>
    </xf>
  </cellXfs>
  <cellStyles count="3">
    <cellStyle name="Normal" xfId="0" builtinId="0"/>
    <cellStyle name="Normal 10" xfId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.jp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4</xdr:row>
      <xdr:rowOff>60960</xdr:rowOff>
    </xdr:from>
    <xdr:to>
      <xdr:col>9</xdr:col>
      <xdr:colOff>937260</xdr:colOff>
      <xdr:row>11</xdr:row>
      <xdr:rowOff>167640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30580"/>
          <a:ext cx="11597640" cy="1440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69277</xdr:colOff>
      <xdr:row>3</xdr:row>
      <xdr:rowOff>69266</xdr:rowOff>
    </xdr:from>
    <xdr:to>
      <xdr:col>14</xdr:col>
      <xdr:colOff>288926</xdr:colOff>
      <xdr:row>11</xdr:row>
      <xdr:rowOff>139700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177" y="678866"/>
          <a:ext cx="16770924" cy="16960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82550</xdr:colOff>
      <xdr:row>35</xdr:row>
      <xdr:rowOff>88900</xdr:rowOff>
    </xdr:from>
    <xdr:to>
      <xdr:col>6</xdr:col>
      <xdr:colOff>783074</xdr:colOff>
      <xdr:row>44</xdr:row>
      <xdr:rowOff>177799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" y="6858000"/>
          <a:ext cx="11520924" cy="1803399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47</xdr:row>
      <xdr:rowOff>50800</xdr:rowOff>
    </xdr:from>
    <xdr:to>
      <xdr:col>6</xdr:col>
      <xdr:colOff>828203</xdr:colOff>
      <xdr:row>55</xdr:row>
      <xdr:rowOff>63500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5350" y="9118600"/>
          <a:ext cx="11604153" cy="15367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57</xdr:row>
      <xdr:rowOff>50800</xdr:rowOff>
    </xdr:from>
    <xdr:to>
      <xdr:col>6</xdr:col>
      <xdr:colOff>834892</xdr:colOff>
      <xdr:row>85</xdr:row>
      <xdr:rowOff>50800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8050" y="11036300"/>
          <a:ext cx="11598142" cy="533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58958</xdr:colOff>
      <xdr:row>87</xdr:row>
      <xdr:rowOff>63500</xdr:rowOff>
    </xdr:from>
    <xdr:to>
      <xdr:col>6</xdr:col>
      <xdr:colOff>829317</xdr:colOff>
      <xdr:row>92</xdr:row>
      <xdr:rowOff>63499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8044" y="17132300"/>
          <a:ext cx="11579873" cy="979713"/>
        </a:xfrm>
        <a:prstGeom prst="rect">
          <a:avLst/>
        </a:prstGeom>
      </xdr:spPr>
    </xdr:pic>
    <xdr:clientData/>
  </xdr:twoCellAnchor>
  <xdr:twoCellAnchor editAs="oneCell">
    <xdr:from>
      <xdr:col>1</xdr:col>
      <xdr:colOff>46258</xdr:colOff>
      <xdr:row>91</xdr:row>
      <xdr:rowOff>187959</xdr:rowOff>
    </xdr:from>
    <xdr:to>
      <xdr:col>6</xdr:col>
      <xdr:colOff>824999</xdr:colOff>
      <xdr:row>101</xdr:row>
      <xdr:rowOff>25037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5344" y="18040530"/>
          <a:ext cx="11588255" cy="1796507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103</xdr:row>
      <xdr:rowOff>50800</xdr:rowOff>
    </xdr:from>
    <xdr:to>
      <xdr:col>6</xdr:col>
      <xdr:colOff>834699</xdr:colOff>
      <xdr:row>116</xdr:row>
      <xdr:rowOff>114299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8050" y="19837400"/>
          <a:ext cx="11597949" cy="253999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118</xdr:row>
      <xdr:rowOff>88900</xdr:rowOff>
    </xdr:from>
    <xdr:to>
      <xdr:col>6</xdr:col>
      <xdr:colOff>730884</xdr:colOff>
      <xdr:row>120</xdr:row>
      <xdr:rowOff>88900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46150" y="22745700"/>
          <a:ext cx="11456034" cy="381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120</xdr:row>
      <xdr:rowOff>86359</xdr:rowOff>
    </xdr:from>
    <xdr:to>
      <xdr:col>6</xdr:col>
      <xdr:colOff>812473</xdr:colOff>
      <xdr:row>132</xdr:row>
      <xdr:rowOff>84744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46150" y="23124159"/>
          <a:ext cx="11537623" cy="2284385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120651</xdr:colOff>
      <xdr:row>134</xdr:row>
      <xdr:rowOff>38100</xdr:rowOff>
    </xdr:from>
    <xdr:to>
      <xdr:col>6</xdr:col>
      <xdr:colOff>736601</xdr:colOff>
      <xdr:row>148</xdr:row>
      <xdr:rowOff>41563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71551" y="25755600"/>
          <a:ext cx="11436350" cy="2670463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3</xdr:row>
      <xdr:rowOff>50800</xdr:rowOff>
    </xdr:from>
    <xdr:to>
      <xdr:col>6</xdr:col>
      <xdr:colOff>863600</xdr:colOff>
      <xdr:row>11</xdr:row>
      <xdr:rowOff>139700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480" y="635000"/>
          <a:ext cx="11615420" cy="1612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3</xdr:row>
      <xdr:rowOff>22860</xdr:rowOff>
    </xdr:from>
    <xdr:to>
      <xdr:col>3</xdr:col>
      <xdr:colOff>1676400</xdr:colOff>
      <xdr:row>11</xdr:row>
      <xdr:rowOff>155302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" y="601980"/>
          <a:ext cx="7978140" cy="16564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4</xdr:row>
      <xdr:rowOff>45720</xdr:rowOff>
    </xdr:from>
    <xdr:to>
      <xdr:col>4</xdr:col>
      <xdr:colOff>1165860</xdr:colOff>
      <xdr:row>10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" y="845820"/>
          <a:ext cx="742188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K33"/>
  <sheetViews>
    <sheetView tabSelected="1" view="pageBreakPreview" topLeftCell="A19" zoomScale="80" zoomScaleNormal="100" zoomScaleSheetLayoutView="80" workbookViewId="0">
      <selection activeCell="J17" sqref="J17"/>
    </sheetView>
  </sheetViews>
  <sheetFormatPr defaultColWidth="11.25" defaultRowHeight="15" x14ac:dyDescent="0.2"/>
  <cols>
    <col min="1" max="2" width="11.25" style="22"/>
    <col min="3" max="4" width="12.75" style="22" customWidth="1"/>
    <col min="5" max="5" width="50.75" style="22" customWidth="1"/>
    <col min="6" max="6" width="11.25" style="22"/>
    <col min="7" max="7" width="15.75" style="22" customWidth="1"/>
    <col min="8" max="10" width="12.75" style="22" customWidth="1"/>
    <col min="11" max="16384" width="11.25" style="22"/>
  </cols>
  <sheetData>
    <row r="4" spans="2:10" ht="15.75" thickBot="1" x14ac:dyDescent="0.25"/>
    <row r="5" spans="2:10" x14ac:dyDescent="0.2">
      <c r="B5" s="107"/>
      <c r="C5" s="108"/>
      <c r="D5" s="108"/>
      <c r="E5" s="108"/>
      <c r="F5" s="108"/>
      <c r="G5" s="108"/>
      <c r="H5" s="108"/>
      <c r="I5" s="108"/>
      <c r="J5" s="109"/>
    </row>
    <row r="6" spans="2:10" x14ac:dyDescent="0.2">
      <c r="B6" s="110"/>
      <c r="C6" s="111"/>
      <c r="D6" s="111"/>
      <c r="E6" s="111"/>
      <c r="F6" s="111"/>
      <c r="G6" s="111"/>
      <c r="H6" s="111"/>
      <c r="I6" s="111"/>
      <c r="J6" s="112"/>
    </row>
    <row r="7" spans="2:10" x14ac:dyDescent="0.2">
      <c r="B7" s="110"/>
      <c r="C7" s="111"/>
      <c r="D7" s="111"/>
      <c r="E7" s="111"/>
      <c r="F7" s="111"/>
      <c r="G7" s="111"/>
      <c r="H7" s="111"/>
      <c r="I7" s="111"/>
      <c r="J7" s="112"/>
    </row>
    <row r="8" spans="2:10" x14ac:dyDescent="0.2">
      <c r="B8" s="110"/>
      <c r="C8" s="111"/>
      <c r="D8" s="111"/>
      <c r="E8" s="111"/>
      <c r="F8" s="111"/>
      <c r="G8" s="111"/>
      <c r="H8" s="111"/>
      <c r="I8" s="111"/>
      <c r="J8" s="112"/>
    </row>
    <row r="9" spans="2:10" x14ac:dyDescent="0.2">
      <c r="B9" s="110"/>
      <c r="C9" s="111"/>
      <c r="D9" s="111"/>
      <c r="E9" s="111"/>
      <c r="F9" s="111"/>
      <c r="G9" s="111"/>
      <c r="H9" s="111"/>
      <c r="I9" s="111"/>
      <c r="J9" s="112"/>
    </row>
    <row r="10" spans="2:10" x14ac:dyDescent="0.2">
      <c r="B10" s="110"/>
      <c r="C10" s="111"/>
      <c r="D10" s="111"/>
      <c r="E10" s="111"/>
      <c r="F10" s="111"/>
      <c r="G10" s="111"/>
      <c r="H10" s="111"/>
      <c r="I10" s="111"/>
      <c r="J10" s="112"/>
    </row>
    <row r="11" spans="2:10" x14ac:dyDescent="0.2">
      <c r="B11" s="110"/>
      <c r="C11" s="111"/>
      <c r="D11" s="111"/>
      <c r="E11" s="111"/>
      <c r="F11" s="111"/>
      <c r="G11" s="111"/>
      <c r="H11" s="111"/>
      <c r="I11" s="111"/>
      <c r="J11" s="112"/>
    </row>
    <row r="12" spans="2:10" ht="15.75" thickBot="1" x14ac:dyDescent="0.25">
      <c r="B12" s="113"/>
      <c r="C12" s="114"/>
      <c r="D12" s="114"/>
      <c r="E12" s="114"/>
      <c r="F12" s="114"/>
      <c r="G12" s="114"/>
      <c r="H12" s="114"/>
      <c r="I12" s="114"/>
      <c r="J12" s="115"/>
    </row>
    <row r="13" spans="2:10" x14ac:dyDescent="0.2">
      <c r="B13" s="31"/>
      <c r="C13" s="32"/>
      <c r="D13" s="32"/>
      <c r="E13" s="33" t="s">
        <v>70</v>
      </c>
      <c r="F13" s="32" t="s">
        <v>71</v>
      </c>
      <c r="G13" s="32"/>
      <c r="H13" s="32"/>
      <c r="I13" s="32"/>
      <c r="J13" s="34"/>
    </row>
    <row r="14" spans="2:10" x14ac:dyDescent="0.2">
      <c r="B14" s="35"/>
      <c r="F14" s="22" t="s">
        <v>72</v>
      </c>
      <c r="J14" s="36"/>
    </row>
    <row r="15" spans="2:10" ht="15.75" thickBot="1" x14ac:dyDescent="0.25">
      <c r="B15" s="35"/>
      <c r="J15" s="36"/>
    </row>
    <row r="16" spans="2:10" ht="48" thickBot="1" x14ac:dyDescent="0.25">
      <c r="B16" s="51" t="s">
        <v>0</v>
      </c>
      <c r="C16" s="120" t="s">
        <v>1</v>
      </c>
      <c r="D16" s="120"/>
      <c r="E16" s="51" t="s">
        <v>2</v>
      </c>
      <c r="F16" s="51" t="s">
        <v>3</v>
      </c>
      <c r="G16" s="51" t="s">
        <v>4</v>
      </c>
      <c r="H16" s="51" t="s">
        <v>5</v>
      </c>
      <c r="I16" s="51" t="s">
        <v>6</v>
      </c>
      <c r="J16" s="51" t="s">
        <v>7</v>
      </c>
    </row>
    <row r="17" spans="2:11" ht="15.75" x14ac:dyDescent="0.25">
      <c r="B17" s="40">
        <v>1</v>
      </c>
      <c r="C17" s="118"/>
      <c r="D17" s="119"/>
      <c r="E17" s="41" t="s">
        <v>8</v>
      </c>
      <c r="F17" s="42"/>
      <c r="G17" s="43"/>
      <c r="H17" s="43"/>
      <c r="I17" s="43"/>
      <c r="J17" s="44">
        <f>SUM(J18:J19)</f>
        <v>65394.78</v>
      </c>
    </row>
    <row r="18" spans="2:11" x14ac:dyDescent="0.2">
      <c r="B18" s="37" t="s">
        <v>9</v>
      </c>
      <c r="C18" s="121" t="s">
        <v>12</v>
      </c>
      <c r="D18" s="122"/>
      <c r="E18" s="25" t="s">
        <v>60</v>
      </c>
      <c r="F18" s="24" t="s">
        <v>56</v>
      </c>
      <c r="G18" s="26">
        <v>6</v>
      </c>
      <c r="H18" s="26">
        <v>295.94</v>
      </c>
      <c r="I18" s="26">
        <f>ROUND(H18*1.25,2)</f>
        <v>369.93</v>
      </c>
      <c r="J18" s="38">
        <f>ROUND(G18*I18,2)</f>
        <v>2219.58</v>
      </c>
    </row>
    <row r="19" spans="2:11" x14ac:dyDescent="0.2">
      <c r="B19" s="37" t="s">
        <v>10</v>
      </c>
      <c r="C19" s="121" t="s">
        <v>12</v>
      </c>
      <c r="D19" s="122"/>
      <c r="E19" s="27" t="s">
        <v>13</v>
      </c>
      <c r="F19" s="24" t="s">
        <v>14</v>
      </c>
      <c r="G19" s="26">
        <v>12</v>
      </c>
      <c r="H19" s="26">
        <v>4211.68</v>
      </c>
      <c r="I19" s="26">
        <f>ROUND(H19*1.25,2)</f>
        <v>5264.6</v>
      </c>
      <c r="J19" s="38">
        <f>ROUND(G19*I19,2)</f>
        <v>63175.199999999997</v>
      </c>
    </row>
    <row r="20" spans="2:11" ht="15.75" x14ac:dyDescent="0.25">
      <c r="B20" s="45">
        <v>2</v>
      </c>
      <c r="C20" s="46"/>
      <c r="D20" s="46"/>
      <c r="E20" s="46" t="s">
        <v>22</v>
      </c>
      <c r="F20" s="47"/>
      <c r="G20" s="48"/>
      <c r="H20" s="48"/>
      <c r="I20" s="48"/>
      <c r="J20" s="49">
        <f>SUM(J21:J28)</f>
        <v>617522.80000000005</v>
      </c>
    </row>
    <row r="21" spans="2:11" ht="30" x14ac:dyDescent="0.2">
      <c r="B21" s="37" t="s">
        <v>23</v>
      </c>
      <c r="C21" s="28">
        <v>103946</v>
      </c>
      <c r="D21" s="28" t="s">
        <v>73</v>
      </c>
      <c r="E21" s="25" t="s">
        <v>24</v>
      </c>
      <c r="F21" s="24" t="s">
        <v>20</v>
      </c>
      <c r="G21" s="26">
        <v>3000</v>
      </c>
      <c r="H21" s="26">
        <v>21.64</v>
      </c>
      <c r="I21" s="26">
        <f t="shared" ref="I21:I28" si="0">ROUND(H21*1.25,2)</f>
        <v>27.05</v>
      </c>
      <c r="J21" s="38">
        <f>ROUND(G21*I21,2)</f>
        <v>81150</v>
      </c>
    </row>
    <row r="22" spans="2:11" x14ac:dyDescent="0.2">
      <c r="B22" s="37" t="s">
        <v>32</v>
      </c>
      <c r="C22" s="28">
        <v>98520</v>
      </c>
      <c r="D22" s="28" t="s">
        <v>73</v>
      </c>
      <c r="E22" s="25" t="s">
        <v>76</v>
      </c>
      <c r="F22" s="24" t="s">
        <v>20</v>
      </c>
      <c r="G22" s="26">
        <v>3000</v>
      </c>
      <c r="H22" s="26">
        <v>7.07</v>
      </c>
      <c r="I22" s="26">
        <f t="shared" si="0"/>
        <v>8.84</v>
      </c>
      <c r="J22" s="38">
        <f t="shared" ref="J22:J28" si="1">ROUND(G22*I22,2)</f>
        <v>26520</v>
      </c>
    </row>
    <row r="23" spans="2:11" x14ac:dyDescent="0.2">
      <c r="B23" s="37" t="s">
        <v>33</v>
      </c>
      <c r="C23" s="28">
        <v>4915776</v>
      </c>
      <c r="D23" s="28" t="s">
        <v>74</v>
      </c>
      <c r="E23" s="25" t="s">
        <v>25</v>
      </c>
      <c r="F23" s="24" t="s">
        <v>26</v>
      </c>
      <c r="G23" s="29">
        <v>60</v>
      </c>
      <c r="H23" s="26">
        <v>625.20000000000005</v>
      </c>
      <c r="I23" s="26">
        <f t="shared" si="0"/>
        <v>781.5</v>
      </c>
      <c r="J23" s="38">
        <f t="shared" si="1"/>
        <v>46890</v>
      </c>
    </row>
    <row r="24" spans="2:11" ht="30" x14ac:dyDescent="0.2">
      <c r="B24" s="37" t="s">
        <v>34</v>
      </c>
      <c r="C24" s="28">
        <v>98532</v>
      </c>
      <c r="D24" s="28" t="s">
        <v>73</v>
      </c>
      <c r="E24" s="25" t="s">
        <v>27</v>
      </c>
      <c r="F24" s="24" t="s">
        <v>17</v>
      </c>
      <c r="G24" s="29">
        <v>100</v>
      </c>
      <c r="H24" s="26">
        <v>105.7</v>
      </c>
      <c r="I24" s="26">
        <f t="shared" si="0"/>
        <v>132.13</v>
      </c>
      <c r="J24" s="38">
        <f t="shared" si="1"/>
        <v>13213</v>
      </c>
    </row>
    <row r="25" spans="2:11" ht="45" x14ac:dyDescent="0.2">
      <c r="B25" s="37" t="s">
        <v>35</v>
      </c>
      <c r="C25" s="28">
        <v>98533</v>
      </c>
      <c r="D25" s="28" t="s">
        <v>73</v>
      </c>
      <c r="E25" s="25" t="s">
        <v>28</v>
      </c>
      <c r="F25" s="24" t="s">
        <v>17</v>
      </c>
      <c r="G25" s="29">
        <v>100</v>
      </c>
      <c r="H25" s="26">
        <v>283.94</v>
      </c>
      <c r="I25" s="26">
        <f t="shared" si="0"/>
        <v>354.93</v>
      </c>
      <c r="J25" s="38">
        <f t="shared" si="1"/>
        <v>35493</v>
      </c>
    </row>
    <row r="26" spans="2:11" ht="45" x14ac:dyDescent="0.2">
      <c r="B26" s="37" t="s">
        <v>36</v>
      </c>
      <c r="C26" s="28">
        <v>98534</v>
      </c>
      <c r="D26" s="28" t="s">
        <v>73</v>
      </c>
      <c r="E26" s="25" t="s">
        <v>29</v>
      </c>
      <c r="F26" s="24" t="s">
        <v>17</v>
      </c>
      <c r="G26" s="29">
        <v>100</v>
      </c>
      <c r="H26" s="26">
        <v>733.99</v>
      </c>
      <c r="I26" s="26">
        <f t="shared" si="0"/>
        <v>917.49</v>
      </c>
      <c r="J26" s="38">
        <f t="shared" si="1"/>
        <v>91749</v>
      </c>
    </row>
    <row r="27" spans="2:11" ht="30" x14ac:dyDescent="0.2">
      <c r="B27" s="37" t="s">
        <v>37</v>
      </c>
      <c r="C27" s="28">
        <v>98535</v>
      </c>
      <c r="D27" s="28" t="s">
        <v>73</v>
      </c>
      <c r="E27" s="25" t="s">
        <v>30</v>
      </c>
      <c r="F27" s="24" t="s">
        <v>17</v>
      </c>
      <c r="G27" s="29">
        <v>30</v>
      </c>
      <c r="H27" s="26">
        <v>1150.51</v>
      </c>
      <c r="I27" s="26">
        <f t="shared" si="0"/>
        <v>1438.14</v>
      </c>
      <c r="J27" s="38">
        <f t="shared" si="1"/>
        <v>43144.2</v>
      </c>
    </row>
    <row r="28" spans="2:11" x14ac:dyDescent="0.2">
      <c r="B28" s="37" t="s">
        <v>75</v>
      </c>
      <c r="C28" s="121" t="s">
        <v>12</v>
      </c>
      <c r="D28" s="122"/>
      <c r="E28" s="25" t="s">
        <v>31</v>
      </c>
      <c r="F28" s="24" t="s">
        <v>14</v>
      </c>
      <c r="G28" s="29">
        <v>12</v>
      </c>
      <c r="H28" s="26">
        <v>18624.240000000002</v>
      </c>
      <c r="I28" s="26">
        <f t="shared" si="0"/>
        <v>23280.3</v>
      </c>
      <c r="J28" s="38">
        <f t="shared" si="1"/>
        <v>279363.59999999998</v>
      </c>
    </row>
    <row r="29" spans="2:11" ht="16.5" thickBot="1" x14ac:dyDescent="0.3">
      <c r="B29" s="116" t="s">
        <v>42</v>
      </c>
      <c r="C29" s="117"/>
      <c r="D29" s="117"/>
      <c r="E29" s="117"/>
      <c r="F29" s="117"/>
      <c r="G29" s="117"/>
      <c r="H29" s="117"/>
      <c r="I29" s="117"/>
      <c r="J29" s="50">
        <f>J17+J20</f>
        <v>682917.58000000007</v>
      </c>
      <c r="K29" s="30"/>
    </row>
    <row r="30" spans="2:11" x14ac:dyDescent="0.2">
      <c r="G30" s="30"/>
      <c r="H30" s="30"/>
      <c r="I30" s="30"/>
      <c r="J30" s="30"/>
      <c r="K30" s="30"/>
    </row>
    <row r="31" spans="2:11" x14ac:dyDescent="0.2">
      <c r="G31" s="30"/>
      <c r="H31" s="30"/>
      <c r="I31" s="30"/>
      <c r="J31" s="30"/>
    </row>
    <row r="32" spans="2:11" x14ac:dyDescent="0.2">
      <c r="G32" s="30"/>
      <c r="H32" s="30"/>
      <c r="I32" s="30"/>
      <c r="J32" s="30"/>
    </row>
    <row r="33" spans="7:10" x14ac:dyDescent="0.2">
      <c r="G33" s="30"/>
      <c r="H33" s="30"/>
      <c r="I33" s="30"/>
      <c r="J33" s="30"/>
    </row>
  </sheetData>
  <mergeCells count="7">
    <mergeCell ref="B5:J12"/>
    <mergeCell ref="B29:I29"/>
    <mergeCell ref="C17:D17"/>
    <mergeCell ref="C16:D16"/>
    <mergeCell ref="C18:D18"/>
    <mergeCell ref="C19:D19"/>
    <mergeCell ref="C28:D28"/>
  </mergeCells>
  <phoneticPr fontId="2" type="noConversion"/>
  <pageMargins left="0.51181102362204722" right="0.51181102362204722" top="0.78740157480314965" bottom="0.78740157480314965" header="0.31496062992125984" footer="0.31496062992125984"/>
  <pageSetup paperSize="9" scale="55" fitToHeight="0" orientation="portrait" horizontalDpi="360" verticalDpi="360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27"/>
  <sheetViews>
    <sheetView view="pageBreakPreview" zoomScale="60" zoomScaleNormal="40" workbookViewId="0">
      <selection activeCell="F36" sqref="F36"/>
    </sheetView>
  </sheetViews>
  <sheetFormatPr defaultColWidth="11.25" defaultRowHeight="15.75" x14ac:dyDescent="0.25"/>
  <cols>
    <col min="2" max="2" width="70" customWidth="1"/>
    <col min="3" max="3" width="9.75" bestFit="1" customWidth="1"/>
    <col min="4" max="4" width="10.75" bestFit="1" customWidth="1"/>
    <col min="5" max="5" width="16.25" bestFit="1" customWidth="1"/>
    <col min="6" max="6" width="12.75" bestFit="1" customWidth="1"/>
    <col min="7" max="7" width="11.375" bestFit="1" customWidth="1"/>
    <col min="8" max="8" width="8" bestFit="1" customWidth="1"/>
    <col min="9" max="9" width="9.25" bestFit="1" customWidth="1"/>
    <col min="10" max="10" width="16.75" bestFit="1" customWidth="1"/>
    <col min="11" max="11" width="6.5" bestFit="1" customWidth="1"/>
    <col min="12" max="12" width="19" bestFit="1" customWidth="1"/>
    <col min="13" max="13" width="14.5" bestFit="1" customWidth="1"/>
    <col min="14" max="14" width="12.25" bestFit="1" customWidth="1"/>
    <col min="15" max="15" width="10.125" bestFit="1" customWidth="1"/>
  </cols>
  <sheetData>
    <row r="3" spans="2:15" ht="16.5" thickBot="1" x14ac:dyDescent="0.3"/>
    <row r="4" spans="2:15" x14ac:dyDescent="0.25">
      <c r="B4" s="134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6"/>
    </row>
    <row r="5" spans="2:15" x14ac:dyDescent="0.25">
      <c r="B5" s="137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9"/>
    </row>
    <row r="6" spans="2:15" x14ac:dyDescent="0.25">
      <c r="B6" s="137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9"/>
    </row>
    <row r="7" spans="2:15" x14ac:dyDescent="0.25">
      <c r="B7" s="137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9"/>
    </row>
    <row r="8" spans="2:15" x14ac:dyDescent="0.25">
      <c r="B8" s="137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9"/>
    </row>
    <row r="9" spans="2:15" x14ac:dyDescent="0.25">
      <c r="B9" s="137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9"/>
    </row>
    <row r="10" spans="2:15" x14ac:dyDescent="0.25">
      <c r="B10" s="137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9"/>
    </row>
    <row r="11" spans="2:15" x14ac:dyDescent="0.25">
      <c r="B11" s="137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9"/>
    </row>
    <row r="12" spans="2:15" ht="16.5" thickBot="1" x14ac:dyDescent="0.3">
      <c r="B12" s="140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2"/>
    </row>
    <row r="13" spans="2:15" x14ac:dyDescent="0.25">
      <c r="B13" s="128" t="s">
        <v>195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30"/>
    </row>
    <row r="14" spans="2:15" ht="16.5" thickBot="1" x14ac:dyDescent="0.3">
      <c r="B14" s="131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3"/>
    </row>
    <row r="15" spans="2:15" s="61" customFormat="1" x14ac:dyDescent="0.25">
      <c r="B15" s="123" t="s">
        <v>43</v>
      </c>
      <c r="C15" s="125" t="s">
        <v>3</v>
      </c>
      <c r="D15" s="125" t="s">
        <v>44</v>
      </c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7"/>
    </row>
    <row r="16" spans="2:15" s="61" customFormat="1" x14ac:dyDescent="0.25">
      <c r="B16" s="124"/>
      <c r="C16" s="126"/>
      <c r="D16" s="62" t="s">
        <v>45</v>
      </c>
      <c r="E16" s="62" t="s">
        <v>46</v>
      </c>
      <c r="F16" s="62" t="s">
        <v>47</v>
      </c>
      <c r="G16" s="62" t="s">
        <v>48</v>
      </c>
      <c r="H16" s="62" t="s">
        <v>49</v>
      </c>
      <c r="I16" s="62" t="s">
        <v>50</v>
      </c>
      <c r="J16" s="62" t="s">
        <v>51</v>
      </c>
      <c r="K16" s="62" t="s">
        <v>52</v>
      </c>
      <c r="L16" s="62" t="s">
        <v>53</v>
      </c>
      <c r="M16" s="62" t="s">
        <v>54</v>
      </c>
      <c r="N16" s="62" t="s">
        <v>55</v>
      </c>
      <c r="O16" s="63" t="s">
        <v>42</v>
      </c>
    </row>
    <row r="17" spans="2:15" x14ac:dyDescent="0.25">
      <c r="B17" s="64" t="s">
        <v>8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6"/>
    </row>
    <row r="18" spans="2:15" x14ac:dyDescent="0.25">
      <c r="B18" s="52" t="s">
        <v>60</v>
      </c>
      <c r="C18" s="24" t="s">
        <v>56</v>
      </c>
      <c r="D18" s="56"/>
      <c r="E18" s="56">
        <v>1</v>
      </c>
      <c r="F18" s="56"/>
      <c r="G18" s="56">
        <v>0.6</v>
      </c>
      <c r="H18" s="56"/>
      <c r="I18" s="56"/>
      <c r="J18" s="56"/>
      <c r="K18" s="56"/>
      <c r="L18" s="56"/>
      <c r="M18" s="56">
        <v>10</v>
      </c>
      <c r="N18" s="56"/>
      <c r="O18" s="57">
        <f>E18*G18*M18</f>
        <v>6</v>
      </c>
    </row>
    <row r="19" spans="2:15" x14ac:dyDescent="0.25">
      <c r="B19" s="53" t="s">
        <v>13</v>
      </c>
      <c r="C19" s="24" t="s">
        <v>14</v>
      </c>
      <c r="D19" s="56"/>
      <c r="E19" s="56"/>
      <c r="F19" s="56"/>
      <c r="G19" s="56"/>
      <c r="H19" s="56"/>
      <c r="I19" s="56"/>
      <c r="J19" s="56"/>
      <c r="K19" s="56"/>
      <c r="L19" s="56"/>
      <c r="M19" s="56">
        <v>12</v>
      </c>
      <c r="N19" s="56"/>
      <c r="O19" s="57">
        <f>M19</f>
        <v>12</v>
      </c>
    </row>
    <row r="20" spans="2:15" x14ac:dyDescent="0.25">
      <c r="B20" s="64" t="s">
        <v>22</v>
      </c>
      <c r="C20" s="65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8"/>
    </row>
    <row r="21" spans="2:15" ht="30" x14ac:dyDescent="0.25">
      <c r="B21" s="52" t="s">
        <v>24</v>
      </c>
      <c r="C21" s="24" t="s">
        <v>20</v>
      </c>
      <c r="D21" s="56">
        <v>10</v>
      </c>
      <c r="E21" s="56">
        <v>300</v>
      </c>
      <c r="F21" s="56"/>
      <c r="G21" s="56"/>
      <c r="H21" s="56"/>
      <c r="I21" s="56"/>
      <c r="J21" s="56"/>
      <c r="K21" s="56"/>
      <c r="L21" s="56"/>
      <c r="M21" s="56"/>
      <c r="N21" s="56"/>
      <c r="O21" s="57">
        <f>D21*E21</f>
        <v>3000</v>
      </c>
    </row>
    <row r="22" spans="2:15" x14ac:dyDescent="0.25">
      <c r="B22" s="52" t="s">
        <v>25</v>
      </c>
      <c r="C22" s="24" t="s">
        <v>26</v>
      </c>
      <c r="D22" s="56"/>
      <c r="E22" s="56"/>
      <c r="F22" s="56"/>
      <c r="G22" s="56"/>
      <c r="H22" s="56">
        <v>60</v>
      </c>
      <c r="I22" s="56"/>
      <c r="J22" s="56"/>
      <c r="K22" s="56"/>
      <c r="L22" s="56"/>
      <c r="M22" s="56"/>
      <c r="N22" s="56"/>
      <c r="O22" s="57">
        <f>H22</f>
        <v>60</v>
      </c>
    </row>
    <row r="23" spans="2:15" ht="30" x14ac:dyDescent="0.25">
      <c r="B23" s="52" t="s">
        <v>27</v>
      </c>
      <c r="C23" s="24" t="s">
        <v>17</v>
      </c>
      <c r="D23" s="56"/>
      <c r="E23" s="56"/>
      <c r="F23" s="56"/>
      <c r="G23" s="56"/>
      <c r="H23" s="56"/>
      <c r="I23" s="56"/>
      <c r="J23" s="56"/>
      <c r="K23" s="56"/>
      <c r="L23" s="56"/>
      <c r="M23" s="56">
        <v>100</v>
      </c>
      <c r="N23" s="56"/>
      <c r="O23" s="57">
        <f>M23</f>
        <v>100</v>
      </c>
    </row>
    <row r="24" spans="2:15" ht="30" x14ac:dyDescent="0.25">
      <c r="B24" s="52" t="s">
        <v>28</v>
      </c>
      <c r="C24" s="24" t="s">
        <v>17</v>
      </c>
      <c r="D24" s="56"/>
      <c r="E24" s="56"/>
      <c r="F24" s="56"/>
      <c r="G24" s="56"/>
      <c r="H24" s="56"/>
      <c r="I24" s="56"/>
      <c r="J24" s="56"/>
      <c r="K24" s="56"/>
      <c r="L24" s="56"/>
      <c r="M24" s="56">
        <v>100</v>
      </c>
      <c r="N24" s="56"/>
      <c r="O24" s="57">
        <f>M24</f>
        <v>100</v>
      </c>
    </row>
    <row r="25" spans="2:15" ht="30" x14ac:dyDescent="0.25">
      <c r="B25" s="52" t="s">
        <v>29</v>
      </c>
      <c r="C25" s="24" t="s">
        <v>17</v>
      </c>
      <c r="D25" s="56"/>
      <c r="E25" s="56"/>
      <c r="F25" s="56"/>
      <c r="G25" s="56"/>
      <c r="H25" s="56"/>
      <c r="I25" s="56"/>
      <c r="J25" s="56"/>
      <c r="K25" s="56"/>
      <c r="L25" s="56"/>
      <c r="M25" s="56">
        <v>100</v>
      </c>
      <c r="N25" s="56"/>
      <c r="O25" s="57">
        <f>M25</f>
        <v>100</v>
      </c>
    </row>
    <row r="26" spans="2:15" ht="30" x14ac:dyDescent="0.25">
      <c r="B26" s="52" t="s">
        <v>30</v>
      </c>
      <c r="C26" s="24" t="s">
        <v>17</v>
      </c>
      <c r="D26" s="56"/>
      <c r="E26" s="56"/>
      <c r="F26" s="58"/>
      <c r="G26" s="56"/>
      <c r="H26" s="56"/>
      <c r="I26" s="56"/>
      <c r="J26" s="56"/>
      <c r="K26" s="56"/>
      <c r="L26" s="56"/>
      <c r="M26" s="56">
        <v>30</v>
      </c>
      <c r="N26" s="56"/>
      <c r="O26" s="57">
        <f>M26</f>
        <v>30</v>
      </c>
    </row>
    <row r="27" spans="2:15" ht="16.5" thickBot="1" x14ac:dyDescent="0.3">
      <c r="B27" s="54" t="s">
        <v>31</v>
      </c>
      <c r="C27" s="55" t="s">
        <v>14</v>
      </c>
      <c r="D27" s="59"/>
      <c r="E27" s="59"/>
      <c r="F27" s="59"/>
      <c r="G27" s="59"/>
      <c r="H27" s="59"/>
      <c r="I27" s="59"/>
      <c r="J27" s="59"/>
      <c r="K27" s="59"/>
      <c r="L27" s="59"/>
      <c r="M27" s="59">
        <v>12</v>
      </c>
      <c r="N27" s="59"/>
      <c r="O27" s="60">
        <f>M27</f>
        <v>12</v>
      </c>
    </row>
  </sheetData>
  <mergeCells count="5">
    <mergeCell ref="B15:B16"/>
    <mergeCell ref="C15:C16"/>
    <mergeCell ref="D15:O15"/>
    <mergeCell ref="B13:O14"/>
    <mergeCell ref="B4:O12"/>
  </mergeCells>
  <pageMargins left="0.51181102362204722" right="0.51181102362204722" top="0.78740157480314965" bottom="0.78740157480314965" header="0.31496062992125984" footer="0.31496062992125984"/>
  <pageSetup paperSize="9" scale="55" fitToHeight="0" orientation="landscape" horizontalDpi="360" verticalDpi="360" r:id="rId1"/>
  <headerFooter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154"/>
  <sheetViews>
    <sheetView view="pageBreakPreview" topLeftCell="A4" zoomScale="40" zoomScaleNormal="40" zoomScaleSheetLayoutView="40" workbookViewId="0">
      <selection activeCell="C31" sqref="C31"/>
    </sheetView>
  </sheetViews>
  <sheetFormatPr defaultColWidth="11.25" defaultRowHeight="15" x14ac:dyDescent="0.2"/>
  <cols>
    <col min="1" max="1" width="11.25" style="22"/>
    <col min="2" max="2" width="28.25" style="70" customWidth="1"/>
    <col min="3" max="3" width="79.75" style="22" bestFit="1" customWidth="1"/>
    <col min="4" max="4" width="11.25" style="70"/>
    <col min="5" max="6" width="11.25" style="22" bestFit="1" customWidth="1"/>
    <col min="7" max="7" width="11.75" style="22" bestFit="1" customWidth="1"/>
    <col min="8" max="16384" width="11.25" style="22"/>
  </cols>
  <sheetData>
    <row r="3" spans="2:7" ht="15.75" thickBot="1" x14ac:dyDescent="0.25"/>
    <row r="4" spans="2:7" x14ac:dyDescent="0.2">
      <c r="B4" s="158"/>
      <c r="C4" s="159"/>
      <c r="D4" s="159"/>
      <c r="E4" s="159"/>
      <c r="F4" s="159"/>
      <c r="G4" s="160"/>
    </row>
    <row r="5" spans="2:7" x14ac:dyDescent="0.2">
      <c r="B5" s="146"/>
      <c r="C5" s="147"/>
      <c r="D5" s="147"/>
      <c r="E5" s="147"/>
      <c r="F5" s="147"/>
      <c r="G5" s="148"/>
    </row>
    <row r="6" spans="2:7" x14ac:dyDescent="0.2">
      <c r="B6" s="146"/>
      <c r="C6" s="147"/>
      <c r="D6" s="147"/>
      <c r="E6" s="147"/>
      <c r="F6" s="147"/>
      <c r="G6" s="148"/>
    </row>
    <row r="7" spans="2:7" x14ac:dyDescent="0.2">
      <c r="B7" s="146"/>
      <c r="C7" s="147"/>
      <c r="D7" s="147"/>
      <c r="E7" s="147"/>
      <c r="F7" s="147"/>
      <c r="G7" s="148"/>
    </row>
    <row r="8" spans="2:7" x14ac:dyDescent="0.2">
      <c r="B8" s="146"/>
      <c r="C8" s="147"/>
      <c r="D8" s="147"/>
      <c r="E8" s="147"/>
      <c r="F8" s="147"/>
      <c r="G8" s="148"/>
    </row>
    <row r="9" spans="2:7" x14ac:dyDescent="0.2">
      <c r="B9" s="146"/>
      <c r="C9" s="147"/>
      <c r="D9" s="147"/>
      <c r="E9" s="147"/>
      <c r="F9" s="147"/>
      <c r="G9" s="148"/>
    </row>
    <row r="10" spans="2:7" x14ac:dyDescent="0.2">
      <c r="B10" s="146"/>
      <c r="C10" s="147"/>
      <c r="D10" s="147"/>
      <c r="E10" s="147"/>
      <c r="F10" s="147"/>
      <c r="G10" s="148"/>
    </row>
    <row r="11" spans="2:7" x14ac:dyDescent="0.2">
      <c r="B11" s="146"/>
      <c r="C11" s="147"/>
      <c r="D11" s="147"/>
      <c r="E11" s="147"/>
      <c r="F11" s="147"/>
      <c r="G11" s="148"/>
    </row>
    <row r="12" spans="2:7" ht="15.75" thickBot="1" x14ac:dyDescent="0.25">
      <c r="B12" s="161"/>
      <c r="C12" s="162"/>
      <c r="D12" s="162"/>
      <c r="E12" s="162"/>
      <c r="F12" s="162"/>
      <c r="G12" s="163"/>
    </row>
    <row r="13" spans="2:7" x14ac:dyDescent="0.2">
      <c r="B13" s="152" t="s">
        <v>196</v>
      </c>
      <c r="C13" s="153"/>
      <c r="D13" s="153"/>
      <c r="E13" s="153"/>
      <c r="F13" s="153"/>
      <c r="G13" s="154"/>
    </row>
    <row r="14" spans="2:7" ht="15.75" thickBot="1" x14ac:dyDescent="0.25">
      <c r="B14" s="155"/>
      <c r="C14" s="156"/>
      <c r="D14" s="156"/>
      <c r="E14" s="156"/>
      <c r="F14" s="156"/>
      <c r="G14" s="157"/>
    </row>
    <row r="15" spans="2:7" ht="15.75" x14ac:dyDescent="0.25">
      <c r="B15" s="71" t="s">
        <v>9</v>
      </c>
      <c r="C15" s="72" t="s">
        <v>60</v>
      </c>
      <c r="D15" s="73" t="s">
        <v>20</v>
      </c>
      <c r="E15" s="74"/>
      <c r="F15" s="74"/>
      <c r="G15" s="75">
        <f>G26</f>
        <v>295.94</v>
      </c>
    </row>
    <row r="16" spans="2:7" x14ac:dyDescent="0.2">
      <c r="B16" s="37"/>
      <c r="C16" s="76" t="s">
        <v>57</v>
      </c>
      <c r="D16" s="24"/>
      <c r="E16" s="76"/>
      <c r="F16" s="76"/>
      <c r="G16" s="77"/>
    </row>
    <row r="17" spans="2:7" x14ac:dyDescent="0.2">
      <c r="B17" s="37">
        <v>1213</v>
      </c>
      <c r="C17" s="76" t="s">
        <v>16</v>
      </c>
      <c r="D17" s="24" t="s">
        <v>15</v>
      </c>
      <c r="E17" s="78">
        <v>0.7</v>
      </c>
      <c r="F17" s="78">
        <v>13.97</v>
      </c>
      <c r="G17" s="79">
        <f>ROUND(E17*F17,2)</f>
        <v>9.7799999999999994</v>
      </c>
    </row>
    <row r="18" spans="2:7" x14ac:dyDescent="0.2">
      <c r="B18" s="37">
        <v>6111</v>
      </c>
      <c r="C18" s="76" t="s">
        <v>61</v>
      </c>
      <c r="D18" s="24" t="s">
        <v>15</v>
      </c>
      <c r="E18" s="78">
        <v>0.8</v>
      </c>
      <c r="F18" s="78">
        <v>10.27</v>
      </c>
      <c r="G18" s="79">
        <f>ROUND(E18*F18,2)</f>
        <v>8.2200000000000006</v>
      </c>
    </row>
    <row r="19" spans="2:7" x14ac:dyDescent="0.2">
      <c r="B19" s="37"/>
      <c r="C19" s="80" t="s">
        <v>62</v>
      </c>
      <c r="D19" s="24"/>
      <c r="E19" s="76"/>
      <c r="F19" s="76"/>
      <c r="G19" s="79">
        <f>SUM(G17:G18)</f>
        <v>18</v>
      </c>
    </row>
    <row r="20" spans="2:7" x14ac:dyDescent="0.2">
      <c r="B20" s="37"/>
      <c r="C20" s="76" t="s">
        <v>63</v>
      </c>
      <c r="D20" s="24"/>
      <c r="E20" s="76"/>
      <c r="F20" s="76"/>
      <c r="G20" s="77"/>
    </row>
    <row r="21" spans="2:7" x14ac:dyDescent="0.2">
      <c r="B21" s="37">
        <v>4417</v>
      </c>
      <c r="C21" s="76" t="s">
        <v>64</v>
      </c>
      <c r="D21" s="24" t="s">
        <v>18</v>
      </c>
      <c r="E21" s="78">
        <v>1.1000000000000001</v>
      </c>
      <c r="F21" s="78">
        <v>9.25</v>
      </c>
      <c r="G21" s="79">
        <f>ROUND(E21*F21,2)</f>
        <v>10.18</v>
      </c>
    </row>
    <row r="22" spans="2:7" x14ac:dyDescent="0.2">
      <c r="B22" s="37">
        <v>4491</v>
      </c>
      <c r="C22" s="76" t="s">
        <v>65</v>
      </c>
      <c r="D22" s="24" t="s">
        <v>18</v>
      </c>
      <c r="E22" s="78">
        <v>3.6</v>
      </c>
      <c r="F22" s="78">
        <v>10.55</v>
      </c>
      <c r="G22" s="79">
        <f>ROUND(E22*F22,2)</f>
        <v>37.979999999999997</v>
      </c>
    </row>
    <row r="23" spans="2:7" x14ac:dyDescent="0.2">
      <c r="B23" s="37">
        <v>4813</v>
      </c>
      <c r="C23" s="76" t="s">
        <v>66</v>
      </c>
      <c r="D23" s="24" t="s">
        <v>20</v>
      </c>
      <c r="E23" s="78">
        <v>1</v>
      </c>
      <c r="F23" s="78">
        <v>225</v>
      </c>
      <c r="G23" s="79">
        <f>ROUND(E23*F23,2)</f>
        <v>225</v>
      </c>
    </row>
    <row r="24" spans="2:7" x14ac:dyDescent="0.2">
      <c r="B24" s="37">
        <v>5075</v>
      </c>
      <c r="C24" s="76" t="s">
        <v>67</v>
      </c>
      <c r="D24" s="24" t="s">
        <v>19</v>
      </c>
      <c r="E24" s="78">
        <v>0.2</v>
      </c>
      <c r="F24" s="78">
        <v>23.91</v>
      </c>
      <c r="G24" s="79">
        <f>ROUND(E24*F24,2)</f>
        <v>4.78</v>
      </c>
    </row>
    <row r="25" spans="2:7" x14ac:dyDescent="0.2">
      <c r="B25" s="37"/>
      <c r="C25" s="80" t="s">
        <v>68</v>
      </c>
      <c r="D25" s="24"/>
      <c r="E25" s="76"/>
      <c r="F25" s="76"/>
      <c r="G25" s="79">
        <f>SUM(G21:G24)</f>
        <v>277.93999999999994</v>
      </c>
    </row>
    <row r="26" spans="2:7" ht="16.899999999999999" customHeight="1" x14ac:dyDescent="0.2">
      <c r="B26" s="37"/>
      <c r="C26" s="76" t="s">
        <v>69</v>
      </c>
      <c r="D26" s="24"/>
      <c r="E26" s="76"/>
      <c r="F26" s="76"/>
      <c r="G26" s="79">
        <f>ROUND(G19+G25,2)</f>
        <v>295.94</v>
      </c>
    </row>
    <row r="27" spans="2:7" x14ac:dyDescent="0.2">
      <c r="B27" s="37"/>
      <c r="C27" s="76"/>
      <c r="D27" s="24"/>
      <c r="E27" s="76"/>
      <c r="F27" s="76"/>
      <c r="G27" s="77"/>
    </row>
    <row r="28" spans="2:7" ht="15.75" x14ac:dyDescent="0.25">
      <c r="B28" s="45" t="s">
        <v>11</v>
      </c>
      <c r="C28" s="46" t="s">
        <v>13</v>
      </c>
      <c r="D28" s="47"/>
      <c r="E28" s="46"/>
      <c r="F28" s="46"/>
      <c r="G28" s="49">
        <f>G32</f>
        <v>4212.6799999999994</v>
      </c>
    </row>
    <row r="29" spans="2:7" x14ac:dyDescent="0.2">
      <c r="B29" s="37"/>
      <c r="C29" s="76" t="s">
        <v>57</v>
      </c>
      <c r="D29" s="24"/>
      <c r="E29" s="76"/>
      <c r="F29" s="76"/>
      <c r="G29" s="77"/>
    </row>
    <row r="30" spans="2:7" x14ac:dyDescent="0.2">
      <c r="B30" s="37">
        <v>90776</v>
      </c>
      <c r="C30" s="76" t="s">
        <v>59</v>
      </c>
      <c r="D30" s="24" t="s">
        <v>15</v>
      </c>
      <c r="E30" s="78">
        <v>60</v>
      </c>
      <c r="F30" s="78">
        <v>31.99</v>
      </c>
      <c r="G30" s="79">
        <f>E30*F30</f>
        <v>1919.3999999999999</v>
      </c>
    </row>
    <row r="31" spans="2:7" x14ac:dyDescent="0.2">
      <c r="B31" s="37">
        <v>90772</v>
      </c>
      <c r="C31" s="76" t="s">
        <v>58</v>
      </c>
      <c r="D31" s="24" t="s">
        <v>15</v>
      </c>
      <c r="E31" s="78">
        <v>176</v>
      </c>
      <c r="F31" s="78">
        <v>13.03</v>
      </c>
      <c r="G31" s="79">
        <f t="shared" ref="G31" si="0">E31*F31</f>
        <v>2293.2799999999997</v>
      </c>
    </row>
    <row r="32" spans="2:7" x14ac:dyDescent="0.2">
      <c r="B32" s="37"/>
      <c r="C32" s="76" t="s">
        <v>187</v>
      </c>
      <c r="D32" s="24"/>
      <c r="E32" s="78"/>
      <c r="F32" s="78"/>
      <c r="G32" s="79">
        <f>SUM(G30:G31)</f>
        <v>4212.6799999999994</v>
      </c>
    </row>
    <row r="33" spans="2:7" x14ac:dyDescent="0.2">
      <c r="B33" s="37"/>
      <c r="C33" s="76" t="s">
        <v>187</v>
      </c>
      <c r="D33" s="24"/>
      <c r="E33" s="76"/>
      <c r="F33" s="76"/>
      <c r="G33" s="79"/>
    </row>
    <row r="34" spans="2:7" x14ac:dyDescent="0.2">
      <c r="B34" s="37"/>
      <c r="C34" s="76"/>
      <c r="D34" s="24"/>
      <c r="E34" s="76"/>
      <c r="F34" s="76"/>
      <c r="G34" s="79"/>
    </row>
    <row r="35" spans="2:7" ht="15.75" x14ac:dyDescent="0.25">
      <c r="B35" s="45" t="s">
        <v>23</v>
      </c>
      <c r="C35" s="46" t="s">
        <v>189</v>
      </c>
      <c r="D35" s="47" t="s">
        <v>56</v>
      </c>
      <c r="E35" s="46"/>
      <c r="F35" s="46"/>
      <c r="G35" s="49">
        <v>21.64</v>
      </c>
    </row>
    <row r="36" spans="2:7" x14ac:dyDescent="0.2">
      <c r="B36" s="143"/>
      <c r="C36" s="144"/>
      <c r="D36" s="144"/>
      <c r="E36" s="144"/>
      <c r="F36" s="144"/>
      <c r="G36" s="145"/>
    </row>
    <row r="37" spans="2:7" x14ac:dyDescent="0.2">
      <c r="B37" s="146"/>
      <c r="C37" s="147"/>
      <c r="D37" s="147"/>
      <c r="E37" s="147"/>
      <c r="F37" s="147"/>
      <c r="G37" s="148"/>
    </row>
    <row r="38" spans="2:7" x14ac:dyDescent="0.2">
      <c r="B38" s="146"/>
      <c r="C38" s="147"/>
      <c r="D38" s="147"/>
      <c r="E38" s="147"/>
      <c r="F38" s="147"/>
      <c r="G38" s="148"/>
    </row>
    <row r="39" spans="2:7" x14ac:dyDescent="0.2">
      <c r="B39" s="146"/>
      <c r="C39" s="147"/>
      <c r="D39" s="147"/>
      <c r="E39" s="147"/>
      <c r="F39" s="147"/>
      <c r="G39" s="148"/>
    </row>
    <row r="40" spans="2:7" x14ac:dyDescent="0.2">
      <c r="B40" s="146"/>
      <c r="C40" s="147"/>
      <c r="D40" s="147"/>
      <c r="E40" s="147"/>
      <c r="F40" s="147"/>
      <c r="G40" s="148"/>
    </row>
    <row r="41" spans="2:7" x14ac:dyDescent="0.2">
      <c r="B41" s="146"/>
      <c r="C41" s="147"/>
      <c r="D41" s="147"/>
      <c r="E41" s="147"/>
      <c r="F41" s="147"/>
      <c r="G41" s="148"/>
    </row>
    <row r="42" spans="2:7" x14ac:dyDescent="0.2">
      <c r="B42" s="146"/>
      <c r="C42" s="147"/>
      <c r="D42" s="147"/>
      <c r="E42" s="147"/>
      <c r="F42" s="147"/>
      <c r="G42" s="148"/>
    </row>
    <row r="43" spans="2:7" x14ac:dyDescent="0.2">
      <c r="B43" s="146"/>
      <c r="C43" s="147"/>
      <c r="D43" s="147"/>
      <c r="E43" s="147"/>
      <c r="F43" s="147"/>
      <c r="G43" s="148"/>
    </row>
    <row r="44" spans="2:7" x14ac:dyDescent="0.2">
      <c r="B44" s="146"/>
      <c r="C44" s="147"/>
      <c r="D44" s="147"/>
      <c r="E44" s="147"/>
      <c r="F44" s="147"/>
      <c r="G44" s="148"/>
    </row>
    <row r="45" spans="2:7" x14ac:dyDescent="0.2">
      <c r="B45" s="146"/>
      <c r="C45" s="147"/>
      <c r="D45" s="147"/>
      <c r="E45" s="147"/>
      <c r="F45" s="147"/>
      <c r="G45" s="148"/>
    </row>
    <row r="46" spans="2:7" x14ac:dyDescent="0.2">
      <c r="B46" s="149"/>
      <c r="C46" s="150"/>
      <c r="D46" s="150"/>
      <c r="E46" s="150"/>
      <c r="F46" s="150"/>
      <c r="G46" s="151"/>
    </row>
    <row r="47" spans="2:7" ht="15.75" x14ac:dyDescent="0.25">
      <c r="B47" s="45" t="s">
        <v>32</v>
      </c>
      <c r="C47" s="46" t="s">
        <v>190</v>
      </c>
      <c r="D47" s="47"/>
      <c r="E47" s="46"/>
      <c r="F47" s="46"/>
      <c r="G47" s="49">
        <v>7.07</v>
      </c>
    </row>
    <row r="48" spans="2:7" x14ac:dyDescent="0.2">
      <c r="B48" s="143"/>
      <c r="C48" s="144"/>
      <c r="D48" s="144"/>
      <c r="E48" s="144"/>
      <c r="F48" s="144"/>
      <c r="G48" s="145"/>
    </row>
    <row r="49" spans="2:7" x14ac:dyDescent="0.2">
      <c r="B49" s="146"/>
      <c r="C49" s="147"/>
      <c r="D49" s="147"/>
      <c r="E49" s="147"/>
      <c r="F49" s="147"/>
      <c r="G49" s="148"/>
    </row>
    <row r="50" spans="2:7" x14ac:dyDescent="0.2">
      <c r="B50" s="146"/>
      <c r="C50" s="147"/>
      <c r="D50" s="147"/>
      <c r="E50" s="147"/>
      <c r="F50" s="147"/>
      <c r="G50" s="148"/>
    </row>
    <row r="51" spans="2:7" x14ac:dyDescent="0.2">
      <c r="B51" s="146"/>
      <c r="C51" s="147"/>
      <c r="D51" s="147"/>
      <c r="E51" s="147"/>
      <c r="F51" s="147"/>
      <c r="G51" s="148"/>
    </row>
    <row r="52" spans="2:7" x14ac:dyDescent="0.2">
      <c r="B52" s="146"/>
      <c r="C52" s="147"/>
      <c r="D52" s="147"/>
      <c r="E52" s="147"/>
      <c r="F52" s="147"/>
      <c r="G52" s="148"/>
    </row>
    <row r="53" spans="2:7" x14ac:dyDescent="0.2">
      <c r="B53" s="146"/>
      <c r="C53" s="147"/>
      <c r="D53" s="147"/>
      <c r="E53" s="147"/>
      <c r="F53" s="147"/>
      <c r="G53" s="148"/>
    </row>
    <row r="54" spans="2:7" x14ac:dyDescent="0.2">
      <c r="B54" s="146"/>
      <c r="C54" s="147"/>
      <c r="D54" s="147"/>
      <c r="E54" s="147"/>
      <c r="F54" s="147"/>
      <c r="G54" s="148"/>
    </row>
    <row r="55" spans="2:7" x14ac:dyDescent="0.2">
      <c r="B55" s="146"/>
      <c r="C55" s="147"/>
      <c r="D55" s="147"/>
      <c r="E55" s="147"/>
      <c r="F55" s="147"/>
      <c r="G55" s="148"/>
    </row>
    <row r="56" spans="2:7" x14ac:dyDescent="0.2">
      <c r="B56" s="149"/>
      <c r="C56" s="150"/>
      <c r="D56" s="150"/>
      <c r="E56" s="150"/>
      <c r="F56" s="150"/>
      <c r="G56" s="151"/>
    </row>
    <row r="57" spans="2:7" ht="15.75" x14ac:dyDescent="0.25">
      <c r="B57" s="45" t="s">
        <v>33</v>
      </c>
      <c r="C57" s="46" t="s">
        <v>191</v>
      </c>
      <c r="D57" s="47"/>
      <c r="E57" s="46"/>
      <c r="F57" s="46"/>
      <c r="G57" s="49">
        <v>652.20000000000005</v>
      </c>
    </row>
    <row r="58" spans="2:7" x14ac:dyDescent="0.2">
      <c r="B58" s="143"/>
      <c r="C58" s="144"/>
      <c r="D58" s="144"/>
      <c r="E58" s="144"/>
      <c r="F58" s="144"/>
      <c r="G58" s="145"/>
    </row>
    <row r="59" spans="2:7" x14ac:dyDescent="0.2">
      <c r="B59" s="146"/>
      <c r="C59" s="147"/>
      <c r="D59" s="147"/>
      <c r="E59" s="147"/>
      <c r="F59" s="147"/>
      <c r="G59" s="148"/>
    </row>
    <row r="60" spans="2:7" x14ac:dyDescent="0.2">
      <c r="B60" s="146"/>
      <c r="C60" s="147"/>
      <c r="D60" s="147"/>
      <c r="E60" s="147"/>
      <c r="F60" s="147"/>
      <c r="G60" s="148"/>
    </row>
    <row r="61" spans="2:7" x14ac:dyDescent="0.2">
      <c r="B61" s="146"/>
      <c r="C61" s="147"/>
      <c r="D61" s="147"/>
      <c r="E61" s="147"/>
      <c r="F61" s="147"/>
      <c r="G61" s="148"/>
    </row>
    <row r="62" spans="2:7" x14ac:dyDescent="0.2">
      <c r="B62" s="146"/>
      <c r="C62" s="147"/>
      <c r="D62" s="147"/>
      <c r="E62" s="147"/>
      <c r="F62" s="147"/>
      <c r="G62" s="148"/>
    </row>
    <row r="63" spans="2:7" x14ac:dyDescent="0.2">
      <c r="B63" s="146"/>
      <c r="C63" s="147"/>
      <c r="D63" s="147"/>
      <c r="E63" s="147"/>
      <c r="F63" s="147"/>
      <c r="G63" s="148"/>
    </row>
    <row r="64" spans="2:7" x14ac:dyDescent="0.2">
      <c r="B64" s="146"/>
      <c r="C64" s="147"/>
      <c r="D64" s="147"/>
      <c r="E64" s="147"/>
      <c r="F64" s="147"/>
      <c r="G64" s="148"/>
    </row>
    <row r="65" spans="2:7" x14ac:dyDescent="0.2">
      <c r="B65" s="146"/>
      <c r="C65" s="147"/>
      <c r="D65" s="147"/>
      <c r="E65" s="147"/>
      <c r="F65" s="147"/>
      <c r="G65" s="148"/>
    </row>
    <row r="66" spans="2:7" x14ac:dyDescent="0.2">
      <c r="B66" s="146"/>
      <c r="C66" s="147"/>
      <c r="D66" s="147"/>
      <c r="E66" s="147"/>
      <c r="F66" s="147"/>
      <c r="G66" s="148"/>
    </row>
    <row r="67" spans="2:7" x14ac:dyDescent="0.2">
      <c r="B67" s="146"/>
      <c r="C67" s="147"/>
      <c r="D67" s="147"/>
      <c r="E67" s="147"/>
      <c r="F67" s="147"/>
      <c r="G67" s="148"/>
    </row>
    <row r="68" spans="2:7" x14ac:dyDescent="0.2">
      <c r="B68" s="146"/>
      <c r="C68" s="147"/>
      <c r="D68" s="147"/>
      <c r="E68" s="147"/>
      <c r="F68" s="147"/>
      <c r="G68" s="148"/>
    </row>
    <row r="69" spans="2:7" x14ac:dyDescent="0.2">
      <c r="B69" s="146"/>
      <c r="C69" s="147"/>
      <c r="D69" s="147"/>
      <c r="E69" s="147"/>
      <c r="F69" s="147"/>
      <c r="G69" s="148"/>
    </row>
    <row r="70" spans="2:7" x14ac:dyDescent="0.2">
      <c r="B70" s="146"/>
      <c r="C70" s="147"/>
      <c r="D70" s="147"/>
      <c r="E70" s="147"/>
      <c r="F70" s="147"/>
      <c r="G70" s="148"/>
    </row>
    <row r="71" spans="2:7" x14ac:dyDescent="0.2">
      <c r="B71" s="146"/>
      <c r="C71" s="147"/>
      <c r="D71" s="147"/>
      <c r="E71" s="147"/>
      <c r="F71" s="147"/>
      <c r="G71" s="148"/>
    </row>
    <row r="72" spans="2:7" x14ac:dyDescent="0.2">
      <c r="B72" s="146"/>
      <c r="C72" s="147"/>
      <c r="D72" s="147"/>
      <c r="E72" s="147"/>
      <c r="F72" s="147"/>
      <c r="G72" s="148"/>
    </row>
    <row r="73" spans="2:7" x14ac:dyDescent="0.2">
      <c r="B73" s="146"/>
      <c r="C73" s="147"/>
      <c r="D73" s="147"/>
      <c r="E73" s="147"/>
      <c r="F73" s="147"/>
      <c r="G73" s="148"/>
    </row>
    <row r="74" spans="2:7" x14ac:dyDescent="0.2">
      <c r="B74" s="146"/>
      <c r="C74" s="147"/>
      <c r="D74" s="147"/>
      <c r="E74" s="147"/>
      <c r="F74" s="147"/>
      <c r="G74" s="148"/>
    </row>
    <row r="75" spans="2:7" x14ac:dyDescent="0.2">
      <c r="B75" s="146"/>
      <c r="C75" s="147"/>
      <c r="D75" s="147"/>
      <c r="E75" s="147"/>
      <c r="F75" s="147"/>
      <c r="G75" s="148"/>
    </row>
    <row r="76" spans="2:7" x14ac:dyDescent="0.2">
      <c r="B76" s="146"/>
      <c r="C76" s="147"/>
      <c r="D76" s="147"/>
      <c r="E76" s="147"/>
      <c r="F76" s="147"/>
      <c r="G76" s="148"/>
    </row>
    <row r="77" spans="2:7" x14ac:dyDescent="0.2">
      <c r="B77" s="146"/>
      <c r="C77" s="147"/>
      <c r="D77" s="147"/>
      <c r="E77" s="147"/>
      <c r="F77" s="147"/>
      <c r="G77" s="148"/>
    </row>
    <row r="78" spans="2:7" x14ac:dyDescent="0.2">
      <c r="B78" s="146"/>
      <c r="C78" s="147"/>
      <c r="D78" s="147"/>
      <c r="E78" s="147"/>
      <c r="F78" s="147"/>
      <c r="G78" s="148"/>
    </row>
    <row r="79" spans="2:7" x14ac:dyDescent="0.2">
      <c r="B79" s="146"/>
      <c r="C79" s="147"/>
      <c r="D79" s="147"/>
      <c r="E79" s="147"/>
      <c r="F79" s="147"/>
      <c r="G79" s="148"/>
    </row>
    <row r="80" spans="2:7" x14ac:dyDescent="0.2">
      <c r="B80" s="146"/>
      <c r="C80" s="147"/>
      <c r="D80" s="147"/>
      <c r="E80" s="147"/>
      <c r="F80" s="147"/>
      <c r="G80" s="148"/>
    </row>
    <row r="81" spans="2:7" x14ac:dyDescent="0.2">
      <c r="B81" s="146"/>
      <c r="C81" s="147"/>
      <c r="D81" s="147"/>
      <c r="E81" s="147"/>
      <c r="F81" s="147"/>
      <c r="G81" s="148"/>
    </row>
    <row r="82" spans="2:7" x14ac:dyDescent="0.2">
      <c r="B82" s="146"/>
      <c r="C82" s="147"/>
      <c r="D82" s="147"/>
      <c r="E82" s="147"/>
      <c r="F82" s="147"/>
      <c r="G82" s="148"/>
    </row>
    <row r="83" spans="2:7" x14ac:dyDescent="0.2">
      <c r="B83" s="146"/>
      <c r="C83" s="147"/>
      <c r="D83" s="147"/>
      <c r="E83" s="147"/>
      <c r="F83" s="147"/>
      <c r="G83" s="148"/>
    </row>
    <row r="84" spans="2:7" x14ac:dyDescent="0.2">
      <c r="B84" s="146"/>
      <c r="C84" s="147"/>
      <c r="D84" s="147"/>
      <c r="E84" s="147"/>
      <c r="F84" s="147"/>
      <c r="G84" s="148"/>
    </row>
    <row r="85" spans="2:7" x14ac:dyDescent="0.2">
      <c r="B85" s="146"/>
      <c r="C85" s="147"/>
      <c r="D85" s="147"/>
      <c r="E85" s="147"/>
      <c r="F85" s="147"/>
      <c r="G85" s="148"/>
    </row>
    <row r="86" spans="2:7" x14ac:dyDescent="0.2">
      <c r="B86" s="149"/>
      <c r="C86" s="150"/>
      <c r="D86" s="150"/>
      <c r="E86" s="150"/>
      <c r="F86" s="150"/>
      <c r="G86" s="151"/>
    </row>
    <row r="87" spans="2:7" ht="15.75" x14ac:dyDescent="0.25">
      <c r="B87" s="45" t="s">
        <v>34</v>
      </c>
      <c r="C87" s="46" t="s">
        <v>192</v>
      </c>
      <c r="D87" s="47"/>
      <c r="E87" s="46"/>
      <c r="F87" s="46"/>
      <c r="G87" s="49">
        <v>105.7</v>
      </c>
    </row>
    <row r="88" spans="2:7" ht="15.4" customHeight="1" x14ac:dyDescent="0.2">
      <c r="B88" s="164"/>
      <c r="C88" s="165"/>
      <c r="D88" s="165"/>
      <c r="E88" s="165"/>
      <c r="F88" s="165"/>
      <c r="G88" s="166"/>
    </row>
    <row r="89" spans="2:7" x14ac:dyDescent="0.2">
      <c r="B89" s="167"/>
      <c r="C89" s="168"/>
      <c r="D89" s="168"/>
      <c r="E89" s="168"/>
      <c r="F89" s="168"/>
      <c r="G89" s="169"/>
    </row>
    <row r="90" spans="2:7" x14ac:dyDescent="0.2">
      <c r="B90" s="167"/>
      <c r="C90" s="168"/>
      <c r="D90" s="168"/>
      <c r="E90" s="168"/>
      <c r="F90" s="168"/>
      <c r="G90" s="169"/>
    </row>
    <row r="91" spans="2:7" x14ac:dyDescent="0.2">
      <c r="B91" s="167"/>
      <c r="C91" s="168"/>
      <c r="D91" s="168"/>
      <c r="E91" s="168"/>
      <c r="F91" s="168"/>
      <c r="G91" s="169"/>
    </row>
    <row r="92" spans="2:7" x14ac:dyDescent="0.2">
      <c r="B92" s="167"/>
      <c r="C92" s="168"/>
      <c r="D92" s="168"/>
      <c r="E92" s="168"/>
      <c r="F92" s="168"/>
      <c r="G92" s="169"/>
    </row>
    <row r="93" spans="2:7" x14ac:dyDescent="0.2">
      <c r="B93" s="167"/>
      <c r="C93" s="168"/>
      <c r="D93" s="168"/>
      <c r="E93" s="168"/>
      <c r="F93" s="168"/>
      <c r="G93" s="169"/>
    </row>
    <row r="94" spans="2:7" x14ac:dyDescent="0.2">
      <c r="B94" s="167"/>
      <c r="C94" s="168"/>
      <c r="D94" s="168"/>
      <c r="E94" s="168"/>
      <c r="F94" s="168"/>
      <c r="G94" s="169"/>
    </row>
    <row r="95" spans="2:7" x14ac:dyDescent="0.2">
      <c r="B95" s="167"/>
      <c r="C95" s="168"/>
      <c r="D95" s="168"/>
      <c r="E95" s="168"/>
      <c r="F95" s="168"/>
      <c r="G95" s="169"/>
    </row>
    <row r="96" spans="2:7" x14ac:dyDescent="0.2">
      <c r="B96" s="167"/>
      <c r="C96" s="168"/>
      <c r="D96" s="168"/>
      <c r="E96" s="168"/>
      <c r="F96" s="168"/>
      <c r="G96" s="169"/>
    </row>
    <row r="97" spans="2:7" x14ac:dyDescent="0.2">
      <c r="B97" s="167"/>
      <c r="C97" s="168"/>
      <c r="D97" s="168"/>
      <c r="E97" s="168"/>
      <c r="F97" s="168"/>
      <c r="G97" s="169"/>
    </row>
    <row r="98" spans="2:7" x14ac:dyDescent="0.2">
      <c r="B98" s="167"/>
      <c r="C98" s="168"/>
      <c r="D98" s="168"/>
      <c r="E98" s="168"/>
      <c r="F98" s="168"/>
      <c r="G98" s="169"/>
    </row>
    <row r="99" spans="2:7" x14ac:dyDescent="0.2">
      <c r="B99" s="167"/>
      <c r="C99" s="168"/>
      <c r="D99" s="168"/>
      <c r="E99" s="168"/>
      <c r="F99" s="168"/>
      <c r="G99" s="169"/>
    </row>
    <row r="100" spans="2:7" x14ac:dyDescent="0.2">
      <c r="B100" s="167"/>
      <c r="C100" s="168"/>
      <c r="D100" s="168"/>
      <c r="E100" s="168"/>
      <c r="F100" s="168"/>
      <c r="G100" s="169"/>
    </row>
    <row r="101" spans="2:7" x14ac:dyDescent="0.2">
      <c r="B101" s="167"/>
      <c r="C101" s="168"/>
      <c r="D101" s="168"/>
      <c r="E101" s="168"/>
      <c r="F101" s="168"/>
      <c r="G101" s="169"/>
    </row>
    <row r="102" spans="2:7" x14ac:dyDescent="0.2">
      <c r="B102" s="170"/>
      <c r="C102" s="171"/>
      <c r="D102" s="171"/>
      <c r="E102" s="171"/>
      <c r="F102" s="171"/>
      <c r="G102" s="172"/>
    </row>
    <row r="103" spans="2:7" ht="15.75" x14ac:dyDescent="0.25">
      <c r="B103" s="45" t="s">
        <v>35</v>
      </c>
      <c r="C103" s="46" t="s">
        <v>193</v>
      </c>
      <c r="D103" s="47"/>
      <c r="E103" s="46"/>
      <c r="F103" s="46"/>
      <c r="G103" s="49">
        <v>283.94</v>
      </c>
    </row>
    <row r="104" spans="2:7" x14ac:dyDescent="0.2">
      <c r="B104" s="143"/>
      <c r="C104" s="144"/>
      <c r="D104" s="144"/>
      <c r="E104" s="144"/>
      <c r="F104" s="144"/>
      <c r="G104" s="145"/>
    </row>
    <row r="105" spans="2:7" x14ac:dyDescent="0.2">
      <c r="B105" s="146"/>
      <c r="C105" s="147"/>
      <c r="D105" s="147"/>
      <c r="E105" s="147"/>
      <c r="F105" s="147"/>
      <c r="G105" s="148"/>
    </row>
    <row r="106" spans="2:7" x14ac:dyDescent="0.2">
      <c r="B106" s="146"/>
      <c r="C106" s="147"/>
      <c r="D106" s="147"/>
      <c r="E106" s="147"/>
      <c r="F106" s="147"/>
      <c r="G106" s="148"/>
    </row>
    <row r="107" spans="2:7" x14ac:dyDescent="0.2">
      <c r="B107" s="146"/>
      <c r="C107" s="147"/>
      <c r="D107" s="147"/>
      <c r="E107" s="147"/>
      <c r="F107" s="147"/>
      <c r="G107" s="148"/>
    </row>
    <row r="108" spans="2:7" x14ac:dyDescent="0.2">
      <c r="B108" s="146"/>
      <c r="C108" s="147"/>
      <c r="D108" s="147"/>
      <c r="E108" s="147"/>
      <c r="F108" s="147"/>
      <c r="G108" s="148"/>
    </row>
    <row r="109" spans="2:7" x14ac:dyDescent="0.2">
      <c r="B109" s="146"/>
      <c r="C109" s="147"/>
      <c r="D109" s="147"/>
      <c r="E109" s="147"/>
      <c r="F109" s="147"/>
      <c r="G109" s="148"/>
    </row>
    <row r="110" spans="2:7" x14ac:dyDescent="0.2">
      <c r="B110" s="146"/>
      <c r="C110" s="147"/>
      <c r="D110" s="147"/>
      <c r="E110" s="147"/>
      <c r="F110" s="147"/>
      <c r="G110" s="148"/>
    </row>
    <row r="111" spans="2:7" x14ac:dyDescent="0.2">
      <c r="B111" s="146"/>
      <c r="C111" s="147"/>
      <c r="D111" s="147"/>
      <c r="E111" s="147"/>
      <c r="F111" s="147"/>
      <c r="G111" s="148"/>
    </row>
    <row r="112" spans="2:7" x14ac:dyDescent="0.2">
      <c r="B112" s="146"/>
      <c r="C112" s="147"/>
      <c r="D112" s="147"/>
      <c r="E112" s="147"/>
      <c r="F112" s="147"/>
      <c r="G112" s="148"/>
    </row>
    <row r="113" spans="2:7" x14ac:dyDescent="0.2">
      <c r="B113" s="146"/>
      <c r="C113" s="147"/>
      <c r="D113" s="147"/>
      <c r="E113" s="147"/>
      <c r="F113" s="147"/>
      <c r="G113" s="148"/>
    </row>
    <row r="114" spans="2:7" x14ac:dyDescent="0.2">
      <c r="B114" s="146"/>
      <c r="C114" s="147"/>
      <c r="D114" s="147"/>
      <c r="E114" s="147"/>
      <c r="F114" s="147"/>
      <c r="G114" s="148"/>
    </row>
    <row r="115" spans="2:7" x14ac:dyDescent="0.2">
      <c r="B115" s="146"/>
      <c r="C115" s="147"/>
      <c r="D115" s="147"/>
      <c r="E115" s="147"/>
      <c r="F115" s="147"/>
      <c r="G115" s="148"/>
    </row>
    <row r="116" spans="2:7" x14ac:dyDescent="0.2">
      <c r="B116" s="146"/>
      <c r="C116" s="147"/>
      <c r="D116" s="147"/>
      <c r="E116" s="147"/>
      <c r="F116" s="147"/>
      <c r="G116" s="148"/>
    </row>
    <row r="117" spans="2:7" x14ac:dyDescent="0.2">
      <c r="B117" s="149"/>
      <c r="C117" s="150"/>
      <c r="D117" s="150"/>
      <c r="E117" s="150"/>
      <c r="F117" s="150"/>
      <c r="G117" s="151"/>
    </row>
    <row r="118" spans="2:7" ht="15.75" x14ac:dyDescent="0.25">
      <c r="B118" s="45" t="s">
        <v>36</v>
      </c>
      <c r="C118" s="46" t="s">
        <v>194</v>
      </c>
      <c r="D118" s="47"/>
      <c r="E118" s="46"/>
      <c r="F118" s="46"/>
      <c r="G118" s="49">
        <v>733.99</v>
      </c>
    </row>
    <row r="119" spans="2:7" x14ac:dyDescent="0.2">
      <c r="B119" s="143"/>
      <c r="C119" s="144"/>
      <c r="D119" s="144"/>
      <c r="E119" s="144"/>
      <c r="F119" s="144"/>
      <c r="G119" s="145"/>
    </row>
    <row r="120" spans="2:7" x14ac:dyDescent="0.2">
      <c r="B120" s="146"/>
      <c r="C120" s="147"/>
      <c r="D120" s="147"/>
      <c r="E120" s="147"/>
      <c r="F120" s="147"/>
      <c r="G120" s="148"/>
    </row>
    <row r="121" spans="2:7" x14ac:dyDescent="0.2">
      <c r="B121" s="146"/>
      <c r="C121" s="147"/>
      <c r="D121" s="147"/>
      <c r="E121" s="147"/>
      <c r="F121" s="147"/>
      <c r="G121" s="148"/>
    </row>
    <row r="122" spans="2:7" x14ac:dyDescent="0.2">
      <c r="B122" s="146"/>
      <c r="C122" s="147"/>
      <c r="D122" s="147"/>
      <c r="E122" s="147"/>
      <c r="F122" s="147"/>
      <c r="G122" s="148"/>
    </row>
    <row r="123" spans="2:7" x14ac:dyDescent="0.2">
      <c r="B123" s="146"/>
      <c r="C123" s="147"/>
      <c r="D123" s="147"/>
      <c r="E123" s="147"/>
      <c r="F123" s="147"/>
      <c r="G123" s="148"/>
    </row>
    <row r="124" spans="2:7" x14ac:dyDescent="0.2">
      <c r="B124" s="146"/>
      <c r="C124" s="147"/>
      <c r="D124" s="147"/>
      <c r="E124" s="147"/>
      <c r="F124" s="147"/>
      <c r="G124" s="148"/>
    </row>
    <row r="125" spans="2:7" x14ac:dyDescent="0.2">
      <c r="B125" s="146"/>
      <c r="C125" s="147"/>
      <c r="D125" s="147"/>
      <c r="E125" s="147"/>
      <c r="F125" s="147"/>
      <c r="G125" s="148"/>
    </row>
    <row r="126" spans="2:7" x14ac:dyDescent="0.2">
      <c r="B126" s="146"/>
      <c r="C126" s="147"/>
      <c r="D126" s="147"/>
      <c r="E126" s="147"/>
      <c r="F126" s="147"/>
      <c r="G126" s="148"/>
    </row>
    <row r="127" spans="2:7" x14ac:dyDescent="0.2">
      <c r="B127" s="146"/>
      <c r="C127" s="147"/>
      <c r="D127" s="147"/>
      <c r="E127" s="147"/>
      <c r="F127" s="147"/>
      <c r="G127" s="148"/>
    </row>
    <row r="128" spans="2:7" x14ac:dyDescent="0.2">
      <c r="B128" s="146"/>
      <c r="C128" s="147"/>
      <c r="D128" s="147"/>
      <c r="E128" s="147"/>
      <c r="F128" s="147"/>
      <c r="G128" s="148"/>
    </row>
    <row r="129" spans="2:7" x14ac:dyDescent="0.2">
      <c r="B129" s="146"/>
      <c r="C129" s="147"/>
      <c r="D129" s="147"/>
      <c r="E129" s="147"/>
      <c r="F129" s="147"/>
      <c r="G129" s="148"/>
    </row>
    <row r="130" spans="2:7" x14ac:dyDescent="0.2">
      <c r="B130" s="146"/>
      <c r="C130" s="147"/>
      <c r="D130" s="147"/>
      <c r="E130" s="147"/>
      <c r="F130" s="147"/>
      <c r="G130" s="148"/>
    </row>
    <row r="131" spans="2:7" x14ac:dyDescent="0.2">
      <c r="B131" s="146"/>
      <c r="C131" s="147"/>
      <c r="D131" s="147"/>
      <c r="E131" s="147"/>
      <c r="F131" s="147"/>
      <c r="G131" s="148"/>
    </row>
    <row r="132" spans="2:7" x14ac:dyDescent="0.2">
      <c r="B132" s="146"/>
      <c r="C132" s="147"/>
      <c r="D132" s="147"/>
      <c r="E132" s="147"/>
      <c r="F132" s="147"/>
      <c r="G132" s="148"/>
    </row>
    <row r="133" spans="2:7" x14ac:dyDescent="0.2">
      <c r="B133" s="149"/>
      <c r="C133" s="150"/>
      <c r="D133" s="150"/>
      <c r="E133" s="150"/>
      <c r="F133" s="150"/>
      <c r="G133" s="151"/>
    </row>
    <row r="134" spans="2:7" ht="15.75" x14ac:dyDescent="0.25">
      <c r="B134" s="45" t="s">
        <v>36</v>
      </c>
      <c r="C134" s="46" t="s">
        <v>194</v>
      </c>
      <c r="D134" s="47"/>
      <c r="E134" s="46"/>
      <c r="F134" s="46"/>
      <c r="G134" s="49">
        <v>1150.51</v>
      </c>
    </row>
    <row r="135" spans="2:7" x14ac:dyDescent="0.2">
      <c r="B135" s="143"/>
      <c r="C135" s="144"/>
      <c r="D135" s="144"/>
      <c r="E135" s="144"/>
      <c r="F135" s="144"/>
      <c r="G135" s="145"/>
    </row>
    <row r="136" spans="2:7" x14ac:dyDescent="0.2">
      <c r="B136" s="146"/>
      <c r="C136" s="147"/>
      <c r="D136" s="147"/>
      <c r="E136" s="147"/>
      <c r="F136" s="147"/>
      <c r="G136" s="148"/>
    </row>
    <row r="137" spans="2:7" x14ac:dyDescent="0.2">
      <c r="B137" s="146"/>
      <c r="C137" s="147"/>
      <c r="D137" s="147"/>
      <c r="E137" s="147"/>
      <c r="F137" s="147"/>
      <c r="G137" s="148"/>
    </row>
    <row r="138" spans="2:7" x14ac:dyDescent="0.2">
      <c r="B138" s="146"/>
      <c r="C138" s="147"/>
      <c r="D138" s="147"/>
      <c r="E138" s="147"/>
      <c r="F138" s="147"/>
      <c r="G138" s="148"/>
    </row>
    <row r="139" spans="2:7" x14ac:dyDescent="0.2">
      <c r="B139" s="146"/>
      <c r="C139" s="147"/>
      <c r="D139" s="147"/>
      <c r="E139" s="147"/>
      <c r="F139" s="147"/>
      <c r="G139" s="148"/>
    </row>
    <row r="140" spans="2:7" x14ac:dyDescent="0.2">
      <c r="B140" s="146"/>
      <c r="C140" s="147"/>
      <c r="D140" s="147"/>
      <c r="E140" s="147"/>
      <c r="F140" s="147"/>
      <c r="G140" s="148"/>
    </row>
    <row r="141" spans="2:7" x14ac:dyDescent="0.2">
      <c r="B141" s="146"/>
      <c r="C141" s="147"/>
      <c r="D141" s="147"/>
      <c r="E141" s="147"/>
      <c r="F141" s="147"/>
      <c r="G141" s="148"/>
    </row>
    <row r="142" spans="2:7" x14ac:dyDescent="0.2">
      <c r="B142" s="146"/>
      <c r="C142" s="147"/>
      <c r="D142" s="147"/>
      <c r="E142" s="147"/>
      <c r="F142" s="147"/>
      <c r="G142" s="148"/>
    </row>
    <row r="143" spans="2:7" x14ac:dyDescent="0.2">
      <c r="B143" s="146"/>
      <c r="C143" s="147"/>
      <c r="D143" s="147"/>
      <c r="E143" s="147"/>
      <c r="F143" s="147"/>
      <c r="G143" s="148"/>
    </row>
    <row r="144" spans="2:7" x14ac:dyDescent="0.2">
      <c r="B144" s="146"/>
      <c r="C144" s="147"/>
      <c r="D144" s="147"/>
      <c r="E144" s="147"/>
      <c r="F144" s="147"/>
      <c r="G144" s="148"/>
    </row>
    <row r="145" spans="2:7" x14ac:dyDescent="0.2">
      <c r="B145" s="146"/>
      <c r="C145" s="147"/>
      <c r="D145" s="147"/>
      <c r="E145" s="147"/>
      <c r="F145" s="147"/>
      <c r="G145" s="148"/>
    </row>
    <row r="146" spans="2:7" x14ac:dyDescent="0.2">
      <c r="B146" s="146"/>
      <c r="C146" s="147"/>
      <c r="D146" s="147"/>
      <c r="E146" s="147"/>
      <c r="F146" s="147"/>
      <c r="G146" s="148"/>
    </row>
    <row r="147" spans="2:7" x14ac:dyDescent="0.2">
      <c r="B147" s="146"/>
      <c r="C147" s="147"/>
      <c r="D147" s="147"/>
      <c r="E147" s="147"/>
      <c r="F147" s="147"/>
      <c r="G147" s="148"/>
    </row>
    <row r="148" spans="2:7" x14ac:dyDescent="0.2">
      <c r="B148" s="146"/>
      <c r="C148" s="147"/>
      <c r="D148" s="147"/>
      <c r="E148" s="147"/>
      <c r="F148" s="147"/>
      <c r="G148" s="148"/>
    </row>
    <row r="149" spans="2:7" ht="15.4" customHeight="1" x14ac:dyDescent="0.2">
      <c r="B149" s="149"/>
      <c r="C149" s="150"/>
      <c r="D149" s="150"/>
      <c r="E149" s="150"/>
      <c r="F149" s="150"/>
      <c r="G149" s="151"/>
    </row>
    <row r="150" spans="2:7" ht="15.75" x14ac:dyDescent="0.25">
      <c r="B150" s="45" t="s">
        <v>38</v>
      </c>
      <c r="C150" s="46" t="s">
        <v>39</v>
      </c>
      <c r="D150" s="23" t="s">
        <v>14</v>
      </c>
      <c r="E150" s="46"/>
      <c r="F150" s="46"/>
      <c r="G150" s="49">
        <f>G154</f>
        <v>18624.239999999998</v>
      </c>
    </row>
    <row r="151" spans="2:7" x14ac:dyDescent="0.2">
      <c r="B151" s="37"/>
      <c r="C151" s="76"/>
      <c r="D151" s="24"/>
      <c r="E151" s="76"/>
      <c r="F151" s="76"/>
      <c r="G151" s="77"/>
    </row>
    <row r="152" spans="2:7" ht="75" x14ac:dyDescent="0.2">
      <c r="B152" s="37">
        <v>6259</v>
      </c>
      <c r="C152" s="69" t="s">
        <v>40</v>
      </c>
      <c r="D152" s="81" t="s">
        <v>41</v>
      </c>
      <c r="E152" s="82">
        <v>72</v>
      </c>
      <c r="F152" s="82">
        <v>240.02</v>
      </c>
      <c r="G152" s="57">
        <f>ROUND(E152*F152,2)</f>
        <v>17281.439999999999</v>
      </c>
    </row>
    <row r="153" spans="2:7" ht="30" x14ac:dyDescent="0.2">
      <c r="B153" s="37">
        <v>88241</v>
      </c>
      <c r="C153" s="25" t="s">
        <v>21</v>
      </c>
      <c r="D153" s="81" t="s">
        <v>15</v>
      </c>
      <c r="E153" s="82">
        <v>72</v>
      </c>
      <c r="F153" s="82">
        <v>18.649999999999999</v>
      </c>
      <c r="G153" s="57">
        <f>ROUND(E153*F153,2)</f>
        <v>1342.8</v>
      </c>
    </row>
    <row r="154" spans="2:7" ht="15.75" thickBot="1" x14ac:dyDescent="0.25">
      <c r="B154" s="83"/>
      <c r="C154" s="84" t="s">
        <v>188</v>
      </c>
      <c r="D154" s="55"/>
      <c r="E154" s="85"/>
      <c r="F154" s="85"/>
      <c r="G154" s="39">
        <f>SUM(G152:G153)</f>
        <v>18624.239999999998</v>
      </c>
    </row>
  </sheetData>
  <mergeCells count="9">
    <mergeCell ref="B104:G117"/>
    <mergeCell ref="B119:G133"/>
    <mergeCell ref="B135:G149"/>
    <mergeCell ref="B13:G14"/>
    <mergeCell ref="B4:G12"/>
    <mergeCell ref="B36:G46"/>
    <mergeCell ref="B48:G56"/>
    <mergeCell ref="B58:G86"/>
    <mergeCell ref="B88:G102"/>
  </mergeCells>
  <pageMargins left="0.51181102362204722" right="0.51181102362204722" top="0.78740157480314965" bottom="0.78740157480314965" header="0.31496062992125984" footer="0.31496062992125984"/>
  <pageSetup paperSize="9" scale="55" fitToHeight="0" orientation="portrait" horizontalDpi="360" verticalDpi="360" r:id="rId1"/>
  <headerFooter>
    <oddFooter>Página &amp;P de &amp;N</oddFooter>
  </headerFooter>
  <rowBreaks count="1" manualBreakCount="1">
    <brk id="86" min="1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D57"/>
  <sheetViews>
    <sheetView view="pageBreakPreview" zoomScale="60" zoomScaleNormal="100" workbookViewId="0">
      <selection activeCell="B13" sqref="B13:D13"/>
    </sheetView>
  </sheetViews>
  <sheetFormatPr defaultColWidth="11.25" defaultRowHeight="15" x14ac:dyDescent="0.2"/>
  <cols>
    <col min="1" max="1" width="11.25" style="22"/>
    <col min="2" max="2" width="13.25" style="22" customWidth="1"/>
    <col min="3" max="3" width="69.75" style="22" customWidth="1"/>
    <col min="4" max="4" width="22.75" style="22" customWidth="1"/>
    <col min="5" max="16384" width="11.25" style="22"/>
  </cols>
  <sheetData>
    <row r="3" spans="2:4" ht="15.75" thickBot="1" x14ac:dyDescent="0.25"/>
    <row r="4" spans="2:4" x14ac:dyDescent="0.2">
      <c r="B4" s="107"/>
      <c r="C4" s="108"/>
      <c r="D4" s="109"/>
    </row>
    <row r="5" spans="2:4" x14ac:dyDescent="0.2">
      <c r="B5" s="110"/>
      <c r="C5" s="111"/>
      <c r="D5" s="112"/>
    </row>
    <row r="6" spans="2:4" x14ac:dyDescent="0.2">
      <c r="B6" s="110"/>
      <c r="C6" s="111"/>
      <c r="D6" s="112"/>
    </row>
    <row r="7" spans="2:4" x14ac:dyDescent="0.2">
      <c r="B7" s="110"/>
      <c r="C7" s="111"/>
      <c r="D7" s="112"/>
    </row>
    <row r="8" spans="2:4" x14ac:dyDescent="0.2">
      <c r="B8" s="110"/>
      <c r="C8" s="111"/>
      <c r="D8" s="112"/>
    </row>
    <row r="9" spans="2:4" x14ac:dyDescent="0.2">
      <c r="B9" s="110"/>
      <c r="C9" s="111"/>
      <c r="D9" s="112"/>
    </row>
    <row r="10" spans="2:4" x14ac:dyDescent="0.2">
      <c r="B10" s="110"/>
      <c r="C10" s="111"/>
      <c r="D10" s="112"/>
    </row>
    <row r="11" spans="2:4" x14ac:dyDescent="0.2">
      <c r="B11" s="110"/>
      <c r="C11" s="111"/>
      <c r="D11" s="112"/>
    </row>
    <row r="12" spans="2:4" ht="15.75" thickBot="1" x14ac:dyDescent="0.25">
      <c r="B12" s="113"/>
      <c r="C12" s="114"/>
      <c r="D12" s="115"/>
    </row>
    <row r="13" spans="2:4" ht="16.5" thickBot="1" x14ac:dyDescent="0.3">
      <c r="B13" s="173" t="s">
        <v>77</v>
      </c>
      <c r="C13" s="174"/>
      <c r="D13" s="175"/>
    </row>
    <row r="14" spans="2:4" x14ac:dyDescent="0.2">
      <c r="B14" s="178" t="s">
        <v>78</v>
      </c>
      <c r="C14" s="179"/>
      <c r="D14" s="36"/>
    </row>
    <row r="15" spans="2:4" x14ac:dyDescent="0.2">
      <c r="B15" s="35"/>
      <c r="D15" s="36"/>
    </row>
    <row r="16" spans="2:4" ht="15.75" x14ac:dyDescent="0.25">
      <c r="B16" s="176" t="s">
        <v>79</v>
      </c>
      <c r="C16" s="177"/>
      <c r="D16" s="36"/>
    </row>
    <row r="17" spans="2:4" x14ac:dyDescent="0.2">
      <c r="B17" s="35"/>
      <c r="D17" s="36"/>
    </row>
    <row r="18" spans="2:4" x14ac:dyDescent="0.2">
      <c r="B18" s="35"/>
      <c r="C18" s="22" t="s">
        <v>80</v>
      </c>
      <c r="D18" s="36"/>
    </row>
    <row r="19" spans="2:4" x14ac:dyDescent="0.2">
      <c r="B19" s="35"/>
      <c r="C19" s="22" t="s">
        <v>81</v>
      </c>
      <c r="D19" s="36"/>
    </row>
    <row r="20" spans="2:4" x14ac:dyDescent="0.2">
      <c r="B20" s="35"/>
      <c r="C20" s="22" t="s">
        <v>82</v>
      </c>
      <c r="D20" s="36"/>
    </row>
    <row r="21" spans="2:4" x14ac:dyDescent="0.2">
      <c r="B21" s="35"/>
      <c r="C21" s="22" t="s">
        <v>83</v>
      </c>
      <c r="D21" s="36"/>
    </row>
    <row r="22" spans="2:4" x14ac:dyDescent="0.2">
      <c r="B22" s="35"/>
      <c r="C22" s="22" t="s">
        <v>84</v>
      </c>
      <c r="D22" s="36"/>
    </row>
    <row r="23" spans="2:4" x14ac:dyDescent="0.2">
      <c r="B23" s="35"/>
      <c r="C23" s="22" t="s">
        <v>85</v>
      </c>
      <c r="D23" s="36"/>
    </row>
    <row r="24" spans="2:4" ht="15.75" thickBot="1" x14ac:dyDescent="0.25">
      <c r="B24" s="35"/>
      <c r="D24" s="36"/>
    </row>
    <row r="25" spans="2:4" ht="16.5" thickBot="1" x14ac:dyDescent="0.25">
      <c r="B25" s="93" t="s">
        <v>86</v>
      </c>
      <c r="C25" s="94" t="s">
        <v>43</v>
      </c>
      <c r="D25" s="95" t="s">
        <v>87</v>
      </c>
    </row>
    <row r="26" spans="2:4" x14ac:dyDescent="0.2">
      <c r="B26" s="86" t="s">
        <v>88</v>
      </c>
      <c r="C26" s="22" t="s">
        <v>89</v>
      </c>
      <c r="D26" s="36"/>
    </row>
    <row r="27" spans="2:4" x14ac:dyDescent="0.2">
      <c r="B27" s="86"/>
      <c r="C27" s="22" t="s">
        <v>89</v>
      </c>
      <c r="D27" s="96">
        <v>4.4999999999999998E-2</v>
      </c>
    </row>
    <row r="28" spans="2:4" x14ac:dyDescent="0.2">
      <c r="B28" s="87"/>
      <c r="C28" s="89" t="s">
        <v>90</v>
      </c>
      <c r="D28" s="97">
        <f>D27</f>
        <v>4.4999999999999998E-2</v>
      </c>
    </row>
    <row r="29" spans="2:4" x14ac:dyDescent="0.2">
      <c r="B29" s="86"/>
      <c r="D29" s="36"/>
    </row>
    <row r="30" spans="2:4" ht="15.75" x14ac:dyDescent="0.25">
      <c r="B30" s="88" t="s">
        <v>91</v>
      </c>
      <c r="C30" s="90" t="s">
        <v>92</v>
      </c>
      <c r="D30" s="98"/>
    </row>
    <row r="31" spans="2:4" x14ac:dyDescent="0.2">
      <c r="B31" s="86"/>
      <c r="C31" s="22" t="s">
        <v>92</v>
      </c>
      <c r="D31" s="96">
        <v>1.23E-2</v>
      </c>
    </row>
    <row r="32" spans="2:4" ht="15.75" x14ac:dyDescent="0.25">
      <c r="B32" s="87"/>
      <c r="C32" s="91" t="s">
        <v>93</v>
      </c>
      <c r="D32" s="99">
        <f>D31</f>
        <v>1.23E-2</v>
      </c>
    </row>
    <row r="33" spans="2:4" x14ac:dyDescent="0.2">
      <c r="B33" s="86"/>
      <c r="D33" s="36"/>
    </row>
    <row r="34" spans="2:4" ht="15.75" x14ac:dyDescent="0.25">
      <c r="B34" s="88" t="s">
        <v>94</v>
      </c>
      <c r="C34" s="90" t="s">
        <v>95</v>
      </c>
      <c r="D34" s="100"/>
    </row>
    <row r="35" spans="2:4" x14ac:dyDescent="0.2">
      <c r="B35" s="86"/>
      <c r="C35" s="22" t="s">
        <v>96</v>
      </c>
      <c r="D35" s="96">
        <v>5.0000000000000001E-3</v>
      </c>
    </row>
    <row r="36" spans="2:4" ht="15.75" x14ac:dyDescent="0.25">
      <c r="B36" s="87"/>
      <c r="C36" s="91" t="s">
        <v>97</v>
      </c>
      <c r="D36" s="99">
        <f>D35</f>
        <v>5.0000000000000001E-3</v>
      </c>
    </row>
    <row r="37" spans="2:4" x14ac:dyDescent="0.2">
      <c r="B37" s="86"/>
      <c r="D37" s="36"/>
    </row>
    <row r="38" spans="2:4" ht="15.75" x14ac:dyDescent="0.25">
      <c r="B38" s="88" t="s">
        <v>98</v>
      </c>
      <c r="C38" s="90" t="s">
        <v>99</v>
      </c>
      <c r="D38" s="100"/>
    </row>
    <row r="39" spans="2:4" x14ac:dyDescent="0.2">
      <c r="B39" s="86"/>
      <c r="C39" s="22" t="s">
        <v>100</v>
      </c>
      <c r="D39" s="96">
        <v>1.2699999999999999E-2</v>
      </c>
    </row>
    <row r="40" spans="2:4" ht="15.75" x14ac:dyDescent="0.25">
      <c r="B40" s="87"/>
      <c r="C40" s="91" t="s">
        <v>101</v>
      </c>
      <c r="D40" s="99">
        <f>D39</f>
        <v>1.2699999999999999E-2</v>
      </c>
    </row>
    <row r="41" spans="2:4" x14ac:dyDescent="0.2">
      <c r="B41" s="86"/>
      <c r="D41" s="36"/>
    </row>
    <row r="42" spans="2:4" ht="15.75" x14ac:dyDescent="0.25">
      <c r="B42" s="88" t="s">
        <v>102</v>
      </c>
      <c r="C42" s="90" t="s">
        <v>103</v>
      </c>
      <c r="D42" s="101"/>
    </row>
    <row r="43" spans="2:4" x14ac:dyDescent="0.2">
      <c r="B43" s="86"/>
      <c r="C43" s="22" t="s">
        <v>104</v>
      </c>
      <c r="D43" s="96">
        <v>5.0000000000000001E-3</v>
      </c>
    </row>
    <row r="44" spans="2:4" ht="15.75" x14ac:dyDescent="0.25">
      <c r="B44" s="87"/>
      <c r="C44" s="91" t="s">
        <v>105</v>
      </c>
      <c r="D44" s="99">
        <f>D43</f>
        <v>5.0000000000000001E-3</v>
      </c>
    </row>
    <row r="45" spans="2:4" x14ac:dyDescent="0.2">
      <c r="B45" s="86"/>
      <c r="D45" s="36"/>
    </row>
    <row r="46" spans="2:4" ht="15.75" x14ac:dyDescent="0.25">
      <c r="B46" s="88" t="s">
        <v>106</v>
      </c>
      <c r="C46" s="90" t="s">
        <v>107</v>
      </c>
      <c r="D46" s="100"/>
    </row>
    <row r="47" spans="2:4" x14ac:dyDescent="0.2">
      <c r="B47" s="86"/>
      <c r="C47" s="22" t="s">
        <v>108</v>
      </c>
      <c r="D47" s="96">
        <v>7.9600000000000004E-2</v>
      </c>
    </row>
    <row r="48" spans="2:4" ht="15.75" x14ac:dyDescent="0.25">
      <c r="B48" s="87"/>
      <c r="C48" s="91" t="s">
        <v>109</v>
      </c>
      <c r="D48" s="99">
        <f>D47</f>
        <v>7.9600000000000004E-2</v>
      </c>
    </row>
    <row r="49" spans="2:4" x14ac:dyDescent="0.2">
      <c r="B49" s="86"/>
      <c r="D49" s="36"/>
    </row>
    <row r="50" spans="2:4" ht="15.75" x14ac:dyDescent="0.25">
      <c r="B50" s="88" t="s">
        <v>110</v>
      </c>
      <c r="C50" s="90" t="s">
        <v>111</v>
      </c>
      <c r="D50" s="100"/>
    </row>
    <row r="51" spans="2:4" x14ac:dyDescent="0.2">
      <c r="B51" s="86"/>
      <c r="C51" s="22" t="s">
        <v>112</v>
      </c>
      <c r="D51" s="96">
        <v>6.4999999999999997E-3</v>
      </c>
    </row>
    <row r="52" spans="2:4" x14ac:dyDescent="0.2">
      <c r="B52" s="86"/>
      <c r="C52" s="22" t="s">
        <v>113</v>
      </c>
      <c r="D52" s="96">
        <v>0.03</v>
      </c>
    </row>
    <row r="53" spans="2:4" x14ac:dyDescent="0.2">
      <c r="B53" s="86"/>
      <c r="C53" s="22" t="s">
        <v>114</v>
      </c>
      <c r="D53" s="96">
        <v>0.03</v>
      </c>
    </row>
    <row r="54" spans="2:4" x14ac:dyDescent="0.2">
      <c r="B54" s="86"/>
      <c r="C54" s="22" t="s">
        <v>115</v>
      </c>
      <c r="D54" s="96">
        <v>0</v>
      </c>
    </row>
    <row r="55" spans="2:4" ht="15.75" x14ac:dyDescent="0.25">
      <c r="B55" s="87"/>
      <c r="C55" s="92" t="s">
        <v>116</v>
      </c>
      <c r="D55" s="99">
        <f>D51+D52+D53+D54</f>
        <v>6.6500000000000004E-2</v>
      </c>
    </row>
    <row r="56" spans="2:4" x14ac:dyDescent="0.2">
      <c r="B56" s="86"/>
      <c r="D56" s="36"/>
    </row>
    <row r="57" spans="2:4" ht="16.5" thickBot="1" x14ac:dyDescent="0.3">
      <c r="B57" s="102"/>
      <c r="C57" s="103" t="s">
        <v>117</v>
      </c>
      <c r="D57" s="104">
        <f>(((1+D28+D36+D40+D44)*(1+D32)*(1+D48))/(1-D55))-1</f>
        <v>0.24999142337011238</v>
      </c>
    </row>
  </sheetData>
  <mergeCells count="4">
    <mergeCell ref="B13:D13"/>
    <mergeCell ref="B16:C16"/>
    <mergeCell ref="B14:C14"/>
    <mergeCell ref="B4:D12"/>
  </mergeCells>
  <pageMargins left="0.51181102362204722" right="0.51181102362204722" top="0.78740157480314965" bottom="0.78740157480314965" header="0.31496062992125984" footer="0.31496062992125984"/>
  <pageSetup paperSize="9" scale="80" fitToHeight="0" orientation="portrait" horizontalDpi="360" verticalDpi="360" r:id="rId1"/>
  <headerFooter>
    <oddFooter>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E56"/>
  <sheetViews>
    <sheetView view="pageBreakPreview" topLeftCell="A6" zoomScale="145" zoomScaleNormal="100" zoomScaleSheetLayoutView="145" workbookViewId="0">
      <selection activeCell="D16" sqref="D16"/>
    </sheetView>
  </sheetViews>
  <sheetFormatPr defaultColWidth="11.25" defaultRowHeight="15.75" x14ac:dyDescent="0.25"/>
  <cols>
    <col min="3" max="3" width="55.75" customWidth="1"/>
    <col min="4" max="5" width="15.75" customWidth="1"/>
  </cols>
  <sheetData>
    <row r="4" spans="2:5" ht="16.5" thickBot="1" x14ac:dyDescent="0.3"/>
    <row r="5" spans="2:5" x14ac:dyDescent="0.25">
      <c r="B5" s="134"/>
      <c r="C5" s="135"/>
      <c r="D5" s="135"/>
      <c r="E5" s="136"/>
    </row>
    <row r="6" spans="2:5" x14ac:dyDescent="0.25">
      <c r="B6" s="137"/>
      <c r="C6" s="138"/>
      <c r="D6" s="138"/>
      <c r="E6" s="139"/>
    </row>
    <row r="7" spans="2:5" x14ac:dyDescent="0.25">
      <c r="B7" s="137"/>
      <c r="C7" s="138"/>
      <c r="D7" s="138"/>
      <c r="E7" s="139"/>
    </row>
    <row r="8" spans="2:5" x14ac:dyDescent="0.25">
      <c r="B8" s="137"/>
      <c r="C8" s="138"/>
      <c r="D8" s="138"/>
      <c r="E8" s="139"/>
    </row>
    <row r="9" spans="2:5" x14ac:dyDescent="0.25">
      <c r="B9" s="137"/>
      <c r="C9" s="138"/>
      <c r="D9" s="138"/>
      <c r="E9" s="139"/>
    </row>
    <row r="10" spans="2:5" x14ac:dyDescent="0.25">
      <c r="B10" s="137"/>
      <c r="C10" s="138"/>
      <c r="D10" s="138"/>
      <c r="E10" s="139"/>
    </row>
    <row r="11" spans="2:5" ht="16.5" thickBot="1" x14ac:dyDescent="0.3">
      <c r="B11" s="140"/>
      <c r="C11" s="141"/>
      <c r="D11" s="141"/>
      <c r="E11" s="142"/>
    </row>
    <row r="12" spans="2:5" ht="16.5" thickBot="1" x14ac:dyDescent="0.3">
      <c r="B12" s="180" t="s">
        <v>118</v>
      </c>
      <c r="C12" s="181"/>
      <c r="D12" s="181"/>
      <c r="E12" s="182"/>
    </row>
    <row r="13" spans="2:5" ht="16.5" thickBot="1" x14ac:dyDescent="0.3">
      <c r="B13" s="183" t="s">
        <v>119</v>
      </c>
      <c r="C13" s="183" t="s">
        <v>120</v>
      </c>
      <c r="D13" s="185" t="s">
        <v>121</v>
      </c>
      <c r="E13" s="186"/>
    </row>
    <row r="14" spans="2:5" ht="16.5" thickBot="1" x14ac:dyDescent="0.3">
      <c r="B14" s="184"/>
      <c r="C14" s="184"/>
      <c r="D14" s="105" t="s">
        <v>122</v>
      </c>
      <c r="E14" s="105" t="s">
        <v>123</v>
      </c>
    </row>
    <row r="15" spans="2:5" ht="10.15" customHeight="1" x14ac:dyDescent="0.25">
      <c r="B15" s="1"/>
      <c r="C15" s="2"/>
      <c r="D15" s="3"/>
      <c r="E15" s="4"/>
    </row>
    <row r="16" spans="2:5" x14ac:dyDescent="0.25">
      <c r="B16" s="5" t="s">
        <v>124</v>
      </c>
      <c r="C16" s="6" t="s">
        <v>125</v>
      </c>
      <c r="D16" s="7">
        <f>SUM(D18:D26)</f>
        <v>0.17799999999999999</v>
      </c>
      <c r="E16" s="8">
        <f>SUM(E18:E26)</f>
        <v>0.17799999999999999</v>
      </c>
    </row>
    <row r="17" spans="2:5" ht="10.15" customHeight="1" x14ac:dyDescent="0.25">
      <c r="B17" s="9"/>
      <c r="C17" s="10"/>
      <c r="D17" s="11"/>
      <c r="E17" s="12"/>
    </row>
    <row r="18" spans="2:5" x14ac:dyDescent="0.25">
      <c r="B18" s="9" t="s">
        <v>126</v>
      </c>
      <c r="C18" s="10" t="s">
        <v>127</v>
      </c>
      <c r="D18" s="11">
        <v>0</v>
      </c>
      <c r="E18" s="12">
        <v>0</v>
      </c>
    </row>
    <row r="19" spans="2:5" x14ac:dyDescent="0.25">
      <c r="B19" s="9" t="s">
        <v>128</v>
      </c>
      <c r="C19" s="10" t="s">
        <v>129</v>
      </c>
      <c r="D19" s="11">
        <v>1.4999999999999999E-2</v>
      </c>
      <c r="E19" s="12">
        <v>1.4999999999999999E-2</v>
      </c>
    </row>
    <row r="20" spans="2:5" x14ac:dyDescent="0.25">
      <c r="B20" s="9" t="s">
        <v>130</v>
      </c>
      <c r="C20" s="10" t="s">
        <v>131</v>
      </c>
      <c r="D20" s="11">
        <v>0.01</v>
      </c>
      <c r="E20" s="12">
        <v>0.01</v>
      </c>
    </row>
    <row r="21" spans="2:5" x14ac:dyDescent="0.25">
      <c r="B21" s="9" t="s">
        <v>132</v>
      </c>
      <c r="C21" s="10" t="s">
        <v>133</v>
      </c>
      <c r="D21" s="13">
        <v>2E-3</v>
      </c>
      <c r="E21" s="14">
        <v>2E-3</v>
      </c>
    </row>
    <row r="22" spans="2:5" x14ac:dyDescent="0.25">
      <c r="B22" s="9" t="s">
        <v>134</v>
      </c>
      <c r="C22" s="10" t="s">
        <v>135</v>
      </c>
      <c r="D22" s="13">
        <v>6.0000000000000001E-3</v>
      </c>
      <c r="E22" s="14">
        <v>6.0000000000000001E-3</v>
      </c>
    </row>
    <row r="23" spans="2:5" x14ac:dyDescent="0.25">
      <c r="B23" s="9" t="s">
        <v>136</v>
      </c>
      <c r="C23" s="10" t="s">
        <v>137</v>
      </c>
      <c r="D23" s="13">
        <v>2.5000000000000001E-2</v>
      </c>
      <c r="E23" s="14">
        <v>2.5000000000000001E-2</v>
      </c>
    </row>
    <row r="24" spans="2:5" x14ac:dyDescent="0.25">
      <c r="B24" s="9" t="s">
        <v>138</v>
      </c>
      <c r="C24" s="10" t="s">
        <v>139</v>
      </c>
      <c r="D24" s="13">
        <v>0.03</v>
      </c>
      <c r="E24" s="14">
        <v>0.03</v>
      </c>
    </row>
    <row r="25" spans="2:5" x14ac:dyDescent="0.25">
      <c r="B25" s="9" t="s">
        <v>140</v>
      </c>
      <c r="C25" s="10" t="s">
        <v>141</v>
      </c>
      <c r="D25" s="11">
        <v>0.08</v>
      </c>
      <c r="E25" s="12">
        <v>0.08</v>
      </c>
    </row>
    <row r="26" spans="2:5" x14ac:dyDescent="0.25">
      <c r="B26" s="9" t="s">
        <v>142</v>
      </c>
      <c r="C26" s="10" t="s">
        <v>143</v>
      </c>
      <c r="D26" s="13">
        <v>0.01</v>
      </c>
      <c r="E26" s="14">
        <v>0.01</v>
      </c>
    </row>
    <row r="27" spans="2:5" ht="10.15" customHeight="1" x14ac:dyDescent="0.25">
      <c r="B27" s="9"/>
      <c r="C27" s="10"/>
      <c r="D27" s="11"/>
      <c r="E27" s="12"/>
    </row>
    <row r="28" spans="2:5" x14ac:dyDescent="0.25">
      <c r="B28" s="5" t="s">
        <v>144</v>
      </c>
      <c r="C28" s="6" t="s">
        <v>145</v>
      </c>
      <c r="D28" s="7">
        <f>SUM(D30:D39)</f>
        <v>0.46279999999999993</v>
      </c>
      <c r="E28" s="8">
        <f>SUM(E30:E39)</f>
        <v>0.17549999999999996</v>
      </c>
    </row>
    <row r="29" spans="2:5" ht="10.15" customHeight="1" x14ac:dyDescent="0.25">
      <c r="B29" s="9"/>
      <c r="C29" s="10"/>
      <c r="D29" s="11"/>
      <c r="E29" s="12"/>
    </row>
    <row r="30" spans="2:5" x14ac:dyDescent="0.25">
      <c r="B30" s="9" t="s">
        <v>146</v>
      </c>
      <c r="C30" s="10" t="s">
        <v>147</v>
      </c>
      <c r="D30" s="11">
        <v>0.1787</v>
      </c>
      <c r="E30" s="106" t="s">
        <v>148</v>
      </c>
    </row>
    <row r="31" spans="2:5" x14ac:dyDescent="0.25">
      <c r="B31" s="9" t="s">
        <v>149</v>
      </c>
      <c r="C31" s="10" t="s">
        <v>150</v>
      </c>
      <c r="D31" s="11">
        <v>3.95E-2</v>
      </c>
      <c r="E31" s="106" t="s">
        <v>148</v>
      </c>
    </row>
    <row r="32" spans="2:5" x14ac:dyDescent="0.25">
      <c r="B32" s="9" t="s">
        <v>151</v>
      </c>
      <c r="C32" s="10" t="s">
        <v>152</v>
      </c>
      <c r="D32" s="11">
        <v>8.6E-3</v>
      </c>
      <c r="E32" s="12">
        <v>6.6E-3</v>
      </c>
    </row>
    <row r="33" spans="2:5" x14ac:dyDescent="0.25">
      <c r="B33" s="9" t="s">
        <v>153</v>
      </c>
      <c r="C33" s="10" t="s">
        <v>154</v>
      </c>
      <c r="D33" s="11">
        <v>0.1091</v>
      </c>
      <c r="E33" s="12">
        <v>8.3299999999999999E-2</v>
      </c>
    </row>
    <row r="34" spans="2:5" x14ac:dyDescent="0.25">
      <c r="B34" s="9" t="s">
        <v>155</v>
      </c>
      <c r="C34" s="10" t="s">
        <v>156</v>
      </c>
      <c r="D34" s="11">
        <v>6.9999999999999999E-4</v>
      </c>
      <c r="E34" s="12">
        <v>5.0000000000000001E-4</v>
      </c>
    </row>
    <row r="35" spans="2:5" x14ac:dyDescent="0.25">
      <c r="B35" s="9" t="s">
        <v>157</v>
      </c>
      <c r="C35" s="10" t="s">
        <v>158</v>
      </c>
      <c r="D35" s="11">
        <v>7.3000000000000001E-3</v>
      </c>
      <c r="E35" s="12">
        <v>5.5999999999999999E-3</v>
      </c>
    </row>
    <row r="36" spans="2:5" x14ac:dyDescent="0.25">
      <c r="B36" s="9" t="s">
        <v>159</v>
      </c>
      <c r="C36" s="10" t="s">
        <v>160</v>
      </c>
      <c r="D36" s="11">
        <v>1.49E-2</v>
      </c>
      <c r="E36" s="106" t="s">
        <v>148</v>
      </c>
    </row>
    <row r="37" spans="2:5" x14ac:dyDescent="0.25">
      <c r="B37" s="9" t="s">
        <v>161</v>
      </c>
      <c r="C37" s="10" t="s">
        <v>162</v>
      </c>
      <c r="D37" s="11">
        <v>1E-3</v>
      </c>
      <c r="E37" s="12">
        <v>8.0000000000000004E-4</v>
      </c>
    </row>
    <row r="38" spans="2:5" x14ac:dyDescent="0.25">
      <c r="B38" s="9" t="s">
        <v>163</v>
      </c>
      <c r="C38" s="10" t="s">
        <v>164</v>
      </c>
      <c r="D38" s="11">
        <v>0.1026</v>
      </c>
      <c r="E38" s="12">
        <v>7.8399999999999997E-2</v>
      </c>
    </row>
    <row r="39" spans="2:5" x14ac:dyDescent="0.25">
      <c r="B39" s="9" t="s">
        <v>165</v>
      </c>
      <c r="C39" s="10" t="s">
        <v>166</v>
      </c>
      <c r="D39" s="11">
        <v>4.0000000000000002E-4</v>
      </c>
      <c r="E39" s="12">
        <v>2.9999999999999997E-4</v>
      </c>
    </row>
    <row r="40" spans="2:5" ht="10.15" customHeight="1" x14ac:dyDescent="0.25">
      <c r="B40" s="9"/>
      <c r="C40" s="10"/>
      <c r="D40" s="11"/>
      <c r="E40" s="12"/>
    </row>
    <row r="41" spans="2:5" x14ac:dyDescent="0.25">
      <c r="B41" s="5" t="s">
        <v>167</v>
      </c>
      <c r="C41" s="6" t="s">
        <v>168</v>
      </c>
      <c r="D41" s="7">
        <f>SUM(D43:D47)</f>
        <v>0.11449999999999999</v>
      </c>
      <c r="E41" s="8">
        <f>SUM(E43:E47)</f>
        <v>8.7500000000000008E-2</v>
      </c>
    </row>
    <row r="42" spans="2:5" ht="10.15" customHeight="1" x14ac:dyDescent="0.25">
      <c r="B42" s="9"/>
      <c r="C42" s="10"/>
      <c r="D42" s="11"/>
      <c r="E42" s="12"/>
    </row>
    <row r="43" spans="2:5" x14ac:dyDescent="0.25">
      <c r="B43" s="9" t="s">
        <v>169</v>
      </c>
      <c r="C43" s="10" t="s">
        <v>170</v>
      </c>
      <c r="D43" s="13">
        <v>4.5199999999999997E-2</v>
      </c>
      <c r="E43" s="14">
        <v>3.4599999999999999E-2</v>
      </c>
    </row>
    <row r="44" spans="2:5" x14ac:dyDescent="0.25">
      <c r="B44" s="9" t="s">
        <v>171</v>
      </c>
      <c r="C44" s="10" t="s">
        <v>172</v>
      </c>
      <c r="D44" s="13">
        <v>1.1000000000000001E-3</v>
      </c>
      <c r="E44" s="14">
        <v>8.0000000000000004E-4</v>
      </c>
    </row>
    <row r="45" spans="2:5" x14ac:dyDescent="0.25">
      <c r="B45" s="9" t="s">
        <v>173</v>
      </c>
      <c r="C45" s="10" t="s">
        <v>174</v>
      </c>
      <c r="D45" s="13">
        <v>3.6400000000000002E-2</v>
      </c>
      <c r="E45" s="14">
        <v>2.7799999999999998E-2</v>
      </c>
    </row>
    <row r="46" spans="2:5" x14ac:dyDescent="0.25">
      <c r="B46" s="9" t="s">
        <v>175</v>
      </c>
      <c r="C46" s="10" t="s">
        <v>176</v>
      </c>
      <c r="D46" s="11">
        <v>2.8000000000000001E-2</v>
      </c>
      <c r="E46" s="12">
        <v>2.1399999999999999E-2</v>
      </c>
    </row>
    <row r="47" spans="2:5" x14ac:dyDescent="0.25">
      <c r="B47" s="9" t="s">
        <v>177</v>
      </c>
      <c r="C47" s="10" t="s">
        <v>178</v>
      </c>
      <c r="D47" s="13">
        <v>3.8E-3</v>
      </c>
      <c r="E47" s="14">
        <v>2.8999999999999998E-3</v>
      </c>
    </row>
    <row r="48" spans="2:5" ht="10.15" customHeight="1" x14ac:dyDescent="0.25">
      <c r="B48" s="9"/>
      <c r="C48" s="10"/>
      <c r="D48" s="11"/>
      <c r="E48" s="12"/>
    </row>
    <row r="49" spans="2:5" x14ac:dyDescent="0.25">
      <c r="B49" s="5" t="s">
        <v>179</v>
      </c>
      <c r="C49" s="6" t="s">
        <v>180</v>
      </c>
      <c r="D49" s="7">
        <f>SUM(D51:D52)</f>
        <v>0</v>
      </c>
      <c r="E49" s="8">
        <f>SUM(E51:E52)</f>
        <v>0</v>
      </c>
    </row>
    <row r="50" spans="2:5" ht="10.15" customHeight="1" x14ac:dyDescent="0.25">
      <c r="B50" s="9"/>
      <c r="C50" s="10"/>
      <c r="D50" s="11"/>
      <c r="E50" s="12"/>
    </row>
    <row r="51" spans="2:5" x14ac:dyDescent="0.25">
      <c r="B51" s="9" t="s">
        <v>181</v>
      </c>
      <c r="C51" s="10" t="s">
        <v>182</v>
      </c>
      <c r="D51" s="11">
        <f>ROUND(($E$29*$E$41),4)</f>
        <v>0</v>
      </c>
      <c r="E51" s="12">
        <f>ROUND(($F$29*$F$41),4)</f>
        <v>0</v>
      </c>
    </row>
    <row r="52" spans="2:5" ht="45" x14ac:dyDescent="0.25">
      <c r="B52" s="9" t="s">
        <v>183</v>
      </c>
      <c r="C52" s="10" t="s">
        <v>184</v>
      </c>
      <c r="D52" s="11">
        <f>ROUND((SUM(($E$29*$E$57),($E$38*$E$56))),4)</f>
        <v>0</v>
      </c>
      <c r="E52" s="12">
        <f>ROUND((SUM(($F$29*$F$57),($F$38*$F$56))),4)</f>
        <v>0</v>
      </c>
    </row>
    <row r="53" spans="2:5" ht="10.15" customHeight="1" x14ac:dyDescent="0.25">
      <c r="B53" s="9"/>
      <c r="C53" s="10"/>
      <c r="D53" s="11"/>
      <c r="E53" s="12"/>
    </row>
    <row r="54" spans="2:5" x14ac:dyDescent="0.25">
      <c r="B54" s="5" t="s">
        <v>185</v>
      </c>
      <c r="C54" s="6" t="s">
        <v>186</v>
      </c>
      <c r="D54" s="7">
        <f>SUM(D16,D28,D41,D49)</f>
        <v>0.75529999999999986</v>
      </c>
      <c r="E54" s="8">
        <f>SUM(E16,E28,E41,E49)</f>
        <v>0.44099999999999995</v>
      </c>
    </row>
    <row r="55" spans="2:5" ht="16.5" thickBot="1" x14ac:dyDescent="0.3">
      <c r="B55" s="15"/>
      <c r="C55" s="16"/>
      <c r="D55" s="17"/>
      <c r="E55" s="18"/>
    </row>
    <row r="56" spans="2:5" x14ac:dyDescent="0.25">
      <c r="B56" s="19"/>
      <c r="C56" s="20"/>
      <c r="D56" s="21"/>
      <c r="E56" s="21"/>
    </row>
  </sheetData>
  <mergeCells count="5">
    <mergeCell ref="B12:E12"/>
    <mergeCell ref="B13:B14"/>
    <mergeCell ref="C13:C14"/>
    <mergeCell ref="D13:E13"/>
    <mergeCell ref="B5:E11"/>
  </mergeCells>
  <pageMargins left="0.51181102362204722" right="0.51181102362204722" top="0.78740157480314965" bottom="0.78740157480314965" header="0.31496062992125984" footer="0.31496062992125984"/>
  <pageSetup paperSize="9" scale="86" fitToHeight="0" orientation="portrait" horizontalDpi="360" verticalDpi="360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6</vt:i4>
      </vt:variant>
    </vt:vector>
  </HeadingPairs>
  <TitlesOfParts>
    <vt:vector size="11" baseType="lpstr">
      <vt:lpstr>ORÇAMENTO GERAL PAISAGISMO</vt:lpstr>
      <vt:lpstr>MEMORIA DE CÁLCULO</vt:lpstr>
      <vt:lpstr>COMPOSIÇÃO DE CUSTO UNITÁRIO</vt:lpstr>
      <vt:lpstr>BDI</vt:lpstr>
      <vt:lpstr> ENCARGOS SOCIAIS</vt:lpstr>
      <vt:lpstr>' ENCARGOS SOCIAIS'!Area_de_impressao</vt:lpstr>
      <vt:lpstr>BDI!Area_de_impressao</vt:lpstr>
      <vt:lpstr>'COMPOSIÇÃO DE CUSTO UNITÁRIO'!Area_de_impressao</vt:lpstr>
      <vt:lpstr>'MEMORIA DE CÁLCULO'!Area_de_impressao</vt:lpstr>
      <vt:lpstr>'ORÇAMENTO GERAL PAISAGISMO'!Area_de_impressao</vt:lpstr>
      <vt:lpstr>'COMPOSIÇÃO DE CUSTO UNITÁRIO'!Titulos_de_impressao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</cp:lastModifiedBy>
  <cp:lastPrinted>2023-06-29T13:13:27Z</cp:lastPrinted>
  <dcterms:created xsi:type="dcterms:W3CDTF">2023-04-11T19:56:59Z</dcterms:created>
  <dcterms:modified xsi:type="dcterms:W3CDTF">2023-07-27T18:59:21Z</dcterms:modified>
</cp:coreProperties>
</file>