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0490" windowHeight="7530" tabRatio="973"/>
  </bookViews>
  <sheets>
    <sheet name="ORÇAMENTO ANALÍTICO - LOTE 1" sheetId="248" r:id="rId1"/>
    <sheet name="MEMORIA DE CÁLCULO LOTE 1" sheetId="268" r:id="rId2"/>
    <sheet name="COMPOSIÇÃO DE PREÇO UNITÁRIO" sheetId="269" r:id="rId3"/>
    <sheet name="CURVA ABC - LOTE 01" sheetId="266" r:id="rId4"/>
    <sheet name="CRONOGRAMA FF" sheetId="270" r:id="rId5"/>
    <sheet name="CPU'S PRÓPRIAS - LOTE 01" sheetId="250" r:id="rId6"/>
    <sheet name="ENC. SOCIAIS - LOTE 01" sheetId="256" r:id="rId7"/>
    <sheet name="BDI" sheetId="27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bri2">[1]Insumos!$F$81</definedName>
    <definedName name="___ada40">[1]Insumos!$F$797</definedName>
    <definedName name="___adg1">#REF!</definedName>
    <definedName name="___adg2">#REF!</definedName>
    <definedName name="___adu1">[1]Insumos!$F$90</definedName>
    <definedName name="___adu13">[1]Insumos!$F$302</definedName>
    <definedName name="___adu2">[1]Insumos!$F$91</definedName>
    <definedName name="___afa14">[1]Insumos!$F$131</definedName>
    <definedName name="___aga10">#REF!</definedName>
    <definedName name="___aga14">#REF!</definedName>
    <definedName name="___aga18">#REF!</definedName>
    <definedName name="___aju1">[1]Insumos!$F$54</definedName>
    <definedName name="___aju2">[1]Insumos!$F$55</definedName>
    <definedName name="___aju3">[1]Insumos!$F$56</definedName>
    <definedName name="___aju4">[1]Insumos!$F$57</definedName>
    <definedName name="___aju5">[1]Insumos!$F$58</definedName>
    <definedName name="___ali1">#REF!</definedName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_ali7">#REF!</definedName>
    <definedName name="___amf1">#REF!</definedName>
    <definedName name="___amf2">#REF!</definedName>
    <definedName name="___amf3">#REF!</definedName>
    <definedName name="___ape1">#REF!</definedName>
    <definedName name="___ape2">#REF!</definedName>
    <definedName name="___ara18">#REF!</definedName>
    <definedName name="___arc12">#REF!</definedName>
    <definedName name="___arc15">#REF!</definedName>
    <definedName name="___arc18">#REF!</definedName>
    <definedName name="___arc21">#REF!</definedName>
    <definedName name="___arg1">[1]Insumos!$F$1169</definedName>
    <definedName name="___arg2">[1]Insumos!$F$1170</definedName>
    <definedName name="___bad15">[1]Insumos!$F$469</definedName>
    <definedName name="___ban12">[1]Insumos!$F$512</definedName>
    <definedName name="___bas5">#REF!</definedName>
    <definedName name="___bas6">[1]Insumos!$F$1131</definedName>
    <definedName name="___bas7">[1]Insumos!$F$1132</definedName>
    <definedName name="___bbm1">#REF!</definedName>
    <definedName name="___bbt1">#REF!</definedName>
    <definedName name="___bca1">#REF!</definedName>
    <definedName name="___bgr2">#REF!</definedName>
    <definedName name="___blq10">#REF!</definedName>
    <definedName name="___blq6">#REF!</definedName>
    <definedName name="___blq8">#REF!</definedName>
    <definedName name="___bol40">[1]Insumos!$F$947</definedName>
    <definedName name="___bop1">#REF!</definedName>
    <definedName name="___bop2">[1]Insumos!$F$834</definedName>
    <definedName name="___box1">#REF!</definedName>
    <definedName name="___bre5040">#REF!</definedName>
    <definedName name="___bri1">[1]Insumos!$F$80</definedName>
    <definedName name="___cab4">#REF!</definedName>
    <definedName name="___cac12">#REF!</definedName>
    <definedName name="___cac18">#REF!</definedName>
    <definedName name="___cac21">#REF!</definedName>
    <definedName name="___cag40">#REF!</definedName>
    <definedName name="___cag50">#REF!</definedName>
    <definedName name="___cam170">[1]Insumos!$F$1279</definedName>
    <definedName name="___can18">[1]Insumos!$F$156</definedName>
    <definedName name="___cap20">#REF!</definedName>
    <definedName name="___cap50">#REF!</definedName>
    <definedName name="___cap75">[1]Insumos!$F$817</definedName>
    <definedName name="___caz40">[1]Insumos!$F$897</definedName>
    <definedName name="___caz80">#REF!</definedName>
    <definedName name="___cbm1">#REF!</definedName>
    <definedName name="___cbr4">#REF!</definedName>
    <definedName name="___cbr5">#REF!</definedName>
    <definedName name="___cbt1">#REF!</definedName>
    <definedName name="___ccb10">[1]Insumos!$F$671</definedName>
    <definedName name="___ccb25">#REF!</definedName>
    <definedName name="___ccb35">#REF!</definedName>
    <definedName name="___ccb4">#REF!</definedName>
    <definedName name="___ccb50">#REF!</definedName>
    <definedName name="___ccg15">#REF!</definedName>
    <definedName name="___ccg22">#REF!</definedName>
    <definedName name="___cer1">#REF!</definedName>
    <definedName name="___cfg40">#REF!</definedName>
    <definedName name="___cfg50">#REF!</definedName>
    <definedName name="___cfg65">#REF!</definedName>
    <definedName name="___cfl20">#REF!</definedName>
    <definedName name="___cfl40">#REF!</definedName>
    <definedName name="___cgo60">[1]Insumos!$F$1005</definedName>
    <definedName name="___cha1">[1]Insumos!$F$280</definedName>
    <definedName name="___cha2">[1]Insumos!$F$281</definedName>
    <definedName name="___chp24">#REF!</definedName>
    <definedName name="___cin60">[1]Insumos!$F$1002</definedName>
    <definedName name="___clp100">#REF!</definedName>
    <definedName name="___clr2">#REF!</definedName>
    <definedName name="___cme1">#REF!</definedName>
    <definedName name="___cmp3">#REF!</definedName>
    <definedName name="___con20">[1]Insumos!$F$1179</definedName>
    <definedName name="___con210">[1]Insumos!$F$1178</definedName>
    <definedName name="___coz100">#REF!</definedName>
    <definedName name="___cso20">[1]Insumos!$F$659</definedName>
    <definedName name="___cso25">[1]Insumos!$F$660</definedName>
    <definedName name="___ctf6">#REF!</definedName>
    <definedName name="___ctl6">#REF!</definedName>
    <definedName name="___cvd100">#REF!</definedName>
    <definedName name="___cve45100">#REF!</definedName>
    <definedName name="___cve4540">[1]Insumos!$F$849</definedName>
    <definedName name="___cve4550">[1]Insumos!$F$848</definedName>
    <definedName name="___cve4575">[1]Insumos!$F$847</definedName>
    <definedName name="___cve90100">#REF!</definedName>
    <definedName name="___cve9040">#REF!</definedName>
    <definedName name="___cve9050">#REF!</definedName>
    <definedName name="___cve9075">[1]Insumos!$F$850</definedName>
    <definedName name="___cxg40">#REF!</definedName>
    <definedName name="___cxg5030">#REF!</definedName>
    <definedName name="___cxi40">#REF!</definedName>
    <definedName name="___cxi60">[1]Insumos!$F$1004</definedName>
    <definedName name="___cxp40">#REF!</definedName>
    <definedName name="___cxp4040">#REF!</definedName>
    <definedName name="___cxr4030">#REF!</definedName>
    <definedName name="___cxs100100">#REF!</definedName>
    <definedName name="___dcr1">[1]Insumos!$F$484</definedName>
    <definedName name="___dgc10">#REF!</definedName>
    <definedName name="___dgc7">#REF!</definedName>
    <definedName name="___dgc8">#REF!</definedName>
    <definedName name="___djm10">#REF!</definedName>
    <definedName name="___djm15">#REF!</definedName>
    <definedName name="___djm20">#REF!</definedName>
    <definedName name="___djt10">#REF!</definedName>
    <definedName name="___djt15">#REF!</definedName>
    <definedName name="___djt20">#REF!</definedName>
    <definedName name="___djt25">#REF!</definedName>
    <definedName name="___djt30">#REF!</definedName>
    <definedName name="___djt50">#REF!</definedName>
    <definedName name="___dob3">[1]Insumos!$F$485</definedName>
    <definedName name="___dob4">[1]Insumos!$F$486</definedName>
    <definedName name="___dob8">[1]Insumos!$F$487</definedName>
    <definedName name="___dtp100">#REF!</definedName>
    <definedName name="___dtt30">[1]Insumos!$F$612</definedName>
    <definedName name="___ele1">#REF!</definedName>
    <definedName name="___ele114">#REF!</definedName>
    <definedName name="___ele34">#REF!</definedName>
    <definedName name="___elr1">#REF!</definedName>
    <definedName name="___emc1">#REF!</definedName>
    <definedName name="___emc2">#REF!</definedName>
    <definedName name="___emc3">#REF!</definedName>
    <definedName name="___eng1">[1]Insumos!$F$800</definedName>
    <definedName name="___epc5070">#REF!</definedName>
    <definedName name="___epl2">#REF!</definedName>
    <definedName name="___epl5">#REF!</definedName>
    <definedName name="___epm1">#REF!</definedName>
    <definedName name="___esc10">[1]Insumos!$F$995</definedName>
    <definedName name="___ext1">#REF!</definedName>
    <definedName name="___ext2">#REF!</definedName>
    <definedName name="___ext3">#REF!</definedName>
    <definedName name="___faf2">#REF!</definedName>
    <definedName name="___fai10">[1]Insumos!$F$283</definedName>
    <definedName name="___ffg40">#REF!</definedName>
    <definedName name="___ffg50">#REF!</definedName>
    <definedName name="___ffg65">#REF!</definedName>
    <definedName name="___fic1">#REF!</definedName>
    <definedName name="___fic3">#REF!</definedName>
    <definedName name="___fic4">[1]Insumos!$F$477</definedName>
    <definedName name="___fic5">[1]Insumos!$F$479</definedName>
    <definedName name="___fic6">[1]Insumos!$F$478</definedName>
    <definedName name="___fil1">#REF!</definedName>
    <definedName name="___fil2">#REF!</definedName>
    <definedName name="___fil3">#REF!</definedName>
    <definedName name="___fio10">#REF!</definedName>
    <definedName name="___fio12">#REF!</definedName>
    <definedName name="___fio14">#REF!</definedName>
    <definedName name="___fio8">#REF!</definedName>
    <definedName name="___fis10">#REF!</definedName>
    <definedName name="___fis5">#REF!</definedName>
    <definedName name="___flp20">#REF!</definedName>
    <definedName name="___flp25">#REF!</definedName>
    <definedName name="___flp32">#REF!</definedName>
    <definedName name="___flp40">#REF!</definedName>
    <definedName name="___flp50">#REF!</definedName>
    <definedName name="___flp65">#REF!</definedName>
    <definedName name="___for1">#REF!</definedName>
    <definedName name="___for2">#REF!</definedName>
    <definedName name="___for3">#REF!</definedName>
    <definedName name="___for4">#REF!</definedName>
    <definedName name="___for5">#REF!</definedName>
    <definedName name="___for6">#REF!</definedName>
    <definedName name="___FOR7">#REF!</definedName>
    <definedName name="___fpd12">#REF!</definedName>
    <definedName name="___fvr10">#REF!</definedName>
    <definedName name="___fvr50">#REF!</definedName>
    <definedName name="___gac18">#REF!</definedName>
    <definedName name="___gra24">[1]Insumos!$F$1268</definedName>
    <definedName name="___has3">[1]Insumos!$F$665</definedName>
    <definedName name="___imp1">#REF!</definedName>
    <definedName name="___imp2">#REF!</definedName>
    <definedName name="___itt1">#REF!</definedName>
    <definedName name="___itu1">#REF!</definedName>
    <definedName name="___itu2">#REF!</definedName>
    <definedName name="___itu3">#REF!</definedName>
    <definedName name="___jdi1">[1]Insumos!$F$1195</definedName>
    <definedName name="___jdi2">[1]Insumos!$F$1196</definedName>
    <definedName name="___jla20">#REF!</definedName>
    <definedName name="___jla25">#REF!</definedName>
    <definedName name="___jla32">#REF!</definedName>
    <definedName name="___jla40">[1]Insumos!$F$729</definedName>
    <definedName name="___jla50">#REF!</definedName>
    <definedName name="___jla65">#REF!</definedName>
    <definedName name="___jla6550">#REF!</definedName>
    <definedName name="___jo9040">[1]Insumos!$F$853</definedName>
    <definedName name="___js100100">[1]Insumos!$F$856</definedName>
    <definedName name="___js5050">[1]Insumos!$F$855</definedName>
    <definedName name="___lai15">#REF!</definedName>
    <definedName name="___lai20">#REF!</definedName>
    <definedName name="___lep20">#REF!</definedName>
    <definedName name="___lfl40">#REF!</definedName>
    <definedName name="___llb1">[1]Insumos!$F$927</definedName>
    <definedName name="___lnm10">#REF!</definedName>
    <definedName name="___lnm8">#REF!</definedName>
    <definedName name="___lnm9">#REF!</definedName>
    <definedName name="___lpi100">#REF!</definedName>
    <definedName name="___lpi60">[1]Insumos!$F$555</definedName>
    <definedName name="___lpl15">#REF!</definedName>
    <definedName name="___lpl18">#REF!</definedName>
    <definedName name="___lpl20">#REF!</definedName>
    <definedName name="___luv32">[1]Insumos!$F$809</definedName>
    <definedName name="___lvf12050">#REF!</definedName>
    <definedName name="___lvf15050">#REF!</definedName>
    <definedName name="___lvf7050">#REF!</definedName>
    <definedName name="___lvg12050">#REF!</definedName>
    <definedName name="___lvg15050">#REF!</definedName>
    <definedName name="___lvg7050">#REF!</definedName>
    <definedName name="___lxa100">#REF!</definedName>
    <definedName name="___lxa120">#REF!</definedName>
    <definedName name="___mad1">[1]Insumos!$F$293</definedName>
    <definedName name="___mad13">[1]Insumos!$F$282</definedName>
    <definedName name="___mad2">[1]Insumos!$F$294</definedName>
    <definedName name="___man100">#REF!</definedName>
    <definedName name="___man25">#REF!</definedName>
    <definedName name="___man40">[1]Insumos!$F$1239</definedName>
    <definedName name="___mfi1">#REF!</definedName>
    <definedName name="___mfi2">#REF!</definedName>
    <definedName name="___mgi15">#REF!</definedName>
    <definedName name="___mgi50">#REF!</definedName>
    <definedName name="___mgr17">#REF!</definedName>
    <definedName name="___mot140">[1]Insumos!$F$1271</definedName>
    <definedName name="___mou15">[1]Insumos!$F$994</definedName>
    <definedName name="___nip1">#REF!</definedName>
    <definedName name="___ope1">#REF!</definedName>
    <definedName name="___ope2">#REF!</definedName>
    <definedName name="___ope3">#REF!</definedName>
    <definedName name="___ope4">[1]Insumos!$F$27</definedName>
    <definedName name="___ope5">[1]Insumos!$F$28</definedName>
    <definedName name="___pac180">[1]Insumos!$F$1269</definedName>
    <definedName name="___pcf15050">#REF!</definedName>
    <definedName name="___pcf7050">#REF!</definedName>
    <definedName name="___pcf8050">#REF!</definedName>
    <definedName name="___pcg15050">#REF!</definedName>
    <definedName name="___pcg7050">#REF!</definedName>
    <definedName name="___pci10050">#REF!</definedName>
    <definedName name="___pci12060">[1]Insumos!$F$929</definedName>
    <definedName name="___pci20050">#REF!</definedName>
    <definedName name="___pec1">[1]Insumos!$F$270</definedName>
    <definedName name="___pec10">[1]Insumos!$F$271</definedName>
    <definedName name="___pec11">[1]Insumos!$F$272</definedName>
    <definedName name="___pec2">[1]Insumos!$F$273</definedName>
    <definedName name="___pec3">[1]Insumos!$F$274</definedName>
    <definedName name="___pec4">[1]Insumos!$F$275</definedName>
    <definedName name="___pec5">[1]Insumos!$F$276</definedName>
    <definedName name="___pec6">[1]Insumos!$F$277</definedName>
    <definedName name="___pec7">[1]Insumos!$F$278</definedName>
    <definedName name="___pfb30">#REF!</definedName>
    <definedName name="___pfb50">#REF!</definedName>
    <definedName name="___pfb8">#REF!</definedName>
    <definedName name="___pfc80">#REF!</definedName>
    <definedName name="___pfg6">[1]Insumos!$F$528</definedName>
    <definedName name="___pgr18">#REF!</definedName>
    <definedName name="___pgr43">#REF!</definedName>
    <definedName name="___plc1">[1]Insumos!$F$268</definedName>
    <definedName name="___ple15">#REF!</definedName>
    <definedName name="___ple18">#REF!</definedName>
    <definedName name="___plg3">#REF!</definedName>
    <definedName name="___pmt1">#REF!</definedName>
    <definedName name="___pmt2">#REF!</definedName>
    <definedName name="___pne1">#REF!</definedName>
    <definedName name="___pne2">#REF!</definedName>
    <definedName name="___pne3">#REF!</definedName>
    <definedName name="___prg1">[1]Insumos!$F$330</definedName>
    <definedName name="___prg2">[1]Insumos!$F$331</definedName>
    <definedName name="___prg3">[1]Insumos!$F$332</definedName>
    <definedName name="___prg4">[1]Insumos!$F$333</definedName>
    <definedName name="___prg5">[1]Insumos!$F$334</definedName>
    <definedName name="___prl250">#REF!</definedName>
    <definedName name="___pse2">[1]Insumos!$F$329</definedName>
    <definedName name="___ptf2">#REF!</definedName>
    <definedName name="___ptf6">#REF!</definedName>
    <definedName name="___ptm6">#REF!</definedName>
    <definedName name="___qdb12">#REF!</definedName>
    <definedName name="___qdb18">#REF!</definedName>
    <definedName name="___qdt12">[1]Insumos!$F$538</definedName>
    <definedName name="___rea1">#REF!</definedName>
    <definedName name="___res10">#REF!</definedName>
    <definedName name="___res15">#REF!</definedName>
    <definedName name="___res5">#REF!</definedName>
    <definedName name="___rfv1000">#REF!</definedName>
    <definedName name="___rfv1500">[1]Insumos!$F$820</definedName>
    <definedName name="___rfv2000">#REF!</definedName>
    <definedName name="___rfv500">#REF!</definedName>
    <definedName name="___rgc1">#REF!</definedName>
    <definedName name="___rgc2">#REF!</definedName>
    <definedName name="___rgc34">#REF!</definedName>
    <definedName name="___rgl1">[1]Insumos!$F$783</definedName>
    <definedName name="___rgp1">#REF!</definedName>
    <definedName name="___rlc100">#REF!</definedName>
    <definedName name="___rls100100">#REF!</definedName>
    <definedName name="___rpv5">#REF!</definedName>
    <definedName name="___sif114">[1]Insumos!$F$948</definedName>
    <definedName name="___sif40">[1]Insumos!$F$949</definedName>
    <definedName name="___sol2">#REF!</definedName>
    <definedName name="___spl12">#REF!</definedName>
    <definedName name="___spl15">#REF!</definedName>
    <definedName name="___spl18">#REF!</definedName>
    <definedName name="___tab1">[1]Insumos!$F$279</definedName>
    <definedName name="___tag2">[1]Insumos!$F$139</definedName>
    <definedName name="___tag40">[1]Insumos!$F$137</definedName>
    <definedName name="___tag50">[1]Insumos!$F$138</definedName>
    <definedName name="___tap1">#REF!</definedName>
    <definedName name="___tap100">#REF!</definedName>
    <definedName name="___tap2">#REF!</definedName>
    <definedName name="___tap3">#REF!</definedName>
    <definedName name="___tar5020">#REF!</definedName>
    <definedName name="___tba20">#REF!</definedName>
    <definedName name="___tba25">#REF!</definedName>
    <definedName name="___tba32">#REF!</definedName>
    <definedName name="___tba40">#REF!</definedName>
    <definedName name="___tba50">#REF!</definedName>
    <definedName name="___tbe100">#REF!</definedName>
    <definedName name="___tbe150">#REF!</definedName>
    <definedName name="___tbe200">#REF!</definedName>
    <definedName name="___tbe250">#REF!</definedName>
    <definedName name="___tbe40">#REF!</definedName>
    <definedName name="___tbe50">#REF!</definedName>
    <definedName name="___tbe75">[1]Insumos!$F$841</definedName>
    <definedName name="___tbp50">[1]Insumos!$F$904</definedName>
    <definedName name="___tcm1">[1]Insumos!$F$765</definedName>
    <definedName name="___tde40">[1]Insumos!$F$844</definedName>
    <definedName name="___tea20">#REF!</definedName>
    <definedName name="___tea25">#REF!</definedName>
    <definedName name="___tea32">#REF!</definedName>
    <definedName name="___tea40">[1]Insumos!$F$737</definedName>
    <definedName name="___tea50">#REF!</definedName>
    <definedName name="___tea65">#REF!</definedName>
    <definedName name="___ted100">#REF!</definedName>
    <definedName name="___tee100">#REF!</definedName>
    <definedName name="___tee40">#REF!</definedName>
    <definedName name="___tee50">#REF!</definedName>
    <definedName name="___ter10050">#REF!</definedName>
    <definedName name="___tfg50">#REF!</definedName>
    <definedName name="___tfg65">#REF!</definedName>
    <definedName name="___tjc1">#REF!</definedName>
    <definedName name="___tjc2">#REF!</definedName>
    <definedName name="___tjr1">#REF!</definedName>
    <definedName name="___tjr2">#REF!</definedName>
    <definedName name="___tlc1">#REF!</definedName>
    <definedName name="___tlc2">#REF!</definedName>
    <definedName name="___tlc3">#REF!</definedName>
    <definedName name="___tlf4">[1]Insumos!$F$111</definedName>
    <definedName name="___tlf5">#REF!</definedName>
    <definedName name="___tlf6">#REF!</definedName>
    <definedName name="___tma1">[1]Insumos!$F$97</definedName>
    <definedName name="___tma110">#REF!</definedName>
    <definedName name="___tnc1">#REF!</definedName>
    <definedName name="___tnc3">[1]Insumos!$F$762</definedName>
    <definedName name="___tnt3">[1]Insumos!$F$761</definedName>
    <definedName name="___tpn4050">[1]Insumos!$F$724</definedName>
    <definedName name="___tra153">[1]Insumos!$F$1265</definedName>
    <definedName name="___tra305">[1]Insumos!$F$1266</definedName>
    <definedName name="___trf1000">#REF!</definedName>
    <definedName name="___trf15">#REF!</definedName>
    <definedName name="___tub11012">#REF!</definedName>
    <definedName name="___tub11015">#REF!</definedName>
    <definedName name="___tub11020">#REF!</definedName>
    <definedName name="___tub5012">#REF!</definedName>
    <definedName name="___tub5015">#REF!</definedName>
    <definedName name="___tub5020">#REF!</definedName>
    <definedName name="___tub6012">#REF!</definedName>
    <definedName name="___tub6015">#REF!</definedName>
    <definedName name="___tub6020">#REF!</definedName>
    <definedName name="___tub7515">[1]Insumos!$F$710</definedName>
    <definedName name="___tub8512">#REF!</definedName>
    <definedName name="___tub8515">#REF!</definedName>
    <definedName name="___tub8520">#REF!</definedName>
    <definedName name="___vcc6">#REF!</definedName>
    <definedName name="___vdc50">#REF!</definedName>
    <definedName name="___vde1">[1]Insumos!$F$872</definedName>
    <definedName name="___vdf4">#REF!</definedName>
    <definedName name="___vdf6">#REF!</definedName>
    <definedName name="___vdt10">#REF!</definedName>
    <definedName name="___vib2">[1]Insumos!$F$1249</definedName>
    <definedName name="___vli3">#REF!</definedName>
    <definedName name="___vli4">[1]Insumos!$F$1096</definedName>
    <definedName name="___vlp1">[1]Insumos!$F$871</definedName>
    <definedName name="___vtl6">#REF!</definedName>
    <definedName name="___vtt4">#REF!</definedName>
    <definedName name="__art1">#REF!</definedName>
    <definedName name="__art10">#REF!</definedName>
    <definedName name="__art11">#REF!</definedName>
    <definedName name="__art12">#REF!</definedName>
    <definedName name="__art2">#REF!</definedName>
    <definedName name="__art3">#REF!</definedName>
    <definedName name="__art4">#REF!</definedName>
    <definedName name="__art5">#REF!</definedName>
    <definedName name="__art6">#REF!</definedName>
    <definedName name="__art7">#REF!</definedName>
    <definedName name="__art8">#REF!</definedName>
    <definedName name="__art9">#REF!</definedName>
    <definedName name="__bot1">#REF!</definedName>
    <definedName name="__bri2">[2]Insumos!$E$57</definedName>
    <definedName name="__con1">#REF!</definedName>
    <definedName name="__con2">#REF!</definedName>
    <definedName name="__epc8790">#REF!</definedName>
    <definedName name="__epl10">#REF!</definedName>
    <definedName name="__epl3">#REF!</definedName>
    <definedName name="__esc1">#REF!</definedName>
    <definedName name="__esp1">#REF!</definedName>
    <definedName name="__esp2">#REF!</definedName>
    <definedName name="__fad5">#REF!</definedName>
    <definedName name="__fic2">#REF!</definedName>
    <definedName name="__hab1">#REF!</definedName>
    <definedName name="__hab2">#REF!</definedName>
    <definedName name="__ldr10">#REF!</definedName>
    <definedName name="__lfl20">#REF!</definedName>
    <definedName name="__lpf250">#REF!</definedName>
    <definedName name="__mfi3">[3]Insumos!$F$1044</definedName>
    <definedName name="__mob1">#REF!</definedName>
    <definedName name="__mob2">#REF!</definedName>
    <definedName name="__pcm1">#REF!</definedName>
    <definedName name="__pct1">#REF!</definedName>
    <definedName name="__pgr17">#REF!</definedName>
    <definedName name="__rem1">#REF!</definedName>
    <definedName name="__rem2">#REF!</definedName>
    <definedName name="__rfc1000">#REF!</definedName>
    <definedName name="__rfc500">#REF!</definedName>
    <definedName name="__tag4">[4]Insumos!$F$132</definedName>
    <definedName name="__tag5">[4]Insumos!$F$128</definedName>
    <definedName name="__tba65">#REF!</definedName>
    <definedName name="__tfg40">#REF!</definedName>
    <definedName name="_01___28" localSheetId="5">#REF!</definedName>
    <definedName name="_01___28" localSheetId="3">#REF!</definedName>
    <definedName name="_01___28" localSheetId="0">#REF!</definedName>
    <definedName name="_01___28">#REF!</definedName>
    <definedName name="_aar1">[3]Insumos!$F$41</definedName>
    <definedName name="_acd88">[3]Insumos!$F$929</definedName>
    <definedName name="_aco516">[5]Insumos!$E$72</definedName>
    <definedName name="_aco58">[5]Insumos!$E$69</definedName>
    <definedName name="_ada110">[6]Insumos!$E$768</definedName>
    <definedName name="_ada40">#REF!</definedName>
    <definedName name="_adg1">#REF!</definedName>
    <definedName name="_adg2">#REF!</definedName>
    <definedName name="_adu1">#REF!</definedName>
    <definedName name="_adu13">#REF!</definedName>
    <definedName name="_adu2">#REF!</definedName>
    <definedName name="_afa14">#REF!</definedName>
    <definedName name="_afa16">[6]Insumos!$E$110</definedName>
    <definedName name="_aff50">[3]Insumos!$F$115</definedName>
    <definedName name="_aga10">#REF!</definedName>
    <definedName name="_aga14">#REF!</definedName>
    <definedName name="_aga16">[6]Insumos!$E$107</definedName>
    <definedName name="_aga18">#REF!</definedName>
    <definedName name="_aju1">#REF!</definedName>
    <definedName name="_aju2">#REF!</definedName>
    <definedName name="_aju3">#REF!</definedName>
    <definedName name="_aju4">#REF!</definedName>
    <definedName name="_aju5">#REF!</definedName>
    <definedName name="_ali1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_ali7">#REF!</definedName>
    <definedName name="_amc1">#REF!</definedName>
    <definedName name="_amd1">[7]Insumos!$F$76</definedName>
    <definedName name="_amf1">#REF!</definedName>
    <definedName name="_amf2">#REF!</definedName>
    <definedName name="_amf3">#REF!</definedName>
    <definedName name="_ape1">#REF!</definedName>
    <definedName name="_ape2">#REF!</definedName>
    <definedName name="_ara18">#REF!</definedName>
    <definedName name="_arc12">#REF!</definedName>
    <definedName name="_arc15">#REF!</definedName>
    <definedName name="_arc18">#REF!</definedName>
    <definedName name="_arc21">#REF!</definedName>
    <definedName name="_arg1">[8]Insumos!$F$1196</definedName>
    <definedName name="_arg2">[8]Insumos!$F$1197</definedName>
    <definedName name="_art13">#REF!</definedName>
    <definedName name="_art14">#REF!</definedName>
    <definedName name="_art15">#REF!</definedName>
    <definedName name="_art16">#REF!</definedName>
    <definedName name="_art17">#REF!</definedName>
    <definedName name="_art18">#REF!</definedName>
    <definedName name="_art19">#REF!</definedName>
    <definedName name="_art20">#REF!</definedName>
    <definedName name="_art21">#REF!</definedName>
    <definedName name="_art22">#REF!</definedName>
    <definedName name="_art23">#REF!</definedName>
    <definedName name="_art24">#REF!</definedName>
    <definedName name="_art25">#REF!</definedName>
    <definedName name="_art26">#REF!</definedName>
    <definedName name="_art27">#REF!</definedName>
    <definedName name="_art28">#REF!</definedName>
    <definedName name="_art29">#REF!</definedName>
    <definedName name="_art30">#REF!</definedName>
    <definedName name="_art31">#REF!</definedName>
    <definedName name="_art32">#REF!</definedName>
    <definedName name="_aux1">[6]Insumos!$E$45</definedName>
    <definedName name="_bad15">#REF!</definedName>
    <definedName name="_ban12">[8]Insumos!$F$528</definedName>
    <definedName name="_bas5">#REF!</definedName>
    <definedName name="_bas6">#REF!</definedName>
    <definedName name="_bas7">#REF!</definedName>
    <definedName name="_bbm1">#REF!</definedName>
    <definedName name="_bbs3">[3]Insumos!$F$833</definedName>
    <definedName name="_bbt1">#REF!</definedName>
    <definedName name="_bca1">#REF!</definedName>
    <definedName name="_bcd88">[3]Insumos!$F$931</definedName>
    <definedName name="_bcm1">[3]Insumos!$F$1206</definedName>
    <definedName name="_bcm2">[3]Insumos!$F$1207</definedName>
    <definedName name="_bcm3">[3]Insumos!$F$1208</definedName>
    <definedName name="_bee40">[3]Insumos!$F$693</definedName>
    <definedName name="_bee80">#REF!</definedName>
    <definedName name="_bet320">[6]Insumos!$E$1191</definedName>
    <definedName name="_bfc316">[6]Insumos!$E$147</definedName>
    <definedName name="_bgr2">#REF!</definedName>
    <definedName name="_bli6">[3]Insumos!$F$1062</definedName>
    <definedName name="_bli8">[3]Insumos!$F$1063</definedName>
    <definedName name="_blq10">#REF!</definedName>
    <definedName name="_blq6">#REF!</definedName>
    <definedName name="_blq8">#REF!</definedName>
    <definedName name="_bmm1">[3]Insumos!$F$1209</definedName>
    <definedName name="_bnb1">[3]Insumos!$F$1079</definedName>
    <definedName name="_bns4">[3]Insumos!$F$328</definedName>
    <definedName name="_bns5">[3]Insumos!$F$329</definedName>
    <definedName name="_bns6">[3]Insumos!$F$330</definedName>
    <definedName name="_bns8">[3]Insumos!$F$331</definedName>
    <definedName name="_bol40">#REF!</definedName>
    <definedName name="_bop1">#REF!</definedName>
    <definedName name="_bop2">[8]Insumos!$F$860</definedName>
    <definedName name="_box1">#REF!</definedName>
    <definedName name="_bre5040">#REF!</definedName>
    <definedName name="_bre7550">[3]Insumos!$F$893</definedName>
    <definedName name="_bri1">#REF!</definedName>
    <definedName name="_bri2">#REF!</definedName>
    <definedName name="_brt1">[3]Insumos!$F$37</definedName>
    <definedName name="_brt2">[3]Insumos!$F$38</definedName>
    <definedName name="_bte320">[3]Insumos!$F$1315</definedName>
    <definedName name="_bte580">[3]Insumos!$F$1318</definedName>
    <definedName name="_buc1">#REF!</definedName>
    <definedName name="_C930I">#REF!</definedName>
    <definedName name="_C930p">#REF!</definedName>
    <definedName name="_C966I">#REF!</definedName>
    <definedName name="_C966P">#REF!</definedName>
    <definedName name="_cab10">[3]Insumos!$F$626</definedName>
    <definedName name="_cab16">[3]Insumos!$F$627</definedName>
    <definedName name="_cab4">#REF!</definedName>
    <definedName name="_cab6">[3]Insumos!$F$624</definedName>
    <definedName name="_cab8">[3]Insumos!$F$625</definedName>
    <definedName name="_cac10">[3]Insumos!$F$1024</definedName>
    <definedName name="_cac12">#REF!</definedName>
    <definedName name="_cac15">[3]Insumos!$F$1026</definedName>
    <definedName name="_cac18">#REF!</definedName>
    <definedName name="_cac21">#REF!</definedName>
    <definedName name="_cac24">[3]Insumos!$F$1029</definedName>
    <definedName name="_cac9">[3]Insumos!$F$1023</definedName>
    <definedName name="_caf14">[3]Insumos!$F$136</definedName>
    <definedName name="_cag06">[3]Insumos!$F$142</definedName>
    <definedName name="_cag11">[3]Insumos!$F$141</definedName>
    <definedName name="_cag12">[3]Insumos!$F$140</definedName>
    <definedName name="_cag13">[3]Insumos!$F$139</definedName>
    <definedName name="_cag14">[3]Insumos!$F$138</definedName>
    <definedName name="_cag40">#REF!</definedName>
    <definedName name="_cag50">#REF!</definedName>
    <definedName name="_cag80">#REF!</definedName>
    <definedName name="_cam170">#REF!</definedName>
    <definedName name="_can18">#REF!</definedName>
    <definedName name="_cap17">[3]Insumos!$F$805</definedName>
    <definedName name="_cap20">#REF!</definedName>
    <definedName name="_cap50">#REF!</definedName>
    <definedName name="_cap75">#REF!</definedName>
    <definedName name="_caz40">#REF!</definedName>
    <definedName name="_caz80">#REF!</definedName>
    <definedName name="_cbm1">#REF!</definedName>
    <definedName name="_cbr4">#REF!</definedName>
    <definedName name="_cbr5">#REF!</definedName>
    <definedName name="_cbt1">#REF!</definedName>
    <definedName name="_ccb10">#REF!</definedName>
    <definedName name="_ccb16">[8]Insumos!$F$696</definedName>
    <definedName name="_ccb25">#REF!</definedName>
    <definedName name="_ccb35">#REF!</definedName>
    <definedName name="_ccb4">#REF!</definedName>
    <definedName name="_ccb50">#REF!</definedName>
    <definedName name="_ccb6">#REF!</definedName>
    <definedName name="_cce50_4_">[3]Insumos!$F$618</definedName>
    <definedName name="_cce50_6_">[3]Insumos!$F$619</definedName>
    <definedName name="_ccg15">#REF!</definedName>
    <definedName name="_ccg22">#REF!</definedName>
    <definedName name="_cci50_2_">[3]Insumos!$F$622</definedName>
    <definedName name="_ccn16">[3]Insumos!$F$630</definedName>
    <definedName name="_ccn25">[3]Insumos!$F$631</definedName>
    <definedName name="_ccn35">[3]Insumos!$F$632</definedName>
    <definedName name="_ccn50">[3]Insumos!$F$633</definedName>
    <definedName name="_ccp18">[3]Insumos!$F$258</definedName>
    <definedName name="_ccr10">[9]Insumos!$E$31</definedName>
    <definedName name="_ccr12">[3]Insumos!$F$259</definedName>
    <definedName name="_cdd125">[3]Insumos!$F$933</definedName>
    <definedName name="_cde125">[3]Insumos!$F$934</definedName>
    <definedName name="_cer1">#REF!</definedName>
    <definedName name="_cff250">[6]Insumos!$E$127</definedName>
    <definedName name="_cfg40">#REF!</definedName>
    <definedName name="_cfg50">#REF!</definedName>
    <definedName name="_cfg65">#REF!</definedName>
    <definedName name="_cfl20">#REF!</definedName>
    <definedName name="_cfl40">#REF!</definedName>
    <definedName name="_cgo60">#REF!</definedName>
    <definedName name="_cha1">#REF!</definedName>
    <definedName name="_cha2">#REF!</definedName>
    <definedName name="_cha3">#REF!</definedName>
    <definedName name="_chp24">#REF!</definedName>
    <definedName name="_cin60">#REF!</definedName>
    <definedName name="_clp100">#REF!</definedName>
    <definedName name="_clp125">[3]Insumos!$F$904</definedName>
    <definedName name="_clr2">#REF!</definedName>
    <definedName name="_cls2">[3]Insumos!$F$660</definedName>
    <definedName name="_cls5">[3]Insumos!$F$661</definedName>
    <definedName name="_cmb8">[3]Insumos!$F$1312</definedName>
    <definedName name="_cme1">#REF!</definedName>
    <definedName name="_cmp3">#REF!</definedName>
    <definedName name="_com170">#REF!</definedName>
    <definedName name="_con20">[8]Insumos!$F$1206</definedName>
    <definedName name="_con210">[8]Insumos!$F$1205</definedName>
    <definedName name="_coz100">#REF!</definedName>
    <definedName name="_coz50">[3]Insumos!$F$916</definedName>
    <definedName name="_cpe15">[3]Insumos!$F$524</definedName>
    <definedName name="_cpe25">[3]Insumos!$F$525</definedName>
    <definedName name="_cpe35">[3]Insumos!$F$526</definedName>
    <definedName name="_cpj1">[3]Insumos!$F$44</definedName>
    <definedName name="_crj45">[3]Insumos!$F$593</definedName>
    <definedName name="_csb16">[3]Insumos!$F$676</definedName>
    <definedName name="_csb25">[3]Insumos!$F$677</definedName>
    <definedName name="_csb35">[3]Insumos!$F$678</definedName>
    <definedName name="_cso20">#REF!</definedName>
    <definedName name="_cso25">#REF!</definedName>
    <definedName name="_ctf6">#REF!</definedName>
    <definedName name="_ctl10">[3]Insumos!$F$528</definedName>
    <definedName name="_ctl6">#REF!</definedName>
    <definedName name="_cuv110">[6]Insumos!$E$706</definedName>
    <definedName name="_cvd100">#REF!</definedName>
    <definedName name="_cvd50">[3]Insumos!$F$925</definedName>
    <definedName name="_cvd88">[3]Insumos!$F$923</definedName>
    <definedName name="_cve45100">#REF!</definedName>
    <definedName name="_cve4540">[8]Insumos!$F$875</definedName>
    <definedName name="_cve4550">#REF!</definedName>
    <definedName name="_cve4575">#REF!</definedName>
    <definedName name="_cve90100">#REF!</definedName>
    <definedName name="_cve90150">[3]Insumos!$F$865</definedName>
    <definedName name="_cve9040">#REF!</definedName>
    <definedName name="_cve9050">#REF!</definedName>
    <definedName name="_cve9075">#REF!</definedName>
    <definedName name="_cvs2">[3]Insumos!$F$662</definedName>
    <definedName name="_cvs5">[3]Insumos!$F$663</definedName>
    <definedName name="_cxg40">#REF!</definedName>
    <definedName name="_cxg50">[3]Insumos!$F$1035</definedName>
    <definedName name="_cxg5030">#REF!</definedName>
    <definedName name="_cxg60">[3]Insumos!$F$1036</definedName>
    <definedName name="_cxi30">[8]Insumos!$F$1029</definedName>
    <definedName name="_cxi40">#REF!</definedName>
    <definedName name="_cxi60">#REF!</definedName>
    <definedName name="_cxp30">[3]Insumos!$F$1030</definedName>
    <definedName name="_cxp40">#REF!</definedName>
    <definedName name="_cxp4040">#REF!</definedName>
    <definedName name="_cxp60">[3]Insumos!$F$1032</definedName>
    <definedName name="_cxr4030">#REF!</definedName>
    <definedName name="_cxs100100">#REF!</definedName>
    <definedName name="_daz3">[3]Insumos!$F$489</definedName>
    <definedName name="_dcr1">#REF!</definedName>
    <definedName name="_dcr2">[3]Insumos!$F$487</definedName>
    <definedName name="_dcr3">[3]Insumos!$F$486</definedName>
    <definedName name="_dgc10">#REF!</definedName>
    <definedName name="_dgc7">#REF!</definedName>
    <definedName name="_dgc8">#REF!</definedName>
    <definedName name="_dgd1">[3]Insumos!$F$222</definedName>
    <definedName name="_dge7">[3]Insumos!$F$219</definedName>
    <definedName name="_djm10">#REF!</definedName>
    <definedName name="_djm15">#REF!</definedName>
    <definedName name="_djm20">#REF!</definedName>
    <definedName name="_djm25">[3]Insumos!$F$614</definedName>
    <definedName name="_djm30">[3]Insumos!$F$613</definedName>
    <definedName name="_djt10">#REF!</definedName>
    <definedName name="_djt15">#REF!</definedName>
    <definedName name="_djt20">#REF!</definedName>
    <definedName name="_djt25">#REF!</definedName>
    <definedName name="_djt30">#REF!</definedName>
    <definedName name="_djt35">[3]Insumos!$F$609</definedName>
    <definedName name="_djt40">[3]Insumos!$F$608</definedName>
    <definedName name="_djt50">#REF!</definedName>
    <definedName name="_djt60">[3]Insumos!$F$606</definedName>
    <definedName name="_djt70">[3]Insumos!$F$605</definedName>
    <definedName name="_dob3">#REF!</definedName>
    <definedName name="_dob4">#REF!</definedName>
    <definedName name="_dob8">#REF!</definedName>
    <definedName name="_drp25">[3]Insumos!$F$767</definedName>
    <definedName name="_dtp100">#REF!</definedName>
    <definedName name="_dtp125">[3]Insumos!$F$918</definedName>
    <definedName name="_dtp150">[3]Insumos!$F$917</definedName>
    <definedName name="_dtp50">[3]Insumos!$F$921</definedName>
    <definedName name="_dtp88">[3]Insumos!$F$920</definedName>
    <definedName name="_dtt25">[8]Insumos!$F$629</definedName>
    <definedName name="_dtt30">#REF!</definedName>
    <definedName name="_dtt40">[8]Insumos!$F$631</definedName>
    <definedName name="_edd125">[3]Insumos!$F$935</definedName>
    <definedName name="_eff250">[6]Insumos!$E$130</definedName>
    <definedName name="_ele1">#REF!</definedName>
    <definedName name="_ele114">#REF!</definedName>
    <definedName name="_ele2">[8]Insumos!$F$675</definedName>
    <definedName name="_ele34">#REF!</definedName>
    <definedName name="_ele50">[6]Insumos!$E$624</definedName>
    <definedName name="_elf1">[3]Insumos!$F$648</definedName>
    <definedName name="_elr1">#REF!</definedName>
    <definedName name="_emc1">#REF!</definedName>
    <definedName name="_emc2">#REF!</definedName>
    <definedName name="_emc3">#REF!</definedName>
    <definedName name="_eng1">#REF!</definedName>
    <definedName name="_epc3040">[3]Insumos!$F$961</definedName>
    <definedName name="_epc5070">#REF!</definedName>
    <definedName name="_epc8790">#REF!</definedName>
    <definedName name="_epl10">#REF!</definedName>
    <definedName name="_epl2">#REF!</definedName>
    <definedName name="_epl3">#REF!</definedName>
    <definedName name="_epl5">#REF!</definedName>
    <definedName name="_epm1">#REF!</definedName>
    <definedName name="_esc10">#REF!</definedName>
    <definedName name="_esc2">[6]Insumos!$E$960</definedName>
    <definedName name="_ext1">#REF!</definedName>
    <definedName name="_ext2">#REF!</definedName>
    <definedName name="_ext3">#REF!</definedName>
    <definedName name="_fad5">#REF!</definedName>
    <definedName name="_faf1">[3]Insumos!$F$670</definedName>
    <definedName name="_faf2">#REF!</definedName>
    <definedName name="_fai10">#REF!</definedName>
    <definedName name="_fcm1">[3]Insumos!$F$267</definedName>
    <definedName name="_fcm2">[3]Insumos!$F$269</definedName>
    <definedName name="_fcm3">[3]Insumos!$F$264</definedName>
    <definedName name="_fcm4">[3]Insumos!$F$271</definedName>
    <definedName name="_fcm5">[3]Insumos!$F$266</definedName>
    <definedName name="_fcm6">[3]Insumos!$F$270</definedName>
    <definedName name="_fcm7">[3]Insumos!$F$265</definedName>
    <definedName name="_fcn4">[3]Insumos!$F$628</definedName>
    <definedName name="_fcn6">[3]Insumos!$F$629</definedName>
    <definedName name="_fec1">[3]Insumos!$F$479</definedName>
    <definedName name="_ffg40">#REF!</definedName>
    <definedName name="_ffg50">#REF!</definedName>
    <definedName name="_ffg65">#REF!</definedName>
    <definedName name="_fic1">#REF!</definedName>
    <definedName name="_fic2">#REF!</definedName>
    <definedName name="_fic3">#REF!</definedName>
    <definedName name="_fic4">#REF!</definedName>
    <definedName name="_fic5">#REF!</definedName>
    <definedName name="_fic6">#REF!</definedName>
    <definedName name="_fil1">#REF!</definedName>
    <definedName name="_fil2">#REF!</definedName>
    <definedName name="_fil3">#REF!</definedName>
    <definedName name="_fio10">[8]Insumos!$F$658</definedName>
    <definedName name="_fio12">#REF!</definedName>
    <definedName name="_fio14">#REF!</definedName>
    <definedName name="_fio8">#REF!</definedName>
    <definedName name="_fip1">[3]Insumos!$F$483</definedName>
    <definedName name="_fis10">#REF!</definedName>
    <definedName name="_fis5">#REF!</definedName>
    <definedName name="_fla250">[6]Insumos!$E$126</definedName>
    <definedName name="_flp20">#REF!</definedName>
    <definedName name="_flp25">#REF!</definedName>
    <definedName name="_flp32">#REF!</definedName>
    <definedName name="_flp40">#REF!</definedName>
    <definedName name="_flp50">#REF!</definedName>
    <definedName name="_flp60">[3]Insumos!$F$818</definedName>
    <definedName name="_flp65">#REF!</definedName>
    <definedName name="_fls3">[6]Insumos!$E$145</definedName>
    <definedName name="_for1">#REF!</definedName>
    <definedName name="_for10">[3]Insumos!$F$300</definedName>
    <definedName name="_for2">#REF!</definedName>
    <definedName name="_for3">#REF!</definedName>
    <definedName name="_for4">#REF!</definedName>
    <definedName name="_for5">#REF!</definedName>
    <definedName name="_for6">#REF!</definedName>
    <definedName name="_for7">#REF!</definedName>
    <definedName name="_for8">[3]Insumos!$F$298</definedName>
    <definedName name="_for9">[3]Insumos!$F$299</definedName>
    <definedName name="_fpd12">#REF!</definedName>
    <definedName name="_fpd14">[3]Insumos!$F$634</definedName>
    <definedName name="_fvr10">#REF!</definedName>
    <definedName name="_fvr50">#REF!</definedName>
    <definedName name="_gac18">#REF!</definedName>
    <definedName name="_gas1">[3]Insumos!$F$1136</definedName>
    <definedName name="_gas2">[3]Insumos!$F$1137</definedName>
    <definedName name="_gfp88">[3]Insumos!$F$942</definedName>
    <definedName name="_gl3_">[3]Insumos!$F$182</definedName>
    <definedName name="_gra24">#REF!</definedName>
    <definedName name="_grm160">[3]Insumos!$F$369</definedName>
    <definedName name="_hab3">[3]Insumos!$F$1341</definedName>
    <definedName name="_has3">#REF!</definedName>
    <definedName name="_hmd125">[3]Insumos!$F$938</definedName>
    <definedName name="_imp1">#REF!</definedName>
    <definedName name="_imp2">#REF!</definedName>
    <definedName name="_itt1">#REF!</definedName>
    <definedName name="_itu1">#REF!</definedName>
    <definedName name="_itu2">#REF!</definedName>
    <definedName name="_itu3">#REF!</definedName>
    <definedName name="_jcd88">[3]Insumos!$F$930</definedName>
    <definedName name="_jce100">[3]Insumos!$F$889</definedName>
    <definedName name="_jce150">[3]Insumos!$F$888</definedName>
    <definedName name="_jce40">[3]Insumos!$F$892</definedName>
    <definedName name="_jce50">[3]Insumos!$F$891</definedName>
    <definedName name="_jce75">[3]Insumos!$F$890</definedName>
    <definedName name="_jdi1">#REF!</definedName>
    <definedName name="_jdi2">#REF!</definedName>
    <definedName name="_jdp25">[3]Insumos!$F$768</definedName>
    <definedName name="_jla20">#REF!</definedName>
    <definedName name="_jla25">#REF!</definedName>
    <definedName name="_jla32">#REF!</definedName>
    <definedName name="_jla40">#REF!</definedName>
    <definedName name="_jla50">#REF!</definedName>
    <definedName name="_jla65">#REF!</definedName>
    <definedName name="_jla6550">#REF!</definedName>
    <definedName name="_jo9040">[8]Insumos!$F$879</definedName>
    <definedName name="_jos20">[6]Insumos!$E$705</definedName>
    <definedName name="_js100100">#REF!</definedName>
    <definedName name="_js5050">#REF!</definedName>
    <definedName name="_jve45100">[3]Insumos!$F$876</definedName>
    <definedName name="_jve45150">[3]Insumos!$F$875</definedName>
    <definedName name="_jve4540">[3]Insumos!$F$879</definedName>
    <definedName name="_jve4550">[3]Insumos!$F$878</definedName>
    <definedName name="_jve4575">[3]Insumos!$F$877</definedName>
    <definedName name="_jve90100">[3]Insumos!$F$871</definedName>
    <definedName name="_jve90150">[3]Insumos!$F$870</definedName>
    <definedName name="_jve9040">[3]Insumos!$F$874</definedName>
    <definedName name="_jve9050">[3]Insumos!$F$873</definedName>
    <definedName name="_jve9075">[3]Insumos!$F$872</definedName>
    <definedName name="_lai15">#REF!</definedName>
    <definedName name="_lai20">#REF!</definedName>
    <definedName name="_lep20">#REF!</definedName>
    <definedName name="_lfl20">#REF!</definedName>
    <definedName name="_lfl40">#REF!</definedName>
    <definedName name="_lin100">[6]Insumos!$E$530</definedName>
    <definedName name="_llb1">#REF!</definedName>
    <definedName name="_lnm1">[3]Insumos!$F$275</definedName>
    <definedName name="_lnm10">#REF!</definedName>
    <definedName name="_lnm8">#REF!</definedName>
    <definedName name="_lnm9">#REF!</definedName>
    <definedName name="_lpf250">#REF!</definedName>
    <definedName name="_lpi100">#REF!</definedName>
    <definedName name="_lpi60">#REF!</definedName>
    <definedName name="_lpl15">#REF!</definedName>
    <definedName name="_lpl18">#REF!</definedName>
    <definedName name="_lpl20">#REF!</definedName>
    <definedName name="_lpl45">[3]Insumos!$F$542</definedName>
    <definedName name="_luv20">[6]Insumos!$E$785</definedName>
    <definedName name="_luv32">#REF!</definedName>
    <definedName name="_lvf12050">#REF!</definedName>
    <definedName name="_lvf15050">#REF!</definedName>
    <definedName name="_lvf7050">#REF!</definedName>
    <definedName name="_lvg10055">[9]Insumos!$E$78</definedName>
    <definedName name="_lvg12050">#REF!</definedName>
    <definedName name="_lvg15050">#REF!</definedName>
    <definedName name="_lvg7050">#REF!</definedName>
    <definedName name="_lxa1">[3]Insumos!$F$1089</definedName>
    <definedName name="_lxa100">#REF!</definedName>
    <definedName name="_lxa120">#REF!</definedName>
    <definedName name="_lxf40">[3]Insumos!$F$1212</definedName>
    <definedName name="_lxg14">[3]Insumos!$F$1210</definedName>
    <definedName name="_lxg28">[3]Insumos!$F$1211</definedName>
    <definedName name="_mac34">[6]Insumos!$E$272</definedName>
    <definedName name="_mac36">[6]Insumos!$E$273</definedName>
    <definedName name="_mad1">#REF!</definedName>
    <definedName name="_mad13">#REF!</definedName>
    <definedName name="_mad2">[8]Insumos!$F$309</definedName>
    <definedName name="_man100">#REF!</definedName>
    <definedName name="_man120">[3]Insumos!$F$1039</definedName>
    <definedName name="_man25">#REF!</definedName>
    <definedName name="_man40">#REF!</definedName>
    <definedName name="_man90">[3]Insumos!$F$1037</definedName>
    <definedName name="_mch50">[3]Insumos!$F$837</definedName>
    <definedName name="_mfi1">#REF!</definedName>
    <definedName name="_mfi2">#REF!</definedName>
    <definedName name="_mfi3">[2]Insumos!$E$965</definedName>
    <definedName name="_mfi4">[3]Insumos!$F$1045</definedName>
    <definedName name="_mgi15">#REF!</definedName>
    <definedName name="_mgi50">#REF!</definedName>
    <definedName name="_mgr17">#REF!</definedName>
    <definedName name="_mon1">[3]Insumos!$F$23</definedName>
    <definedName name="_mot130">[6]Insumos!$E$1202</definedName>
    <definedName name="_mot140">#REF!</definedName>
    <definedName name="_mou15">#REF!</definedName>
    <definedName name="_mou2">[6]Insumos!$E$961</definedName>
    <definedName name="_mrc1">[3]Insumos!$F$304</definedName>
    <definedName name="_mrc2">[3]Insumos!$F$305</definedName>
    <definedName name="_mud1">[3]Insumos!$F$1125</definedName>
    <definedName name="_mud2">[3]Insumos!$F$1126</definedName>
    <definedName name="_mud3">[3]Insumos!$F$1127</definedName>
    <definedName name="_mud4">[10]Ins.!$F$1140</definedName>
    <definedName name="_mud5">[10]Ins.!$F$1139</definedName>
    <definedName name="_mud6">[10]Ins.!$F$1142</definedName>
    <definedName name="_mud8">[10]Ins.!$F$1145</definedName>
    <definedName name="_nfg40">[3]Insumos!$F$112</definedName>
    <definedName name="_nip1">#REF!</definedName>
    <definedName name="_ope1">#REF!</definedName>
    <definedName name="_ope2">#REF!</definedName>
    <definedName name="_ope3">#REF!</definedName>
    <definedName name="_ope4">#REF!</definedName>
    <definedName name="_ope5">#REF!</definedName>
    <definedName name="_oqx1">[3]Insumos!$F$1093</definedName>
    <definedName name="_pac180">#REF!</definedName>
    <definedName name="_pae1">[8]Insumos!$F$149</definedName>
    <definedName name="_pae2">[8]Insumos!$F$150</definedName>
    <definedName name="_pae3">[8]Insumos!$F$151</definedName>
    <definedName name="_pcf15050">#REF!</definedName>
    <definedName name="_pcf55180">[9]Insumos!$E$87</definedName>
    <definedName name="_pcf7050">#REF!</definedName>
    <definedName name="_pcf8050">#REF!</definedName>
    <definedName name="_pcg12050">[3]Insumos!$F$1007</definedName>
    <definedName name="_pcg15050">#REF!</definedName>
    <definedName name="_pcg7050">#REF!</definedName>
    <definedName name="_pci10050">#REF!</definedName>
    <definedName name="_pci12060">[8]Insumos!$F$955</definedName>
    <definedName name="_pci15050">[3]Insumos!$F$1014</definedName>
    <definedName name="_pci15060">[3]Insumos!$F$1015</definedName>
    <definedName name="_pci16060">[3]Insumos!$F$1013</definedName>
    <definedName name="_pci18060">[3]Insumos!$F$1012</definedName>
    <definedName name="_pci20050">#REF!</definedName>
    <definedName name="_pci20060">[3]Insumos!$F$1011</definedName>
    <definedName name="_pci24555">[3]Insumos!$F$1008</definedName>
    <definedName name="_pci25050">[3]Insumos!$F$1009</definedName>
    <definedName name="_pci25060">[3]Insumos!$F$1010</definedName>
    <definedName name="_pcm1">#REF!</definedName>
    <definedName name="_pct1">#REF!</definedName>
    <definedName name="_pct3">[3]Insumos!$F$834</definedName>
    <definedName name="_pec1">#REF!</definedName>
    <definedName name="_pec10">#REF!</definedName>
    <definedName name="_pec11">#REF!</definedName>
    <definedName name="_pec2">#REF!</definedName>
    <definedName name="_pec20">#REF!</definedName>
    <definedName name="_pec3">#REF!</definedName>
    <definedName name="_pec4">#REF!</definedName>
    <definedName name="_pec5">#REF!</definedName>
    <definedName name="_pec6">#REF!</definedName>
    <definedName name="_pec7">[8]Insumos!$F$291</definedName>
    <definedName name="_pec8">[6]Insumos!$E$266</definedName>
    <definedName name="_pec9">#REF!</definedName>
    <definedName name="_pes1">[3]Insumos!$F$1259</definedName>
    <definedName name="_pes2">[3]Insumos!$F$1260</definedName>
    <definedName name="_pes3">[3]Insumos!$F$1261</definedName>
    <definedName name="_pes4">[3]Insumos!$F$1262</definedName>
    <definedName name="_pes5">[3]Insumos!$F$1263</definedName>
    <definedName name="_pfa25">[3]Insumos!$F$317</definedName>
    <definedName name="_pfa50">[3]Insumos!$F$318</definedName>
    <definedName name="_pfa75">[3]Insumos!$F$319</definedName>
    <definedName name="_pfb30">#REF!</definedName>
    <definedName name="_pfb50">#REF!</definedName>
    <definedName name="_pfb65">[3]Insumos!$F$313</definedName>
    <definedName name="_pfb8">#REF!</definedName>
    <definedName name="_pfc80">#REF!</definedName>
    <definedName name="_pfg6">#REF!</definedName>
    <definedName name="_pgr1">[3]Insumos!$F$493</definedName>
    <definedName name="_pgr17">#REF!</definedName>
    <definedName name="_pgr18">#REF!</definedName>
    <definedName name="_pgr43">#REF!</definedName>
    <definedName name="_pig10055">[9]Insumos!$E$79</definedName>
    <definedName name="_pje1">[3]Insumos!$F$1278</definedName>
    <definedName name="_pje2">[3]Insumos!$F$1279</definedName>
    <definedName name="_plc1">[8]Insumos!$F$281</definedName>
    <definedName name="_plc2">[3]Insumos!$F$263</definedName>
    <definedName name="_ple15">#REF!</definedName>
    <definedName name="_ple18">#REF!</definedName>
    <definedName name="_plg3">#REF!</definedName>
    <definedName name="_pmt1">#REF!</definedName>
    <definedName name="_pmt2">#REF!</definedName>
    <definedName name="_pne1">#REF!</definedName>
    <definedName name="_pne2">#REF!</definedName>
    <definedName name="_pne3">#REF!</definedName>
    <definedName name="_pp1">[11]Insumos!$F$207</definedName>
    <definedName name="_ppa24">[3]Insumos!$F$700</definedName>
    <definedName name="_ppg3">#REF!</definedName>
    <definedName name="_ppt1">[3]Insumos!$F$190</definedName>
    <definedName name="_pqs4">[3]Insumos!$F$946</definedName>
    <definedName name="_pqs6">[3]Insumos!$F$947</definedName>
    <definedName name="_prg1">#REF!</definedName>
    <definedName name="_prg2">#REF!</definedName>
    <definedName name="_prg3">#REF!</definedName>
    <definedName name="_prg4">#REF!</definedName>
    <definedName name="_prg5">[8]Insumos!$F$349</definedName>
    <definedName name="_prg6">[6]Insumos!$E$318</definedName>
    <definedName name="_prg7">[8]Insumos!$F$350</definedName>
    <definedName name="_prl250">#REF!</definedName>
    <definedName name="_pse2">#REF!</definedName>
    <definedName name="_ptd25">[12]Insumos!$F$198</definedName>
    <definedName name="_ptf2">#REF!</definedName>
    <definedName name="_ptf6">#REF!</definedName>
    <definedName name="_ptm6">#REF!</definedName>
    <definedName name="_pvo1">[3]Insumos!$F$1154</definedName>
    <definedName name="_qdb12">#REF!</definedName>
    <definedName name="_qdb18">#REF!</definedName>
    <definedName name="_qdb24">[3]Insumos!$F$513</definedName>
    <definedName name="_qdb32">[3]Insumos!$F$512</definedName>
    <definedName name="_qdb6">[3]Insumos!$F$517</definedName>
    <definedName name="_qdb8">[3]Insumos!$F$516</definedName>
    <definedName name="_qdt12">#REF!</definedName>
    <definedName name="_qdt40">[3]Insumos!$F$522</definedName>
    <definedName name="_qdt50">[3]Insumos!$F$523</definedName>
    <definedName name="_rac12">[3]Insumos!$F$701</definedName>
    <definedName name="_rea1">#REF!</definedName>
    <definedName name="_rea40">#REF!</definedName>
    <definedName name="_reg100">#REF!</definedName>
    <definedName name="_reg110">#REF!</definedName>
    <definedName name="_reg2503">[6]Insumos!$E$123</definedName>
    <definedName name="_reg2505">[6]Insumos!$E$124</definedName>
    <definedName name="_res10">#REF!</definedName>
    <definedName name="_res15">#REF!</definedName>
    <definedName name="_res2">[3]Insumos!$F$704</definedName>
    <definedName name="_res5">#REF!</definedName>
    <definedName name="_rfc1000">#REF!</definedName>
    <definedName name="_rfc500">#REF!</definedName>
    <definedName name="_rfv1000">#REF!</definedName>
    <definedName name="_rfv1500">[8]Insumos!$F$846</definedName>
    <definedName name="_rfv2000">#REF!</definedName>
    <definedName name="_rfv250">[9]Insumos!$E$81</definedName>
    <definedName name="_rfv500">#REF!</definedName>
    <definedName name="_rfz25">[10]Ins.!$F$931</definedName>
    <definedName name="_rgb1">[6]Insumos!$E$752</definedName>
    <definedName name="_rgc1">#REF!</definedName>
    <definedName name="_rgc2">#REF!</definedName>
    <definedName name="_rgc34">#REF!</definedName>
    <definedName name="_rgl1">#REF!</definedName>
    <definedName name="_rgp1">#REF!</definedName>
    <definedName name="_rlc100">#REF!</definedName>
    <definedName name="_rls100100">#REF!</definedName>
    <definedName name="_rpv5">#REF!</definedName>
    <definedName name="_sal250">[3]Insumos!$F$1356</definedName>
    <definedName name="_sde4">[3]Insumos!$F$681</definedName>
    <definedName name="_sde50">[3]Insumos!$F$680</definedName>
    <definedName name="_sif114">#REF!</definedName>
    <definedName name="_sif40">[8]Insumos!$F$975</definedName>
    <definedName name="_sip1">[9]Insumos!$E$75</definedName>
    <definedName name="_smd125">[3]Insumos!$F$939</definedName>
    <definedName name="_sol2">#REF!</definedName>
    <definedName name="_son1">[3]Insumos!$F$1297</definedName>
    <definedName name="_son2">[3]Insumos!$F$1298</definedName>
    <definedName name="_spd125">[3]Insumos!$F$940</definedName>
    <definedName name="_spl12">#REF!</definedName>
    <definedName name="_spl15">#REF!</definedName>
    <definedName name="_spl18">#REF!</definedName>
    <definedName name="_spt12">[3]Insumos!$F$1197</definedName>
    <definedName name="_tab1">#REF!</definedName>
    <definedName name="_tab2">[6]Insumos!$E$268</definedName>
    <definedName name="_tab3">#REF!</definedName>
    <definedName name="_tac10">[3]Insumos!$F$596</definedName>
    <definedName name="_tac15">[3]Insumos!$F$597</definedName>
    <definedName name="_tac20">[3]Insumos!$F$598</definedName>
    <definedName name="_tac25">[3]Insumos!$F$599</definedName>
    <definedName name="_tag2">#REF!</definedName>
    <definedName name="_tag25">[6]Insumos!$E$117</definedName>
    <definedName name="_tag4">#REF!</definedName>
    <definedName name="_tag40">#REF!</definedName>
    <definedName name="_tag5">#REF!</definedName>
    <definedName name="_tag50">#REF!</definedName>
    <definedName name="_tag65">[12]Insumos!$F$141</definedName>
    <definedName name="_tai1">[3]Insumos!$F$109</definedName>
    <definedName name="_tan18">#REF!</definedName>
    <definedName name="_tap1">#REF!</definedName>
    <definedName name="_tap100">"!"</definedName>
    <definedName name="_tap2">#REF!</definedName>
    <definedName name="_tap3">#REF!</definedName>
    <definedName name="_tap50">#REF!</definedName>
    <definedName name="_tar2520">[9]Insumos!$E$65</definedName>
    <definedName name="_tar5020">#REF!</definedName>
    <definedName name="_tba110">[6]Insumos!$E$696</definedName>
    <definedName name="_tba20">#REF!</definedName>
    <definedName name="_tba25">#REF!</definedName>
    <definedName name="_tba32">#REF!</definedName>
    <definedName name="_tba40">#REF!</definedName>
    <definedName name="_tba50">#REF!</definedName>
    <definedName name="_tba60">[3]Insumos!$F$728</definedName>
    <definedName name="_tba65">#REF!</definedName>
    <definedName name="_tbe100">#REF!</definedName>
    <definedName name="_tbe150">#REF!</definedName>
    <definedName name="_tbe200">#REF!</definedName>
    <definedName name="_tbe250">#REF!</definedName>
    <definedName name="_tbe40">#REF!</definedName>
    <definedName name="_tbe50">#REF!</definedName>
    <definedName name="_tbe75">#REF!</definedName>
    <definedName name="_tbp50">[8]Insumos!$F$930</definedName>
    <definedName name="_tbv1">[3]Insumos!$F$255</definedName>
    <definedName name="_tbv2">[3]Insumos!$F$252</definedName>
    <definedName name="_tbv3">[3]Insumos!$F$254</definedName>
    <definedName name="_tbv4">[3]Insumos!$F$256</definedName>
    <definedName name="_tc300">[6]Insumos!$E$1105</definedName>
    <definedName name="_tca1">[3]Insumos!$F$58</definedName>
    <definedName name="_tcc50">[3]Insumos!$F$679</definedName>
    <definedName name="_tcf60">[13]Insumos!$F$398</definedName>
    <definedName name="_tcm1">[8]Insumos!$F$791</definedName>
    <definedName name="_tde40">#REF!</definedName>
    <definedName name="_tdp25">[3]Insumos!$F$769</definedName>
    <definedName name="_tea110">[6]Insumos!$E$715</definedName>
    <definedName name="_tea20">#REF!</definedName>
    <definedName name="_tea25">#REF!</definedName>
    <definedName name="_tea32">#REF!</definedName>
    <definedName name="_tea40">#REF!</definedName>
    <definedName name="_tea50">#REF!</definedName>
    <definedName name="_tea65">#REF!</definedName>
    <definedName name="_ted100">#REF!</definedName>
    <definedName name="_ted50">[3]Insumos!$F$928</definedName>
    <definedName name="_ted88">[3]Insumos!$F$927</definedName>
    <definedName name="_tee100">#REF!</definedName>
    <definedName name="_tee150">[3]Insumos!$F$880</definedName>
    <definedName name="_tee40">#REF!</definedName>
    <definedName name="_tee50">#REF!</definedName>
    <definedName name="_tee75">[3]Insumos!$F$882</definedName>
    <definedName name="_ter10050">#REF!</definedName>
    <definedName name="_ter10075">[3]Insumos!$F$884</definedName>
    <definedName name="_tes2">[3]Insumos!$F$664</definedName>
    <definedName name="_tes5">[3]Insumos!$F$665</definedName>
    <definedName name="_tff250">[6]Insumos!$E$122</definedName>
    <definedName name="_tfg100">[3]Insumos!$F$99</definedName>
    <definedName name="_tfg125">[3]Insumos!$F$100</definedName>
    <definedName name="_tfg15">[3]Insumos!$F$91</definedName>
    <definedName name="_tfg150">[3]Insumos!$F$101</definedName>
    <definedName name="_tfg20">[3]Insumos!$F$92</definedName>
    <definedName name="_tfg25">[3]Insumos!$F$93</definedName>
    <definedName name="_tfg32">[3]Insumos!$F$94</definedName>
    <definedName name="_tfg50">#REF!</definedName>
    <definedName name="_tfg65">#REF!</definedName>
    <definedName name="_tfg80">[3]Insumos!$F$98</definedName>
    <definedName name="_tfi25">[3]Insumos!$F$102</definedName>
    <definedName name="_tfi32">[3]Insumos!$F$103</definedName>
    <definedName name="_tfi40">#REF!</definedName>
    <definedName name="_tfi50">[3]Insumos!$F$105</definedName>
    <definedName name="_tfi65">[3]Insumos!$F$106</definedName>
    <definedName name="_tfi80">[3]Insumos!$F$107</definedName>
    <definedName name="_tfs1">[3]Insumos!$F$1162</definedName>
    <definedName name="_tjc1">#REF!</definedName>
    <definedName name="_tjc2">#REF!</definedName>
    <definedName name="_tjr1">#REF!</definedName>
    <definedName name="_tjr2">#REF!</definedName>
    <definedName name="_tjt1">[3]Insumos!$F$476</definedName>
    <definedName name="_tlc1">#REF!</definedName>
    <definedName name="_tlc2">#REF!</definedName>
    <definedName name="_tlc3">#REF!</definedName>
    <definedName name="_tlf4">#REF!</definedName>
    <definedName name="_tlf5">#REF!</definedName>
    <definedName name="_tlf6">#REF!</definedName>
    <definedName name="_tma1">#REF!</definedName>
    <definedName name="_tma100">[3]Insumos!$F$1040</definedName>
    <definedName name="_tma110">#REF!</definedName>
    <definedName name="_tnc1">#REF!</definedName>
    <definedName name="_tnc3">[8]Insumos!$F$788</definedName>
    <definedName name="_tnt3">[8]Insumos!$F$787</definedName>
    <definedName name="_tpn4050">[8]Insumos!$F$750</definedName>
    <definedName name="_tra153">#REF!</definedName>
    <definedName name="_tra25">#REF!</definedName>
    <definedName name="_tra305">#REF!</definedName>
    <definedName name="_trb110">[3]Insumos!$F$1204</definedName>
    <definedName name="_trf1000">#REF!</definedName>
    <definedName name="_trf15">#REF!</definedName>
    <definedName name="_tta1">[3]Insumos!$F$1067</definedName>
    <definedName name="_tta2">[3]Insumos!$F$1066</definedName>
    <definedName name="_ttc1">[3]Insumos!$F$1091</definedName>
    <definedName name="_tub11012">#REF!</definedName>
    <definedName name="_tub11015">#REF!</definedName>
    <definedName name="_tub11020">#REF!</definedName>
    <definedName name="_tub5012">#REF!</definedName>
    <definedName name="_tub5015">#REF!</definedName>
    <definedName name="_tub5020">#REF!</definedName>
    <definedName name="_tub6012">#REF!</definedName>
    <definedName name="_tub6015">#REF!</definedName>
    <definedName name="_tub6020">#REF!</definedName>
    <definedName name="_tub7515">#REF!</definedName>
    <definedName name="_tub8512">#REF!</definedName>
    <definedName name="_tub8515">#REF!</definedName>
    <definedName name="_tub8520">#REF!</definedName>
    <definedName name="_ufg50">[3]Insumos!$F$113</definedName>
    <definedName name="_vcc4">[3]Insumos!$F$1116</definedName>
    <definedName name="_vcc6">#REF!</definedName>
    <definedName name="_vdc32">[3]Insumos!$F$974</definedName>
    <definedName name="_vdc40">[3]Insumos!$F$975</definedName>
    <definedName name="_vdc50">#REF!</definedName>
    <definedName name="_vde1">[8]Insumos!$F$898</definedName>
    <definedName name="_vdf4">#REF!</definedName>
    <definedName name="_vdf6">#REF!</definedName>
    <definedName name="_vdt10">#REF!</definedName>
    <definedName name="_vfi4">[3]Insumos!$F$1114</definedName>
    <definedName name="_vib2">#REF!</definedName>
    <definedName name="_vib3">[6]Insumos!$E$1185</definedName>
    <definedName name="_vli3">#REF!</definedName>
    <definedName name="_vli4">#REF!</definedName>
    <definedName name="_vlp1">#REF!</definedName>
    <definedName name="_vpc3">[10]Ins.!$F$166</definedName>
    <definedName name="_vsb1">#REF!</definedName>
    <definedName name="_vtl6">#REF!</definedName>
    <definedName name="_vtp8">[3]Insumos!$F$1120</definedName>
    <definedName name="_vtr6">[3]Insumos!$F$1118</definedName>
    <definedName name="_vtt10">[3]Insumos!$F$1112</definedName>
    <definedName name="_vtt4">#REF!</definedName>
    <definedName name="_vtt6">[3]Insumos!$F$1119</definedName>
    <definedName name="A" localSheetId="5">#REF!</definedName>
    <definedName name="A" localSheetId="3">#REF!</definedName>
    <definedName name="A" localSheetId="0">#REF!</definedName>
    <definedName name="A">#REF!</definedName>
    <definedName name="aaçogalv">[14]Insumos!$E$83</definedName>
    <definedName name="aagf">#REF!</definedName>
    <definedName name="aagfp">[3]Insumos!$F$158</definedName>
    <definedName name="aar">#REF!</definedName>
    <definedName name="aba">[4]Insumos!$F$1066</definedName>
    <definedName name="abacorn">[4]Insumos!$F$1063</definedName>
    <definedName name="abet">#REF!</definedName>
    <definedName name="açc">[3]Insumos!$F$1355</definedName>
    <definedName name="acc7_5_CI">[3]Insumos!$F$1311</definedName>
    <definedName name="acc7_5_CP">[3]Insumos!$F$1310</definedName>
    <definedName name="acca">[3]Insumos!$F$1322</definedName>
    <definedName name="acdm">[3]Insumos!$F$1359</definedName>
    <definedName name="acl">#REF!</definedName>
    <definedName name="acm30_">[3]Insumos!$F$196</definedName>
    <definedName name="aço">#REF!</definedName>
    <definedName name="aço1">[1]Insumos!$F$121</definedName>
    <definedName name="aço10">[11]Insumos!$F$122</definedName>
    <definedName name="aço2">[3]Insumos!$F$78</definedName>
    <definedName name="aço25">[1]Insumos!$F$122</definedName>
    <definedName name="aço3">[3]Insumos!$F$80</definedName>
    <definedName name="aço4">[3]Insumos!$F$82</definedName>
    <definedName name="aço5">[3]Insumos!$F$77</definedName>
    <definedName name="aço50">[1]Insumos!$F$123</definedName>
    <definedName name="aço5012">[6]Insumos!$E$99</definedName>
    <definedName name="aço6">[3]Insumos!$F$79</definedName>
    <definedName name="aço60">#REF!</definedName>
    <definedName name="aço604">[1]Insumos!$F$125</definedName>
    <definedName name="aço605">[1]Insumos!$F$126</definedName>
    <definedName name="aço606">[6]Insumos!$E$102</definedName>
    <definedName name="adap1\2">[6]Insumos!$E$771</definedName>
    <definedName name="adap75">[6]Insumos!$E$769</definedName>
    <definedName name="adapp250">[6]Insumos!$E$770</definedName>
    <definedName name="adepvc">[4]Insumos!$F$787</definedName>
    <definedName name="adg1\2">#REF!</definedName>
    <definedName name="adg11\2">#REF!</definedName>
    <definedName name="adg3\4">#REF!</definedName>
    <definedName name="adp1\2">#REF!</definedName>
    <definedName name="ads50_2_40s">[3]Insumos!$F$845</definedName>
    <definedName name="adsg32">[1]Insumos!$F$794</definedName>
    <definedName name="adsl32">[1]Insumos!$F$796</definedName>
    <definedName name="adsp32">[1]Insumos!$F$795</definedName>
    <definedName name="adtr1">[3]Insumos!$F$796</definedName>
    <definedName name="adtr1_2">[3]Insumos!$F$794</definedName>
    <definedName name="adtr11_2">[3]Insumos!$F$798</definedName>
    <definedName name="adtr11_4">[3]Insumos!$F$797</definedName>
    <definedName name="adtr2">[3]Insumos!$F$799</definedName>
    <definedName name="adtr3_4">[3]Insumos!$F$795</definedName>
    <definedName name="adu">#REF!</definedName>
    <definedName name="adu1_">[3]Insumos!$F$47</definedName>
    <definedName name="afg14_">[3]Insumos!$F$88</definedName>
    <definedName name="afi">#REF!</definedName>
    <definedName name="aftp">[3]Insumos!$F$244</definedName>
    <definedName name="aga">[1]Insumos!$F$1102</definedName>
    <definedName name="aga10_">[3]Insumos!$F$85</definedName>
    <definedName name="aga12_">[3]Insumos!$F$86</definedName>
    <definedName name="aga14_">[3]Insumos!$F$87</definedName>
    <definedName name="AGFI">#REF!</definedName>
    <definedName name="agi">[3]Insumos!$F$984</definedName>
    <definedName name="agm">[1]Insumos!$F$1057</definedName>
    <definedName name="agp">[3]Insumos!$F$983</definedName>
    <definedName name="agr">#REF!</definedName>
    <definedName name="aju">[1]Insumos!$F$51</definedName>
    <definedName name="ajudarm">[15]Comp1!$G$687</definedName>
    <definedName name="ajudarmc">[15]Comp1!$I$687</definedName>
    <definedName name="ajudcarp">[15]Comp1!$G$635</definedName>
    <definedName name="ajudcarpc">[15]Comp1!$I$635</definedName>
    <definedName name="ajudg">[15]Comp1!$G$791</definedName>
    <definedName name="ajudgc">[15]Comp1!$I$791</definedName>
    <definedName name="ajue">[6]Insumos!$E$44</definedName>
    <definedName name="ajug">[1]Insumos!$F$53</definedName>
    <definedName name="ajup">[1]Insumos!$F$52</definedName>
    <definedName name="ali1_">[3]Insumos!$F$286</definedName>
    <definedName name="ali1_1">[3]Insumos!$F$278</definedName>
    <definedName name="ali2_">[3]Insumos!$F$287</definedName>
    <definedName name="ali2_1">[3]Insumos!$F$279</definedName>
    <definedName name="ali3_">[3]Insumos!$F$288</definedName>
    <definedName name="ali3_1">[3]Insumos!$F$280</definedName>
    <definedName name="ali4_">[3]Insumos!$F$289</definedName>
    <definedName name="ali4_1">[3]Insumos!$F$281</definedName>
    <definedName name="ali5_">[3]Insumos!$F$291</definedName>
    <definedName name="ali5_1">[3]Insumos!$F$283</definedName>
    <definedName name="ali5x2">[1]Insumos!$F$304</definedName>
    <definedName name="ali6_">[3]Insumos!$F$292</definedName>
    <definedName name="ali6_1">[3]Insumos!$F$284</definedName>
    <definedName name="ali7_">[3]Insumos!$F$293</definedName>
    <definedName name="ali7_1">[3]Insumos!$F$285</definedName>
    <definedName name="ali8_">[3]Insumos!$F$290</definedName>
    <definedName name="ali8_1">[3]Insumos!$F$282</definedName>
    <definedName name="alug">[6]Insumos!$E$1212</definedName>
    <definedName name="alvc1">#REF!</definedName>
    <definedName name="alvc2">#REF!</definedName>
    <definedName name="alvc3">[3]Insumos!$F$1339</definedName>
    <definedName name="amc1_">[3]Insumos!$F$230</definedName>
    <definedName name="amd">#REF!</definedName>
    <definedName name="amed">[5]Insumos!$E$79</definedName>
    <definedName name="amf1_">[3]Insumos!$F$228</definedName>
    <definedName name="amf2_">[3]Insumos!$F$229</definedName>
    <definedName name="amm">#REF!</definedName>
    <definedName name="amt">#REF!</definedName>
    <definedName name="amu">#REF!</definedName>
    <definedName name="anb">#REF!</definedName>
    <definedName name="aov">[1]Insumos!$F$132</definedName>
    <definedName name="apmfs">[9]Insumos!$E$93</definedName>
    <definedName name="apo">[1]Insumos!$F$22</definedName>
    <definedName name="apv">#REF!</definedName>
    <definedName name="arap">[3]Insumos!$F$561</definedName>
    <definedName name="arb">#REF!</definedName>
    <definedName name="arbus">[6]Insumos!$E$1055</definedName>
    <definedName name="are">#REF!</definedName>
    <definedName name="ÁREA">[3]Insumos!$D$9</definedName>
    <definedName name="_xlnm.Print_Area" localSheetId="7">BDI!$B$5:$D$58</definedName>
    <definedName name="_xlnm.Print_Area" localSheetId="2">'COMPOSIÇÃO DE PREÇO UNITÁRIO'!$B$3:$H$254</definedName>
    <definedName name="_xlnm.Print_Area" localSheetId="5">'CPU''S PRÓPRIAS - LOTE 01'!$B$4:$H$100</definedName>
    <definedName name="_xlnm.Print_Area" localSheetId="4">'CRONOGRAMA FF'!$B$2:$I$46</definedName>
    <definedName name="_xlnm.Print_Area" localSheetId="3">'CURVA ABC - LOTE 01'!$B$3:$J$30</definedName>
    <definedName name="_xlnm.Print_Area" localSheetId="6">'ENC. SOCIAIS - LOTE 01'!$B$3:$E$76</definedName>
    <definedName name="_xlnm.Print_Area" localSheetId="1">'MEMORIA DE CÁLCULO LOTE 1'!$B$3:$P$32</definedName>
    <definedName name="_xlnm.Print_Area" localSheetId="0">'ORÇAMENTO ANALÍTICO - LOTE 1'!$B$2:$K$68</definedName>
    <definedName name="arg1.3\1">#REF!</definedName>
    <definedName name="arg1.3_1_1">[3]Insumos!$F$1248</definedName>
    <definedName name="arga18">[6]Insumos!$E$108</definedName>
    <definedName name="argai">[12]Insumos!$F$193</definedName>
    <definedName name="arm">#REF!</definedName>
    <definedName name="arma">[1]Insumos!$F$39</definedName>
    <definedName name="armc">[15]Comp1!$I$713</definedName>
    <definedName name="aro">#REF!</definedName>
    <definedName name="ART">[12]Insumos!$D$18</definedName>
    <definedName name="arvo">[6]Insumos!$E$1054</definedName>
    <definedName name="arz">[3]Insumos!$F$1348</definedName>
    <definedName name="asfe">[1]Insumos!$F$1081</definedName>
    <definedName name="asfel">[3]Insumos!$F$1106</definedName>
    <definedName name="asp11pu">[3]Insumos!$F$849</definedName>
    <definedName name="ass">[1]Insumos!$F$1143</definedName>
    <definedName name="asse">[1]Insumos!$F$35</definedName>
    <definedName name="ate">#REF!</definedName>
    <definedName name="atop">[3]Insumos!$F$17</definedName>
    <definedName name="atopo">[15]Comp1!#REF!</definedName>
    <definedName name="atopoc">[15]Comp1!#REF!</definedName>
    <definedName name="aux">[1]Insumos!$F$62</definedName>
    <definedName name="auxm">[1]Insumos!$F$63</definedName>
    <definedName name="azu">[1]Insumos!$F$40</definedName>
    <definedName name="b320ec">[1]Insumos!$F$1253</definedName>
    <definedName name="b320es">[1]Insumos!$F$1252</definedName>
    <definedName name="B320I">#REF!</definedName>
    <definedName name="B320P">#REF!</definedName>
    <definedName name="b320s">[1]Insumos!$F$1251</definedName>
    <definedName name="B400I">#REF!</definedName>
    <definedName name="B400P">#REF!</definedName>
    <definedName name="B500I">#REF!</definedName>
    <definedName name="B500P">#REF!</definedName>
    <definedName name="b580ec">[1]Insumos!$F$1254</definedName>
    <definedName name="baf">#REF!</definedName>
    <definedName name="balan">[1]Insumos!$F$1157</definedName>
    <definedName name="bamp">[6]Insumos!$E$1106</definedName>
    <definedName name="ban150x60">[6]Insumos!$E$478</definedName>
    <definedName name="banco">#REF!</definedName>
    <definedName name="banco1">[1]Insumos!$F$1283</definedName>
    <definedName name="band02">[3]Insumos!$F$1179</definedName>
    <definedName name="band03">[3]Insumos!$F$1180</definedName>
    <definedName name="band04">[3]Insumos!$F$1181</definedName>
    <definedName name="bar11_4_90">[3]Insumos!$F$116</definedName>
    <definedName name="barra">[1]Insumos!$F$153</definedName>
    <definedName name="base5">[3]Insumos!$F$708</definedName>
    <definedName name="base6">[3]Insumos!$F$709</definedName>
    <definedName name="base7">[3]Insumos!$F$710</definedName>
    <definedName name="bat">#REF!</definedName>
    <definedName name="bca5\8">#REF!</definedName>
    <definedName name="bcd">#REF!</definedName>
    <definedName name="bçd88">[3]Insumos!$F$932</definedName>
    <definedName name="bcf">#REF!</definedName>
    <definedName name="bcf100x30">[3]Insumos!$F$378</definedName>
    <definedName name="bcf100x50">#REF!</definedName>
    <definedName name="bcf120X60">[3]Insumos!$F$373</definedName>
    <definedName name="bcf130x60">[3]Insumos!$F$380</definedName>
    <definedName name="bcf135X40">[3]Insumos!$F$374</definedName>
    <definedName name="bcf150x50">[3]Insumos!$F$375</definedName>
    <definedName name="bcf150x60">[3]Insumos!$F$381</definedName>
    <definedName name="bcf200x30">#REF!</definedName>
    <definedName name="bcf200x60">[3]Insumos!$F$376</definedName>
    <definedName name="bcf50X50">[3]Insumos!$F$371</definedName>
    <definedName name="bcf60x50">[3]Insumos!$F$379</definedName>
    <definedName name="bcf60X60">[3]Insumos!$F$372</definedName>
    <definedName name="bcf80x30">#REF!</definedName>
    <definedName name="bcfr1x1_4">[3]Insumos!$F$121</definedName>
    <definedName name="bcic10">#REF!</definedName>
    <definedName name="bcic6">#REF!</definedName>
    <definedName name="bcic8">#REF!</definedName>
    <definedName name="bcm">#REF!</definedName>
    <definedName name="bcp">#REF!</definedName>
    <definedName name="BDI">'[16]BDI '!#REF!</definedName>
    <definedName name="BDIE">#REF!</definedName>
    <definedName name="bdp">#REF!</definedName>
    <definedName name="beb">#REF!</definedName>
    <definedName name="bee3b">[3]Insumos!$F$694</definedName>
    <definedName name="bet320i">[1]Insumos!$F$1256</definedName>
    <definedName name="bet320p">[1]Insumos!$F$1255</definedName>
    <definedName name="bet600ac">#REF!</definedName>
    <definedName name="beto1">[1]Insumos!$F$1173</definedName>
    <definedName name="beto2">[1]Insumos!$F$1174</definedName>
    <definedName name="betog">[1]Insumos!$F$1177</definedName>
    <definedName name="bfd">#REF!</definedName>
    <definedName name="bfm">#REF!</definedName>
    <definedName name="bfq">[3]Insumos!$F$392</definedName>
    <definedName name="bfq100x50">[3]Insumos!$F$398</definedName>
    <definedName name="bfq100x60">[3]Insumos!$F$397</definedName>
    <definedName name="bfq150x50">[3]Insumos!$F$396</definedName>
    <definedName name="bfq200x50">[3]Insumos!$F$395</definedName>
    <definedName name="bfq250x50">[3]Insumos!$F$394</definedName>
    <definedName name="bfq300x50">[3]Insumos!$F$393</definedName>
    <definedName name="bfq30x50">[3]Insumos!$F$401</definedName>
    <definedName name="bfq50x50">[3]Insumos!$F$400</definedName>
    <definedName name="bfq60x30">[10]Ins.!$F$411</definedName>
    <definedName name="bfq80x50">[3]Insumos!$F$399</definedName>
    <definedName name="bgr">[3]Insumos!$F$502</definedName>
    <definedName name="bgr1.5">#REF!</definedName>
    <definedName name="bgr2.5">#REF!</definedName>
    <definedName name="bgrn">#REF!</definedName>
    <definedName name="blo2x7">[1]Insumos!$F$885</definedName>
    <definedName name="blo2x8">[1]Insumos!$F$886</definedName>
    <definedName name="blov">[6]Insumos!$E$1048</definedName>
    <definedName name="blq6_20">[3]Insumos!$F$1059</definedName>
    <definedName name="bme45x70">#REF!</definedName>
    <definedName name="bmt25x25">[3]Insumos!$F$118</definedName>
    <definedName name="bmt30x50">#REF!</definedName>
    <definedName name="bmv100x50">[1]Insumos!$F$396</definedName>
    <definedName name="bmv180x50">[1]Insumos!$F$397</definedName>
    <definedName name="bmv200x50">[1]Insumos!$F$395</definedName>
    <definedName name="bnb">#REF!</definedName>
    <definedName name="boia32">[6]Insumos!$E$807</definedName>
    <definedName name="bomb1">[10]Ins.!$F$844</definedName>
    <definedName name="bop1\2">#REF!</definedName>
    <definedName name="bop1_2_1">#REF!</definedName>
    <definedName name="bop1_2_1_1">[3]Insumos!$F$821</definedName>
    <definedName name="bop11\2">#REF!</definedName>
    <definedName name="BPF">#REF!</definedName>
    <definedName name="bra">[6]Insumos!$E$1113</definedName>
    <definedName name="bra25_20">[3]Insumos!$F$743</definedName>
    <definedName name="bra32_20">[3]Insumos!$F$744</definedName>
    <definedName name="bra32_25">[3]Insumos!$F$745</definedName>
    <definedName name="bra40_20">[3]Insumos!$F$746</definedName>
    <definedName name="bra40_25">[3]Insumos!$F$747</definedName>
    <definedName name="bra40_32">[3]Insumos!$F$748</definedName>
    <definedName name="bra50_20">[3]Insumos!$F$749</definedName>
    <definedName name="bra50_25">[3]Insumos!$F$750</definedName>
    <definedName name="bra50_32">[3]Insumos!$F$751</definedName>
    <definedName name="bra50_40">[3]Insumos!$F$752</definedName>
    <definedName name="bri">#REF!</definedName>
    <definedName name="bri0">[1]Insumos!$F$79</definedName>
    <definedName name="bri75x50_40s">[3]Insumos!$F$844</definedName>
    <definedName name="brm">#REF!</definedName>
    <definedName name="brmm50">[3]Insumos!$F$125</definedName>
    <definedName name="brp4x3">#REF!</definedName>
    <definedName name="brt">[17]Insumos!$D$26</definedName>
    <definedName name="bsff2">[10]Ins.!$F$845</definedName>
    <definedName name="bte320_1">[3]Insumos!$F$1314</definedName>
    <definedName name="bte320c_m">[10]Ins.!$F$1341</definedName>
    <definedName name="bte320g">[3]Insumos!$F$1316</definedName>
    <definedName name="bte320g_i">[3]Insumos!$F$1317</definedName>
    <definedName name="bte320o">[3]Insumos!$F$1313</definedName>
    <definedName name="btjf">#REF!</definedName>
    <definedName name="btjr2">#REF!</definedName>
    <definedName name="buc">[6]Insumos!$E$320</definedName>
    <definedName name="bucha">[12]Insumos!$F$336</definedName>
    <definedName name="buchap">[12]Insumos!$F$335</definedName>
    <definedName name="buq">[6]Insumos!$E$1110</definedName>
    <definedName name="buxi">#REF!</definedName>
    <definedName name="bvff">[3]Insumos!$F$382</definedName>
    <definedName name="bvff100x50">[3]Insumos!$F$385</definedName>
    <definedName name="bvff120x60">[3]Insumos!$F$388</definedName>
    <definedName name="bvff150x100">[3]Insumos!$F$384</definedName>
    <definedName name="bvff150x110">[3]Insumos!$F$389</definedName>
    <definedName name="bvff150x50">[3]Insumos!$F$383</definedName>
    <definedName name="bvff170x55">[3]Insumos!$F$390</definedName>
    <definedName name="bvff210x55">[3]Insumos!$F$391</definedName>
    <definedName name="bvff60x60">[3]Insumos!$F$386</definedName>
    <definedName name="bvff80x50">[3]Insumos!$F$387</definedName>
    <definedName name="CA15I">#REF!</definedName>
    <definedName name="CA15P">#REF!</definedName>
    <definedName name="CA25I">#REF!</definedName>
    <definedName name="CA25P">#REF!</definedName>
    <definedName name="cab">[4]Insumos!$F$917</definedName>
    <definedName name="cab3x2.5">#REF!</definedName>
    <definedName name="cab3x4">#REF!</definedName>
    <definedName name="cab3x4s">#REF!</definedName>
    <definedName name="caba16">[8]Insumos!$F$654</definedName>
    <definedName name="caba25">#REF!</definedName>
    <definedName name="caba35">#REF!</definedName>
    <definedName name="caba4">#REF!</definedName>
    <definedName name="caba50">#REF!</definedName>
    <definedName name="caba6">[1]Insumos!$F$631</definedName>
    <definedName name="caba70">[6]Insumos!$E$595</definedName>
    <definedName name="cac">#REF!</definedName>
    <definedName name="cacb18">[3]Insumos!$F$137</definedName>
    <definedName name="cacma">[6]Insumos!$E$1200</definedName>
    <definedName name="cadm">[3]Insumos!$F$131</definedName>
    <definedName name="cadm2">[10]Ins.!$F$135</definedName>
    <definedName name="cadr250">[3]Insumos!$F$1307</definedName>
    <definedName name="caei3_4">[3]Insumos!$F$155</definedName>
    <definedName name="caei3_8">[3]Insumos!$F$156</definedName>
    <definedName name="caf">[1]Insumos!$F$1242</definedName>
    <definedName name="caf1_8">[3]Insumos!$F$135</definedName>
    <definedName name="caf3_16">[3]Insumos!$F$134</definedName>
    <definedName name="cag1_4">[3]Insumos!$F$133</definedName>
    <definedName name="cag20x10">#REF!</definedName>
    <definedName name="cag25x15">[3]Insumos!$F$907</definedName>
    <definedName name="cag3_8">[3]Insumos!$F$132</definedName>
    <definedName name="cag40x20">#REF!</definedName>
    <definedName name="cag6x15">[3]Insumos!$F$905</definedName>
    <definedName name="cagf50x270">[3]Insumos!$F$157</definedName>
    <definedName name="cai">#REF!</definedName>
    <definedName name="cal">#REF!</definedName>
    <definedName name="calc">[1]Insumos!$F$38</definedName>
    <definedName name="calcc">[15]Comp1!#REF!</definedName>
    <definedName name="calce">[6]Insumos!$E$23</definedName>
    <definedName name="calp">[1]Insumos!$F$70</definedName>
    <definedName name="cam">#REF!</definedName>
    <definedName name="camb8">[1]Insumos!$F$1278</definedName>
    <definedName name="campi">[1]Insumos!$F$1273</definedName>
    <definedName name="camtoco">[1]Insumos!$F$1272</definedName>
    <definedName name="canf18">[6]Insumos!$E$151</definedName>
    <definedName name="cant">[1]Insumos!$F$154</definedName>
    <definedName name="cantaldes">[4]Insumos!$F$148</definedName>
    <definedName name="canto1">[8]Insumos!$F$152</definedName>
    <definedName name="canto2">[8]Insumos!$F$153</definedName>
    <definedName name="cap">[17]Insumos!$D$215</definedName>
    <definedName name="capl">#REF!</definedName>
    <definedName name="car">#REF!</definedName>
    <definedName name="carmir">[3]Insumos!$F$1186</definedName>
    <definedName name="carp">[1]Insumos!$F$46</definedName>
    <definedName name="carp1">[6]Insumos!$E$28</definedName>
    <definedName name="carpc">[15]Comp1!$I$609</definedName>
    <definedName name="carpe">[1]Insumos!$F$47</definedName>
    <definedName name="carro4">[1]Insumos!$F$1158</definedName>
    <definedName name="carrouni">[1]Insumos!$F$1159</definedName>
    <definedName name="carrv">[1]Insumos!$F$164</definedName>
    <definedName name="cas50_70">[3]Insumos!$F$198</definedName>
    <definedName name="casinha">[3]Insumos!$F$1182</definedName>
    <definedName name="casq">#REF!</definedName>
    <definedName name="cav">[3]Insumos!$F$334</definedName>
    <definedName name="caz15x25">[1]Insumos!$F$899</definedName>
    <definedName name="CB10I">#REF!</definedName>
    <definedName name="CB10P">#REF!</definedName>
    <definedName name="CB4I">#REF!</definedName>
    <definedName name="CB4P">#REF!</definedName>
    <definedName name="cb6.0">[1]Insumos!$F$1275</definedName>
    <definedName name="CB6.5I">#REF!</definedName>
    <definedName name="CB6.5P">#REF!</definedName>
    <definedName name="CB6I">#REF!</definedName>
    <definedName name="CB6P">#REF!</definedName>
    <definedName name="cbas6">[1]Insumos!$F$1274</definedName>
    <definedName name="cbca1">#REF!</definedName>
    <definedName name="cbca5\8">#REF!</definedName>
    <definedName name="cbg1\2.15">#REF!</definedName>
    <definedName name="cbg3\4.15">#REF!</definedName>
    <definedName name="cbp">[3]Insumos!$F$994</definedName>
    <definedName name="cbr">#REF!</definedName>
    <definedName name="cbs3m">[3]Insumos!$F$832</definedName>
    <definedName name="cbs3t">[3]Insumos!$F$831</definedName>
    <definedName name="ccdb">#REF!</definedName>
    <definedName name="cce50_10">[3]Insumos!$F$620</definedName>
    <definedName name="cce50_20">[3]Insumos!$F$621</definedName>
    <definedName name="cci50_2">#REF!</definedName>
    <definedName name="cco">[1]Insumos!$F$190</definedName>
    <definedName name="ccp">#REF!</definedName>
    <definedName name="cda">#REF!</definedName>
    <definedName name="cdac">#REF!</definedName>
    <definedName name="cde">#REF!</definedName>
    <definedName name="cdm">#REF!</definedName>
    <definedName name="cdr">#REF!</definedName>
    <definedName name="cds">#REF!</definedName>
    <definedName name="ceat">[3]Insumos!$F$1301</definedName>
    <definedName name="cee">[3]Insumos!$F$163</definedName>
    <definedName name="cee10x10">#REF!</definedName>
    <definedName name="cee10x10\3">#REF!</definedName>
    <definedName name="cee10x10\4">[1]Insumos!$F$174</definedName>
    <definedName name="cee10x10_1_1">[3]Insumos!$F$164</definedName>
    <definedName name="cee10x10_4_1">[3]Insumos!$F$165</definedName>
    <definedName name="cee20x20">#REF!</definedName>
    <definedName name="cee20x20\1">#REF!</definedName>
    <definedName name="cee20x20\4">#REF!</definedName>
    <definedName name="cee20x20_1_1">[3]Insumos!$F$167</definedName>
    <definedName name="cee20x20_4_1">[3]Insumos!$F$168</definedName>
    <definedName name="cee20x20_4_1_1">[3]Insumos!$F$168</definedName>
    <definedName name="cee30x30">#REF!</definedName>
    <definedName name="cee30x30\1">#REF!</definedName>
    <definedName name="cee30x30\3">#REF!</definedName>
    <definedName name="cee30x30\4">#REF!</definedName>
    <definedName name="cee30x30_1_1">[3]Insumos!$F$170</definedName>
    <definedName name="cee30x30_4_1">[3]Insumos!$F$171</definedName>
    <definedName name="cee30x30_4_1_1">[3]Insumos!$F$171</definedName>
    <definedName name="cee30x30a">[3]Insumos!$F$173</definedName>
    <definedName name="cee40x40\5">[1]Insumos!$F$182</definedName>
    <definedName name="cee5x5\4">#REF!</definedName>
    <definedName name="celf250">#REF!</definedName>
    <definedName name="cem">#REF!</definedName>
    <definedName name="cep20x20">[1]Insumos!$F$212</definedName>
    <definedName name="cer1\2">#REF!</definedName>
    <definedName name="cer1_2_1">#REF!</definedName>
    <definedName name="cer1_2_1_1">[3]Insumos!$F$655</definedName>
    <definedName name="cer11\2">#REF!</definedName>
    <definedName name="cer11\4">#REF!</definedName>
    <definedName name="cer11_2_1">#REF!</definedName>
    <definedName name="cer11_2_1_1">[3]Insumos!$F$659</definedName>
    <definedName name="cer11_4_1">#REF!</definedName>
    <definedName name="cer11_4_1_1">[3]Insumos!$F$658</definedName>
    <definedName name="cer3\4">#REF!</definedName>
    <definedName name="cer3_4_1">#REF!</definedName>
    <definedName name="cer3_4_1_1">[3]Insumos!$F$656</definedName>
    <definedName name="cerp2x20">#REF!</definedName>
    <definedName name="cerp2x40">#REF!</definedName>
    <definedName name="cest">[6]Insumos!$E$1107</definedName>
    <definedName name="cfg50mf">[3]Insumos!$F$111</definedName>
    <definedName name="cfgai1">[3]Insumos!$F$152</definedName>
    <definedName name="cfgai11_4">[3]Insumos!$F$151</definedName>
    <definedName name="cfgai3_4">[3]Insumos!$F$153</definedName>
    <definedName name="cfgai3_8">[3]Insumos!$F$154</definedName>
    <definedName name="cfl2x20">#REF!</definedName>
    <definedName name="cfl2x40">#REF!</definedName>
    <definedName name="cfm">[3]Insumos!$F$1345</definedName>
    <definedName name="cftp">[3]Insumos!$F$245</definedName>
    <definedName name="cha">#REF!</definedName>
    <definedName name="chac5_8_1">[3]Insumos!$F$675</definedName>
    <definedName name="chaf">[6]Insumos!$E$133</definedName>
    <definedName name="chaf1">[2]Insumos!$E$117</definedName>
    <definedName name="chalm">#REF!</definedName>
    <definedName name="chap">[1]Insumos!$F$157</definedName>
    <definedName name="chap1">#REF!</definedName>
    <definedName name="chap20x3">#REF!</definedName>
    <definedName name="chap20x5">#REF!</definedName>
    <definedName name="chapaf1">[8]Insumos!$F$147</definedName>
    <definedName name="chapaf2">[8]Insumos!$F$148</definedName>
    <definedName name="chapag1">[8]Insumos!$F$145</definedName>
    <definedName name="chapag2">[8]Insumos!$F$146</definedName>
    <definedName name="chesp">[14]Insumos!$E$84</definedName>
    <definedName name="chm">#REF!</definedName>
    <definedName name="chubs">[6]Insumos!$E$729</definedName>
    <definedName name="chum">[8]Insumos!$F$143</definedName>
    <definedName name="cib">#REF!</definedName>
    <definedName name="cica">#REF!</definedName>
    <definedName name="cil">#REF!</definedName>
    <definedName name="cim">#REF!</definedName>
    <definedName name="cims">[1]Insumos!$F$68</definedName>
    <definedName name="cin">#REF!</definedName>
    <definedName name="cip">#REF!</definedName>
    <definedName name="cis">#REF!</definedName>
    <definedName name="clb">#REF!</definedName>
    <definedName name="clbl">#REF!</definedName>
    <definedName name="clp">[3]Insumos!$F$666</definedName>
    <definedName name="clpl">[3]Insumos!$F$1205</definedName>
    <definedName name="clpt">[3]Insumos!$F$667</definedName>
    <definedName name="clr1\2">#REF!</definedName>
    <definedName name="clr1_2_1">#REF!</definedName>
    <definedName name="clr1_2_1_1">[3]Insumos!$F$800</definedName>
    <definedName name="clr11\2">#REF!</definedName>
    <definedName name="clsr">#REF!</definedName>
    <definedName name="clt">#REF!</definedName>
    <definedName name="clz10x15">[3]Insumos!$F$911</definedName>
    <definedName name="clz15x20">[3]Insumos!$F$912</definedName>
    <definedName name="clz15x25">[3]Insumos!$F$913</definedName>
    <definedName name="clz20x40">#REF!</definedName>
    <definedName name="clz6x10">[3]Insumos!$F$909</definedName>
    <definedName name="clz6x15">[3]Insumos!$F$910</definedName>
    <definedName name="CM9I">#REF!</definedName>
    <definedName name="CM9P">#REF!</definedName>
    <definedName name="cmat">#REF!</definedName>
    <definedName name="cmbs5">#REF!</definedName>
    <definedName name="cme1\2">#REF!</definedName>
    <definedName name="cmn3b">[3]Insumos!$F$1200</definedName>
    <definedName name="cmn4b">[3]Insumos!$F$1199</definedName>
    <definedName name="cmr900x20">[3]Insumos!$F$836</definedName>
    <definedName name="coba">#REF!</definedName>
    <definedName name="cof">#REF!</definedName>
    <definedName name="cola">[1]Insumos!$F$1056</definedName>
    <definedName name="colar50">[6]Insumos!$E$780</definedName>
    <definedName name="colneo">#REF!</definedName>
    <definedName name="com">#REF!</definedName>
    <definedName name="comar">[1]Insumos!$F$1258</definedName>
    <definedName name="comp">#REF!</definedName>
    <definedName name="compap">[1]Insumos!$F$1261</definedName>
    <definedName name="compens">[5]Insumos!$E$74</definedName>
    <definedName name="compla">#REF!</definedName>
    <definedName name="compsa">[6]Insumos!$E$1196</definedName>
    <definedName name="conc1">[1]Insumos!$F$1171</definedName>
    <definedName name="CONCE">[1]Insumos!$D$4</definedName>
    <definedName name="coneo">[1]Insumos!$F$1199</definedName>
    <definedName name="CONT">[18]RESUMO!#REF!</definedName>
    <definedName name="copl">[1]Insumos!$F$1262</definedName>
    <definedName name="cpacn">[10]Ins.!$F$1172</definedName>
    <definedName name="CPAF">[9]ResumoGeral!#REF!</definedName>
    <definedName name="cpb">[1]Insumos!$F$753</definedName>
    <definedName name="cpi50_40s">[3]Insumos!$F$851</definedName>
    <definedName name="cpi75_40s">[3]Insumos!$F$850</definedName>
    <definedName name="cpj">#REF!</definedName>
    <definedName name="cpl">#REF!</definedName>
    <definedName name="cpo4x4">[6]Insumos!$E$517</definedName>
    <definedName name="cpt">#REF!</definedName>
    <definedName name="crm">#REF!</definedName>
    <definedName name="cruz40">#REF!</definedName>
    <definedName name="crz">#REF!</definedName>
    <definedName name="csi">#REF!</definedName>
    <definedName name="csp">#REF!</definedName>
    <definedName name="ct12r">#REF!</definedName>
    <definedName name="ct16r">#REF!</definedName>
    <definedName name="ct5r">#REF!</definedName>
    <definedName name="cta">#REF!</definedName>
    <definedName name="ctal">[3]Insumos!$F$70</definedName>
    <definedName name="ctaz">[3]Insumos!$F$73</definedName>
    <definedName name="ctb">[3]Insumos!$F$1343</definedName>
    <definedName name="ctff250">[6]Insumos!$E$129</definedName>
    <definedName name="ctm">#REF!</definedName>
    <definedName name="ctra">#REF!</definedName>
    <definedName name="curfg2">[1]Insumos!$F$787</definedName>
    <definedName name="curva90100">[1]Insumos!$F$854</definedName>
    <definedName name="cvd88_60">[3]Insumos!$F$924</definedName>
    <definedName name="cvi1\2">#REF!</definedName>
    <definedName name="cvi1_2_1">[3]Insumos!$F$756</definedName>
    <definedName name="cvi3\4">#REF!</definedName>
    <definedName name="cvi3_4">[3]Insumos!$F$757</definedName>
    <definedName name="cvi50_40s">[3]Insumos!$F$841</definedName>
    <definedName name="cvi75_40s">[3]Insumos!$F$840</definedName>
    <definedName name="cvp1\2">#REF!</definedName>
    <definedName name="cvp1_2_1">[3]Insumos!$F$754</definedName>
    <definedName name="cvp1_2s">[3]Insumos!$F$755</definedName>
    <definedName name="cxc">#REF!</definedName>
    <definedName name="cxfg4x2">[3]Insumos!$F$604</definedName>
    <definedName name="cxh">[1]Insumos!$F$1008</definedName>
    <definedName name="cxin90x60">#REF!</definedName>
    <definedName name="cxp3x3s">[3]Insumos!$F$601</definedName>
    <definedName name="cxp4x2">#REF!</definedName>
    <definedName name="cxp4x2s">[3]Insumos!$F$600</definedName>
    <definedName name="cxp4x4">#REF!</definedName>
    <definedName name="cxpm">[1]Insumos!$F$544</definedName>
    <definedName name="cxs10010040">[1]Insumos!$F$868</definedName>
    <definedName name="cxs10010050">[1]Insumos!$F$866</definedName>
    <definedName name="cxs15018575">[1]Insumos!$F$867</definedName>
    <definedName name="cxt">[6]Insumos!$E$1104</definedName>
    <definedName name="D6I">#REF!</definedName>
    <definedName name="D6P">#REF!</definedName>
    <definedName name="D8I">#REF!</definedName>
    <definedName name="D8P">#REF!</definedName>
    <definedName name="DAT">#REF!</definedName>
    <definedName name="dci1\2">#REF!</definedName>
    <definedName name="dci1_2_1">[3]Insumos!$F$770</definedName>
    <definedName name="dcr">#REF!</definedName>
    <definedName name="ddd">#REF!</definedName>
    <definedName name="def_01">[3]Insumos!$F$1175</definedName>
    <definedName name="def_06">[3]Insumos!$F$1176</definedName>
    <definedName name="DEPARTAMENTO">[19]INICIAR_ORÇAMENTO!$B$150</definedName>
    <definedName name="des">#REF!</definedName>
    <definedName name="desm">#REF!</definedName>
    <definedName name="desp">[1]Insumos!$F$59</definedName>
    <definedName name="desph">[4]Insumos!$F$54</definedName>
    <definedName name="dft">#REF!</definedName>
    <definedName name="dgd">#REF!</definedName>
    <definedName name="dgr">#REF!</definedName>
    <definedName name="dgrn">#REF!</definedName>
    <definedName name="dgrn1">[3]Insumos!$F$224</definedName>
    <definedName name="diap">[3]Insumos!$F$1293</definedName>
    <definedName name="DIE">#REF!</definedName>
    <definedName name="DIF">#REF!</definedName>
    <definedName name="DIRETORIA">[19]INICIAR_ORÇAMENTO!$D$150</definedName>
    <definedName name="dispo">[6]Insumos!$E$1114</definedName>
    <definedName name="DIST">#REF!</definedName>
    <definedName name="DIVISÃO">[19]INICIAR_ORÇAMENTO!$A$150</definedName>
    <definedName name="DKM">[3]Insumos!$D$8</definedName>
    <definedName name="DMT">'[4]Orç Asf'!$J$16</definedName>
    <definedName name="dnpc">[3]Insumos!$F$220</definedName>
    <definedName name="dns">[3]Insumos!$F$221</definedName>
    <definedName name="dnt11_2_40">[3]Insumos!$F$1201</definedName>
    <definedName name="dosad">[6]Insumos!$E$1207</definedName>
    <definedName name="dpti">[3]Insumos!$F$988</definedName>
    <definedName name="dptp">[3]Insumos!$F$987</definedName>
    <definedName name="dtg">#REF!</definedName>
    <definedName name="duh">[1]Insumos!$F$770</definedName>
    <definedName name="E">#REF!</definedName>
    <definedName name="eaa">#REF!</definedName>
    <definedName name="eaav">#REF!</definedName>
    <definedName name="ecpm16x16">[3]Insumos!$F$1058</definedName>
    <definedName name="eem">#REF!</definedName>
    <definedName name="EFI">[3]Insumos!$D$3</definedName>
    <definedName name="efl1\2">[9]Insumos!$E$74</definedName>
    <definedName name="eimp">#REF!</definedName>
    <definedName name="eja">#REF!</definedName>
    <definedName name="ejc">#REF!</definedName>
    <definedName name="ejn">#REF!</definedName>
    <definedName name="elb">#REF!</definedName>
    <definedName name="ele">#REF!</definedName>
    <definedName name="elec16">[6]Insumos!$E$625</definedName>
    <definedName name="eles20">[1]Insumos!$F$652</definedName>
    <definedName name="eles25">[1]Insumos!$F$653</definedName>
    <definedName name="elet">[1]Insumos!$F$44</definedName>
    <definedName name="eletro">[6]Insumos!$E$132</definedName>
    <definedName name="elev10">#REF!</definedName>
    <definedName name="elev12">#REF!</definedName>
    <definedName name="elev6">#REF!</definedName>
    <definedName name="elev8">#REF!</definedName>
    <definedName name="elevo">#REF!</definedName>
    <definedName name="elf1_2">[3]Insumos!$F$646</definedName>
    <definedName name="elf11_4">[3]Insumos!$F$649</definedName>
    <definedName name="elf3_4">[3]Insumos!$F$647</definedName>
    <definedName name="elfg1_2">[3]Insumos!$F$643</definedName>
    <definedName name="elfg11_2">[3]Insumos!$F$645</definedName>
    <definedName name="elfg3_4">[3]Insumos!$F$644</definedName>
    <definedName name="elr1\2">#REF!</definedName>
    <definedName name="elr1_2_1">#REF!</definedName>
    <definedName name="elr1_2_1_1">[3]Insumos!$F$650</definedName>
    <definedName name="elr11\2">#REF!</definedName>
    <definedName name="elr11\4">#REF!</definedName>
    <definedName name="elr11_2_1">#REF!</definedName>
    <definedName name="elr11_2_1_1">[3]Insumos!$F$654</definedName>
    <definedName name="elr11_4_1">#REF!</definedName>
    <definedName name="elr11_4_1_1">[3]Insumos!$F$653</definedName>
    <definedName name="elr3\4">#REF!</definedName>
    <definedName name="elr3_4_1">#REF!</definedName>
    <definedName name="elr3_4_1_1">[3]Insumos!$F$651</definedName>
    <definedName name="elv20x20">[3]Insumos!$F$1051</definedName>
    <definedName name="elv20x20_6_5">[3]Insumos!$F$1052</definedName>
    <definedName name="elv20x20x7">#REF!</definedName>
    <definedName name="elv25x25">#REF!</definedName>
    <definedName name="elv29x29">#REF!</definedName>
    <definedName name="elv40x40_7">[3]Insumos!$F$1049</definedName>
    <definedName name="elv50x40">#REF!</definedName>
    <definedName name="elv50x50">#REF!</definedName>
    <definedName name="elv50x50_7">[3]Insumos!$F$1048</definedName>
    <definedName name="elv50x50x7">#REF!</definedName>
    <definedName name="elv9x20x20">#REF!</definedName>
    <definedName name="ema">[17]Insumos!$D$213</definedName>
    <definedName name="emb">[3]Insumos!$F$1156</definedName>
    <definedName name="emc">[3]Insumos!$F$1147</definedName>
    <definedName name="emm">#REF!</definedName>
    <definedName name="emst">#REF!</definedName>
    <definedName name="enc">#REF!</definedName>
    <definedName name="enca">[1]Insumos!$F$43</definedName>
    <definedName name="encp">[3]Insumos!$F$14</definedName>
    <definedName name="encpav">#REF!</definedName>
    <definedName name="ENE">#REF!</definedName>
    <definedName name="enf">[3]Insumos!$F$824</definedName>
    <definedName name="enf1_2">[3]Insumos!$F$825</definedName>
    <definedName name="enf3_4">[3]Insumos!$F$826</definedName>
    <definedName name="eng">#REF!</definedName>
    <definedName name="eng1\2">#REF!</definedName>
    <definedName name="eng3\4">#REF!</definedName>
    <definedName name="engc">[1]Insumos!$F$33</definedName>
    <definedName name="engm">[6]Insumos!$E$16</definedName>
    <definedName name="epc">#REF!</definedName>
    <definedName name="epm">#REF!</definedName>
    <definedName name="epoxi">[1]Insumos!$F$1054</definedName>
    <definedName name="eqde125">[3]Insumos!$F$937</definedName>
    <definedName name="eqdi125">[3]Insumos!$F$936</definedName>
    <definedName name="erm">#REF!</definedName>
    <definedName name="erp">#REF!</definedName>
    <definedName name="err1c">[3]Insumos!$F$197</definedName>
    <definedName name="esc1.1000">#REF!</definedName>
    <definedName name="esc1.200">#REF!</definedName>
    <definedName name="esc1.400">#REF!</definedName>
    <definedName name="esc1.50">#REF!</definedName>
    <definedName name="esc1.600">#REF!</definedName>
    <definedName name="esc1.800">#REF!</definedName>
    <definedName name="esc1_1000">[3]Insumos!$F$1256</definedName>
    <definedName name="esc1_200">[3]Insumos!$F$1252</definedName>
    <definedName name="esc1_400">[3]Insumos!$F$1253</definedName>
    <definedName name="esc1_50">[3]Insumos!$F$1251</definedName>
    <definedName name="esc1_600">[3]Insumos!$F$1254</definedName>
    <definedName name="esc1_800">[3]Insumos!$F$1255</definedName>
    <definedName name="esc2.50">#REF!</definedName>
    <definedName name="esc2_50">[3]Insumos!$F$1249</definedName>
    <definedName name="escg">[3]Insumos!$F$1184</definedName>
    <definedName name="esco">[1]Insumos!$F$1160</definedName>
    <definedName name="esg">[3]Insumos!$F$1296</definedName>
    <definedName name="eshoriz">[3]Insumos!$F$1187</definedName>
    <definedName name="esm">#REF!</definedName>
    <definedName name="espc">[3]Insumos!$F$1203</definedName>
    <definedName name="esta">[12]Insumos!$F$1034</definedName>
    <definedName name="ESTADO">[12]Insumos!$D$2</definedName>
    <definedName name="estc">[3]Insumos!$F$1202</definedName>
    <definedName name="Excel_BuiltIn_Print_Area_11_1">#REF!</definedName>
    <definedName name="exe">#REF!</definedName>
    <definedName name="exm">#REF!</definedName>
    <definedName name="exp">#REF!</definedName>
    <definedName name="face">#REF!</definedName>
    <definedName name="fad2x10">#REF!</definedName>
    <definedName name="FAM">[18]RESUMO!#REF!</definedName>
    <definedName name="fapi">#REF!</definedName>
    <definedName name="faz">[3]Insumos!$F$949</definedName>
    <definedName name="fbe">[3]Insumos!$F$333</definedName>
    <definedName name="fce">#REF!</definedName>
    <definedName name="fcm">#REF!</definedName>
    <definedName name="FCPA">[10]Orç_Q01!$J$5</definedName>
    <definedName name="fcpr">#REF!</definedName>
    <definedName name="fec">[3]Insumos!$F$478</definedName>
    <definedName name="fecho">[1]Insumos!$F$480</definedName>
    <definedName name="fecro">[1]Insumos!$F$489</definedName>
    <definedName name="fer">#REF!</definedName>
    <definedName name="ferev">[3]Insumos!$F$469</definedName>
    <definedName name="fev">[3]Insumos!$F$130</definedName>
    <definedName name="fgf">[20]Insumos!$C$3</definedName>
    <definedName name="fgl">#REF!</definedName>
    <definedName name="fglr">#REF!</definedName>
    <definedName name="fic">[3]Insumos!$F$480</definedName>
    <definedName name="fil">[6]Insumos!$E$1209</definedName>
    <definedName name="fili">#REF!</definedName>
    <definedName name="fill">[3]Insumos!$F$39</definedName>
    <definedName name="filp">#REF!</definedName>
    <definedName name="fio1.5">[6]Insumos!$E$603</definedName>
    <definedName name="fioa4">#REF!</definedName>
    <definedName name="fiom">#REF!</definedName>
    <definedName name="fion6">[1]Insumos!$F$640</definedName>
    <definedName name="fiot">[3]Insumos!$F$640</definedName>
    <definedName name="fiot2x0.6">#REF!</definedName>
    <definedName name="fiot4x0.6">#REF!</definedName>
    <definedName name="fitac">[1]Insumos!$F$1072</definedName>
    <definedName name="fixac">[1]Insumos!$F$71</definedName>
    <definedName name="fjo">[3]Insumos!$F$1349</definedName>
    <definedName name="flam">[1]Insumos!$F$1103</definedName>
    <definedName name="flpcas">#REF!</definedName>
    <definedName name="forma">[1]Insumos!$F$1180</definedName>
    <definedName name="fpc5x25">[3]Insumos!$F$209</definedName>
    <definedName name="fpc5x30">[3]Insumos!$F$210</definedName>
    <definedName name="fpc5x40">[3]Insumos!$F$211</definedName>
    <definedName name="fpm5x25">[3]Insumos!$F$208</definedName>
    <definedName name="fpsf">[3]Insumos!$F$212</definedName>
    <definedName name="fpvc">#REF!</definedName>
    <definedName name="frc">#REF!</definedName>
    <definedName name="fri">#REF!</definedName>
    <definedName name="frnh">[3]Insumos!$F$1354</definedName>
    <definedName name="frp">#REF!</definedName>
    <definedName name="fsn">[1]Insumos!$F$1058</definedName>
    <definedName name="ftcp50">[3]Insumos!$F$1098</definedName>
    <definedName name="ftp">#REF!</definedName>
    <definedName name="fun">[1]Insumos!$F$1059</definedName>
    <definedName name="fung">#REF!</definedName>
    <definedName name="fut">[1]Insumos!$F$1145</definedName>
    <definedName name="gabl">[3]Insumos!$F$423</definedName>
    <definedName name="gabl1">[3]Insumos!$F$424</definedName>
    <definedName name="gang4">[3]Insumos!$F$1183</definedName>
    <definedName name="gang6">[3]Insumos!$F$1185</definedName>
    <definedName name="gango">[1]Insumos!$F$1161</definedName>
    <definedName name="GAS">#REF!</definedName>
    <definedName name="gaso">[6]Insumos!$E$1061</definedName>
    <definedName name="gcm">[3]Insumos!$F$404</definedName>
    <definedName name="gl3_">#REF!</definedName>
    <definedName name="gml">#REF!</definedName>
    <definedName name="gon">#REF!</definedName>
    <definedName name="gra">[1]Insumos!$F$1100</definedName>
    <definedName name="gradmetal">[4]Insumos!$F$371</definedName>
    <definedName name="grafe">[1]Insumos!$F$168</definedName>
    <definedName name="gram">[1]Insumos!$F$169</definedName>
    <definedName name="grama">#REF!</definedName>
    <definedName name="gramae">[1]Insumos!$F$1101</definedName>
    <definedName name="grame">#REF!</definedName>
    <definedName name="gran">[6]Insumos!$E$33</definedName>
    <definedName name="granc">[12]Insumos!$F$1110</definedName>
    <definedName name="grd">[3]Insumos!$F$422</definedName>
    <definedName name="grfm">#REF!</definedName>
    <definedName name="grfm160">#REF!</definedName>
    <definedName name="grfm230">#REF!</definedName>
    <definedName name="GRI">#REF!</definedName>
    <definedName name="grm">#REF!</definedName>
    <definedName name="GRP">#REF!</definedName>
    <definedName name="grpaf">[3]Insumos!$F$89</definedName>
    <definedName name="grupo">[6]Insumos!$E$1204</definedName>
    <definedName name="grx">#REF!</definedName>
    <definedName name="gsgd33">[3]Insumos!$F$682</definedName>
    <definedName name="guind">[6]Insumos!$E$1205</definedName>
    <definedName name="h2o10">[3]Insumos!$F$948</definedName>
    <definedName name="hac5_8_1">[3]Insumos!$F$671</definedName>
    <definedName name="hac5_8_3_1">[3]Insumos!$F$672</definedName>
    <definedName name="haste">[8]Insumos!$F$155</definedName>
    <definedName name="heme">#REF!</definedName>
    <definedName name="hidro">[3]Insumos!$F$820</definedName>
    <definedName name="hidro1">[3]Insumos!$F$819</definedName>
    <definedName name="hrg">[3]Insumos!$F$335</definedName>
    <definedName name="ijz">[3]Insumos!$F$1309</definedName>
    <definedName name="imper">[1]Insumos!$F$49</definedName>
    <definedName name="imu">[6]Insumos!$E$1006</definedName>
    <definedName name="instc">[3]Insumos!$F$49</definedName>
    <definedName name="int">#REF!</definedName>
    <definedName name="inte">#REF!</definedName>
    <definedName name="ints1">[1]Insumos!$F$591</definedName>
    <definedName name="INV">[1]Insumos!$D$12</definedName>
    <definedName name="ipc">#REF!</definedName>
    <definedName name="ipea">[1]Insumos!$F$1104</definedName>
    <definedName name="iper">#REF!</definedName>
    <definedName name="ipf">#REF!</definedName>
    <definedName name="ittp1">#REF!</definedName>
    <definedName name="ittwp1">[3]Insumos!$F$571</definedName>
    <definedName name="itup1">#REF!</definedName>
    <definedName name="itup2">#REF!</definedName>
    <definedName name="itup3">#REF!</definedName>
    <definedName name="iusp1">[3]Insumos!$F$563</definedName>
    <definedName name="jaaco">[1]Insumos!$F$406</definedName>
    <definedName name="jaav">#REF!</definedName>
    <definedName name="jaav110x110">#REF!</definedName>
    <definedName name="jaav130x110">#REF!</definedName>
    <definedName name="jaav30x110">#REF!</definedName>
    <definedName name="jaav45x110">#REF!</definedName>
    <definedName name="jaav80x40">#REF!</definedName>
    <definedName name="jaca1">[1]Insumos!$F$404</definedName>
    <definedName name="jaf">#REF!</definedName>
    <definedName name="jama">[1]Insumos!$F$405</definedName>
    <definedName name="jar">[6]Insumos!$E$36</definedName>
    <definedName name="jard">[15]Comp1!#REF!</definedName>
    <definedName name="jardc">[15]Comp1!#REF!</definedName>
    <definedName name="jardi">[1]Insumos!$F$36</definedName>
    <definedName name="jato">#REF!</definedName>
    <definedName name="jbis250g">[4]Insumos!$F$1140</definedName>
    <definedName name="jdff250">[6]Insumos!$E$128</definedName>
    <definedName name="jdp">#REF!</definedName>
    <definedName name="jef">#REF!</definedName>
    <definedName name="jef150x110">[3]Insumos!$F$417</definedName>
    <definedName name="jef180x110">[3]Insumos!$F$418</definedName>
    <definedName name="jef190x100">[3]Insumos!$F$421</definedName>
    <definedName name="jef200_110">[3]Insumos!$F$416</definedName>
    <definedName name="jef251x110">[3]Insumos!$F$419</definedName>
    <definedName name="jef251x130">[3]Insumos!$F$420</definedName>
    <definedName name="jef400x110">[10]Ins.!$F$432</definedName>
    <definedName name="jfq">[3]Insumos!$F$407</definedName>
    <definedName name="jfq100x110">[3]Insumos!$F$414</definedName>
    <definedName name="jfq150x110">[3]Insumos!$F$408</definedName>
    <definedName name="jfq200x110">[3]Insumos!$F$409</definedName>
    <definedName name="jfq200x90">[3]Insumos!$F$410</definedName>
    <definedName name="jfq310x110">[3]Insumos!$F$413</definedName>
    <definedName name="jfq360x110">[3]Insumos!$F$412</definedName>
    <definedName name="jfq390x110">[3]Insumos!$F$411</definedName>
    <definedName name="jfqm">[10]Ins.!$F$417</definedName>
    <definedName name="jfr100x110">#REF!</definedName>
    <definedName name="jla1\220">#REF!</definedName>
    <definedName name="jla1_220_1">#REF!</definedName>
    <definedName name="jla1_220_1_1">[3]Insumos!$F$729</definedName>
    <definedName name="jla1_220L">[3]Insumos!$F$731</definedName>
    <definedName name="jla3_425_">[3]Insumos!$F$730</definedName>
    <definedName name="jla3_425L">[3]Insumos!$F$732</definedName>
    <definedName name="jmv">#REF!</definedName>
    <definedName name="jmv110x110">#REF!</definedName>
    <definedName name="jmv130x110">#REF!</definedName>
    <definedName name="jmv30x110">#REF!</definedName>
    <definedName name="jmv410x110">[3]Insumos!$F$406</definedName>
    <definedName name="jmv45x110">#REF!</definedName>
    <definedName name="jmv80x40">#REF!</definedName>
    <definedName name="jpim">#REF!</definedName>
    <definedName name="jpv">[1]Insumos!$F$1197</definedName>
    <definedName name="JRS">#REF!</definedName>
    <definedName name="jtp1.5x3">#REF!</definedName>
    <definedName name="jtp2.5x4">[3]Insumos!$F$1220</definedName>
    <definedName name="jtp2x3">#REF!</definedName>
    <definedName name="jtp3x3">#REF!</definedName>
    <definedName name="jvm100x110">#REF!</definedName>
    <definedName name="jvm120x110">[3]Insumos!$F$458</definedName>
    <definedName name="jvm150x110">[3]Insumos!$F$459</definedName>
    <definedName name="jvm180x110">#REF!</definedName>
    <definedName name="jvtf130x105">#REF!</definedName>
    <definedName name="jvtf135x50">#REF!</definedName>
    <definedName name="jvtt130x105">#REF!</definedName>
    <definedName name="jvtt135x50">#REF!</definedName>
    <definedName name="kitp">[1]Insumos!$F$1144</definedName>
    <definedName name="klar">#REF!</definedName>
    <definedName name="lad30x30">[21]Insumos!$E$74</definedName>
    <definedName name="ladh1">#REF!</definedName>
    <definedName name="ladh2">#REF!</definedName>
    <definedName name="ladh3">#REF!</definedName>
    <definedName name="lal_06">[3]Insumos!$F$1164</definedName>
    <definedName name="lal_07">[3]Insumos!$F$1165</definedName>
    <definedName name="lal_09">[3]Insumos!$F$1166</definedName>
    <definedName name="lal_15">[3]Insumos!$F$1167</definedName>
    <definedName name="lal_18">[3]Insumos!$F$1168</definedName>
    <definedName name="lal_19">[3]Insumos!$F$1169</definedName>
    <definedName name="lal_34">[3]Insumos!$F$1170</definedName>
    <definedName name="lal_58">[3]Insumos!$F$1171</definedName>
    <definedName name="lal_59">[3]Insumos!$F$1172</definedName>
    <definedName name="lal_70">[3]Insumos!$F$1173</definedName>
    <definedName name="lal_71">[3]Insumos!$F$1174</definedName>
    <definedName name="lança">[1]Insumos!$F$1182</definedName>
    <definedName name="lbp">[9]Insumos!$E$80</definedName>
    <definedName name="lca5e">[3]Insumos!$F$699</definedName>
    <definedName name="lcpl20">[3]Insumos!$F$547</definedName>
    <definedName name="ldr25x20">#REF!</definedName>
    <definedName name="ldr32x20">#REF!</definedName>
    <definedName name="ldr32x25">#REF!</definedName>
    <definedName name="lem2x8">[3]Insumos!$F$546</definedName>
    <definedName name="lfl2x40">#REF!</definedName>
    <definedName name="lh20x20">[10]Ins.!$F$191</definedName>
    <definedName name="lh25x25">[3]Insumos!$F$184</definedName>
    <definedName name="liga1">#REF!</definedName>
    <definedName name="liga2">#REF!</definedName>
    <definedName name="liga3">#REF!</definedName>
    <definedName name="ligaa">[3]Insumos!$F$1327</definedName>
    <definedName name="ligae">[3]Insumos!$F$1326</definedName>
    <definedName name="lige1">#REF!</definedName>
    <definedName name="lige2">#REF!</definedName>
    <definedName name="lige3">#REF!</definedName>
    <definedName name="ligee1">[3]Insumos!$F$1334</definedName>
    <definedName name="lim">#REF!</definedName>
    <definedName name="lit">#REF!</definedName>
    <definedName name="lix">#REF!</definedName>
    <definedName name="lixaf">[5]Insumos!$E$97</definedName>
    <definedName name="llb">#REF!</definedName>
    <definedName name="llbc">[3]Insumos!$F$957</definedName>
    <definedName name="llbcs">#REF!</definedName>
    <definedName name="llbs">[3]Insumos!$F$956</definedName>
    <definedName name="lle">#REF!</definedName>
    <definedName name="lnm">#REF!</definedName>
    <definedName name="lon">[3]Insumos!$F$1198</definedName>
    <definedName name="lpb">#REF!</definedName>
    <definedName name="lpfl20">#REF!</definedName>
    <definedName name="lpfl40">#REF!</definedName>
    <definedName name="lpm8f">#REF!</definedName>
    <definedName name="lpm8p">#REF!</definedName>
    <definedName name="lpmp">#REF!</definedName>
    <definedName name="lpopl45">[3]Insumos!$F$548</definedName>
    <definedName name="lrfg50_40">[3]Insumos!$F$114</definedName>
    <definedName name="LSO">[18]LSO!$G$54</definedName>
    <definedName name="LSOP">'[6]Encargos Sociais'!$C$41</definedName>
    <definedName name="lta">#REF!</definedName>
    <definedName name="lub">#REF!</definedName>
    <definedName name="lube">[3]Insumos!$F$1134</definedName>
    <definedName name="lum1x40">[6]Insumos!$E$544</definedName>
    <definedName name="luv">#REF!</definedName>
    <definedName name="luvrf1">[1]Insumos!$F$810</definedName>
    <definedName name="lvp1\2">#REF!</definedName>
    <definedName name="lvp1_2_1">#REF!</definedName>
    <definedName name="lvp1_2_1_1">[3]Insumos!$F$801</definedName>
    <definedName name="lxa">#REF!</definedName>
    <definedName name="m">#REF!</definedName>
    <definedName name="maac">[6]Insumos!$E$996</definedName>
    <definedName name="mac">#REF!</definedName>
    <definedName name="macril">[4]Insumos!$F$1002</definedName>
    <definedName name="mad">#REF!</definedName>
    <definedName name="mad3a">[5]Insumos!$E$70</definedName>
    <definedName name="map">#REF!</definedName>
    <definedName name="maqp">[1]Insumos!$F$1257</definedName>
    <definedName name="marco">#REF!</definedName>
    <definedName name="mas">#REF!</definedName>
    <definedName name="mast">[6]Insumos!$E$1108</definedName>
    <definedName name="MATRIZGERAL">[22]INSUMOS!$1:$1048576</definedName>
    <definedName name="mbo">#REF!</definedName>
    <definedName name="mbp">#REF!</definedName>
    <definedName name="mcr">[3]Insumos!$F$1353</definedName>
    <definedName name="medo">[3]Insumos!$F$1096</definedName>
    <definedName name="medv">[6]Insumos!$E$1115</definedName>
    <definedName name="mepm">[3]Insumos!$F$1095</definedName>
    <definedName name="mepp">[3]Insumos!$F$1321</definedName>
    <definedName name="mesa">#REF!</definedName>
    <definedName name="mfgi11\2">#REF!</definedName>
    <definedName name="mfi">[23]Insumos!$E$60</definedName>
    <definedName name="mftp">[3]Insumos!$F$246</definedName>
    <definedName name="mgr">#REF!</definedName>
    <definedName name="mgr11_4x50">[3]Insumos!$F$854</definedName>
    <definedName name="mgr1x50">[3]Insumos!$F$853</definedName>
    <definedName name="mgr3_4x25">[10]Ins.!$F$865</definedName>
    <definedName name="mgr3_4x50">[3]Insumos!$F$852</definedName>
    <definedName name="mic130x50">[3]Insumos!$F$981</definedName>
    <definedName name="mic200x50">[3]Insumos!$F$977</definedName>
    <definedName name="mic236x50">[3]Insumos!$F$982</definedName>
    <definedName name="mic295x50">[3]Insumos!$F$976</definedName>
    <definedName name="mic50x50">[3]Insumos!$F$980</definedName>
    <definedName name="mic58x30">[3]Insumos!$F$979</definedName>
    <definedName name="mimp1">#REF!</definedName>
    <definedName name="mimp2">#REF!</definedName>
    <definedName name="mimp3">[3]Insumos!$F$1105</definedName>
    <definedName name="mlb">#REF!</definedName>
    <definedName name="mmt">#REF!</definedName>
    <definedName name="MNI">#REF!</definedName>
    <definedName name="MNP">#REF!</definedName>
    <definedName name="mntc">[3]Insumos!$F$1302</definedName>
    <definedName name="mnte">[3]Insumos!$F$1303</definedName>
    <definedName name="mob">#REF!</definedName>
    <definedName name="mola">[1]Insumos!$F$491</definedName>
    <definedName name="mon">[1]Insumos!$F$34</definedName>
    <definedName name="mot">#REF!</definedName>
    <definedName name="motb">[1]Insumos!$F$29</definedName>
    <definedName name="motc">[1]Insumos!$F$30</definedName>
    <definedName name="motol">[24]Insumos!$F$31</definedName>
    <definedName name="mou1.5">[25]Insumos!$E$185</definedName>
    <definedName name="mp10.3\4">#REF!</definedName>
    <definedName name="mp50.1\2">#REF!</definedName>
    <definedName name="mpt">#REF!</definedName>
    <definedName name="mpv">[3]Insumos!$F$470</definedName>
    <definedName name="mqp">#REF!</definedName>
    <definedName name="mra">[3]Insumos!$F$48</definedName>
    <definedName name="mrm">#REF!</definedName>
    <definedName name="msm">[3]Insumos!$F$1351</definedName>
    <definedName name="msv">#REF!</definedName>
    <definedName name="mtn">[1]Insumos!$F$1270</definedName>
    <definedName name="mtpn36">[3]Insumos!$F$1308</definedName>
    <definedName name="mud">#REF!</definedName>
    <definedName name="muda">[1]Insumos!$F$87</definedName>
    <definedName name="muda1">[11]Insumos!$F$88</definedName>
    <definedName name="MUDA2">[11]Insumos!$F$89</definedName>
    <definedName name="mvb">#REF!</definedName>
    <definedName name="ncg">#REF!</definedName>
    <definedName name="ncp">#REF!</definedName>
    <definedName name="neo">#REF!</definedName>
    <definedName name="nip1\2">#REF!</definedName>
    <definedName name="nip1_2">[3]Insumos!$F$827</definedName>
    <definedName name="nip11\2">#REF!</definedName>
    <definedName name="nip3\4">#REF!</definedName>
    <definedName name="nip3_4">[3]Insumos!$F$828</definedName>
    <definedName name="nipf40">[1]Insumos!$F$747</definedName>
    <definedName name="niv">#REF!</definedName>
    <definedName name="nivel">#REF!</definedName>
    <definedName name="npr1\2">[9]Insumos!$E$73</definedName>
    <definedName name="ocb1a">[3]Insumos!$F$1131</definedName>
    <definedName name="odi">#REF!</definedName>
    <definedName name="ofi">#REF!</definedName>
    <definedName name="olc">[17]Insumos!$D$214</definedName>
    <definedName name="oob">#REF!</definedName>
    <definedName name="opeg">[6]Insumos!$E$19</definedName>
    <definedName name="oper">[15]Comp1!$G$843</definedName>
    <definedName name="operc">[15]Comp1!$I$843</definedName>
    <definedName name="oqx">[3]Insumos!$F$1092</definedName>
    <definedName name="osj">[3]Insumos!$F$1352</definedName>
    <definedName name="paa300x150">[1]Insumos!$F$247</definedName>
    <definedName name="paav">#REF!</definedName>
    <definedName name="paav80x210">#REF!</definedName>
    <definedName name="paav85x210">#REF!</definedName>
    <definedName name="paav90x210">#REF!</definedName>
    <definedName name="pac">#REF!</definedName>
    <definedName name="paen">[1]Insumos!$F$370</definedName>
    <definedName name="paeu11_2x3_4">[3]Insumos!$F$146</definedName>
    <definedName name="paeu11_4x5_8">[3]Insumos!$F$147</definedName>
    <definedName name="paeu21_2x11_4">[3]Insumos!$F$145</definedName>
    <definedName name="paeu3x11_2">[3]Insumos!$F$144</definedName>
    <definedName name="paeu6x2">[3]Insumos!$F$143</definedName>
    <definedName name="pag">[1]Insumos!$F$328</definedName>
    <definedName name="pal">[3]Insumos!$F$474</definedName>
    <definedName name="pal100x210">#REF!</definedName>
    <definedName name="pal60x160">#REF!</definedName>
    <definedName name="pal60x180">#REF!</definedName>
    <definedName name="pal60x210">#REF!</definedName>
    <definedName name="pal70x210">#REF!</definedName>
    <definedName name="pal80x100">[3]Insumos!$F$454</definedName>
    <definedName name="pal80x160">#REF!</definedName>
    <definedName name="pal80x180">#REF!</definedName>
    <definedName name="pal80x210">#REF!</definedName>
    <definedName name="pal90x160">#REF!</definedName>
    <definedName name="pal90x180">#REF!</definedName>
    <definedName name="pal90x210">#REF!</definedName>
    <definedName name="palcica">[4]Insumos!$F$1064</definedName>
    <definedName name="pamg">[1]Insumos!$F$215</definedName>
    <definedName name="pan60x160">[3]Insumos!$F$351</definedName>
    <definedName name="pan60x180">[3]Insumos!$F$352</definedName>
    <definedName name="pap">[4]Insumos!$F$912</definedName>
    <definedName name="par">[1]Insumos!$F$204</definedName>
    <definedName name="parars">#REF!</definedName>
    <definedName name="pard">[6]Insumos!$E$206</definedName>
    <definedName name="parsex">[2]Insumos!$E$1224</definedName>
    <definedName name="pas120x8">[3]Insumos!$F$205</definedName>
    <definedName name="pas5x5\1">#REF!</definedName>
    <definedName name="pas5x5\2">#REF!</definedName>
    <definedName name="pas5x5_1_1">[3]Insumos!$F$203</definedName>
    <definedName name="pas5x5_2_1">[3]Insumos!$F$204</definedName>
    <definedName name="pascesmal">[4]Insumos!$F$200</definedName>
    <definedName name="pav">[3]Insumos!$F$234</definedName>
    <definedName name="pbas">#REF!</definedName>
    <definedName name="pbf">#REF!</definedName>
    <definedName name="pbf100x210">#REF!</definedName>
    <definedName name="pbf200x200">#REF!</definedName>
    <definedName name="pbf200x210">#REF!</definedName>
    <definedName name="pbf200x230">#REF!</definedName>
    <definedName name="pbf300x210">#REF!</definedName>
    <definedName name="pbf320x210">#REF!</definedName>
    <definedName name="pbf500x200">#REF!</definedName>
    <definedName name="pbf500x250">#REF!</definedName>
    <definedName name="pbf80X210">[3]Insumos!$F$356</definedName>
    <definedName name="pbf80x230">#REF!</definedName>
    <definedName name="pbf90x230">#REF!</definedName>
    <definedName name="pbl85x210">#REF!</definedName>
    <definedName name="pbo">[1]Insumos!$F$196</definedName>
    <definedName name="pca">[1]Insumos!$F$488</definedName>
    <definedName name="pca145x25">#REF!</definedName>
    <definedName name="pca5e">[3]Insumos!$F$698</definedName>
    <definedName name="pcaf">#REF!</definedName>
    <definedName name="pcc">#REF!</definedName>
    <definedName name="pcdlm">[3]Insumos!$F$50</definedName>
    <definedName name="pcdz">[3]Insumos!$F$490</definedName>
    <definedName name="pcf100x210">[3]Insumos!$F$346</definedName>
    <definedName name="pcf130x110">[3]Insumos!$F$339</definedName>
    <definedName name="pcf150x210">#REF!</definedName>
    <definedName name="pcf200x210">[3]Insumos!$F$347</definedName>
    <definedName name="pcf60x180">#REF!</definedName>
    <definedName name="pcf60x210">[3]Insumos!$F$341</definedName>
    <definedName name="pcf70x210">[3]Insumos!$F$342</definedName>
    <definedName name="pcf80x210">[3]Insumos!$F$343</definedName>
    <definedName name="pcf80x80">[3]Insumos!$F$338</definedName>
    <definedName name="pcf87x210">[3]Insumos!$F$344</definedName>
    <definedName name="pcf90x210">[3]Insumos!$F$345</definedName>
    <definedName name="pcg">[6]Insumos!$E$134</definedName>
    <definedName name="pcg40x20">[10]Ins.!$F$1212</definedName>
    <definedName name="pchp">[3]Insumos!$F$213</definedName>
    <definedName name="pcl160x210">[3]Insumos!$F$444</definedName>
    <definedName name="pcl180x210">[3]Insumos!$F$445</definedName>
    <definedName name="pcl200x210">[3]Insumos!$F$446</definedName>
    <definedName name="pcl50x160">#REF!</definedName>
    <definedName name="pcl60x100">[3]Insumos!$F$434</definedName>
    <definedName name="pcl60x160">#REF!</definedName>
    <definedName name="pcl60x210">#REF!</definedName>
    <definedName name="pcl70x180">[3]Insumos!$F$439</definedName>
    <definedName name="pcl70x210">#REF!</definedName>
    <definedName name="pcl80x160">[3]Insumos!$F$437</definedName>
    <definedName name="pcl80x210">#REF!</definedName>
    <definedName name="pcl80x210v">#REF!</definedName>
    <definedName name="pcl90x160">[3]Insumos!$F$438</definedName>
    <definedName name="pcl90x210">[3]Insumos!$F$443</definedName>
    <definedName name="pcl90x210v">[11]Insumos!$F$437</definedName>
    <definedName name="pclf">[3]Insumos!$F$428</definedName>
    <definedName name="pclf50x160">#REF!</definedName>
    <definedName name="pclf50x60">[3]Insumos!$F$429</definedName>
    <definedName name="pclf55x110">#REF!</definedName>
    <definedName name="pclf60x160">#REF!</definedName>
    <definedName name="pclf80x210">[3]Insumos!$F$433</definedName>
    <definedName name="pcli">[1]Insumos!$F$434</definedName>
    <definedName name="pcm">#REF!</definedName>
    <definedName name="pco">#REF!</definedName>
    <definedName name="pcoag">[1]Insumos!$F$367</definedName>
    <definedName name="pcp">#REF!</definedName>
    <definedName name="pcs60x210">#REF!</definedName>
    <definedName name="pcs70x210">#REF!</definedName>
    <definedName name="pcs80x210">#REF!</definedName>
    <definedName name="pcu200x50x2">[3]Insumos!$F$148</definedName>
    <definedName name="pcue100x40x17x2_65">[3]Insumos!$F$150</definedName>
    <definedName name="pcue100x50x17x2">[3]Insumos!$F$149</definedName>
    <definedName name="pdc">[3]Insumos!$F$191</definedName>
    <definedName name="pdc20x30">#REF!</definedName>
    <definedName name="pdc30x30">#REF!</definedName>
    <definedName name="pdcr">[3]Insumos!$F$192</definedName>
    <definedName name="pde">#REF!</definedName>
    <definedName name="pdir25">[1]Insumos!$F$195</definedName>
    <definedName name="pdm">#REF!</definedName>
    <definedName name="pdn80x210">[3]Insumos!$F$456</definedName>
    <definedName name="pdp">#REF!</definedName>
    <definedName name="pdq">#REF!</definedName>
    <definedName name="pears">[3]Insumos!$F$594</definedName>
    <definedName name="ped">#REF!</definedName>
    <definedName name="pedc">[15]Comp1!$I$531</definedName>
    <definedName name="pef">[3]Insumos!$F$353</definedName>
    <definedName name="peir25x45">[3]Insumos!$F$1194</definedName>
    <definedName name="pem10x50">#REF!</definedName>
    <definedName name="pen">#REF!</definedName>
    <definedName name="per2x1">[1]Insumos!$F$241</definedName>
    <definedName name="pesv30x45">[3]Insumos!$F$1192</definedName>
    <definedName name="pesv50x75">[3]Insumos!$F$1193</definedName>
    <definedName name="PEX">#REF!</definedName>
    <definedName name="pf7x65">[12]Insumos!$F$329</definedName>
    <definedName name="pf8x100">[12]Insumos!$F$330</definedName>
    <definedName name="pfa">[1]Insumos!$F$368</definedName>
    <definedName name="pfb4_8x75">[3]Insumos!$F$314</definedName>
    <definedName name="pfb7x65">[3]Insumos!$F$315</definedName>
    <definedName name="pfb8x100">[3]Insumos!$F$316</definedName>
    <definedName name="pfg">[1]Insumos!$F$369</definedName>
    <definedName name="pfg80x6">[3]Insumos!$F$508</definedName>
    <definedName name="pfgra">#REF!</definedName>
    <definedName name="pfqm">[10]Ins.!$F$359</definedName>
    <definedName name="pft8x110">#REF!</definedName>
    <definedName name="pgaf">#REF!</definedName>
    <definedName name="pgfe">#REF!</definedName>
    <definedName name="pgr">#REF!</definedName>
    <definedName name="pgr30x30">#REF!</definedName>
    <definedName name="pgr40x40">#REF!</definedName>
    <definedName name="pia">[3]Insumos!$F$1287</definedName>
    <definedName name="pian">[3]Insumos!$F$1282</definedName>
    <definedName name="pic">[3]Insumos!$F$1283</definedName>
    <definedName name="picc">#REF!</definedName>
    <definedName name="pie">[3]Insumos!$F$1280</definedName>
    <definedName name="pig">#REF!</definedName>
    <definedName name="pih">[3]Insumos!$F$1284</definedName>
    <definedName name="PII">#REF!</definedName>
    <definedName name="pin">#REF!</definedName>
    <definedName name="pingo">#REF!</definedName>
    <definedName name="pinouro">[4]Insumos!$F$1062</definedName>
    <definedName name="pint">[1]Insumos!$F$41</definedName>
    <definedName name="pintc">#REF!</definedName>
    <definedName name="pintor">[6]Insumos!$E$29</definedName>
    <definedName name="PIP">#REF!</definedName>
    <definedName name="pipa">[6]Insumos!$E$1197</definedName>
    <definedName name="pis">[3]Insumos!$F$1285</definedName>
    <definedName name="pit">[3]Insumos!$F$1281</definedName>
    <definedName name="pitat">[4]Insumos!$F$185</definedName>
    <definedName name="piv">[3]Insumos!$F$128</definedName>
    <definedName name="pla">#REF!</definedName>
    <definedName name="plb">#REF!</definedName>
    <definedName name="plc">#REF!</definedName>
    <definedName name="plc3x3">[3]Insumos!$F$591</definedName>
    <definedName name="plc4x2">[3]Insumos!$F$590</definedName>
    <definedName name="plc4x4">[3]Insumos!$F$592</definedName>
    <definedName name="plie">[3]Insumos!$F$951</definedName>
    <definedName name="plm">#REF!</definedName>
    <definedName name="plsoe">[1]Insumos!$F$887</definedName>
    <definedName name="plsse">[1]Insumos!$F$888</definedName>
    <definedName name="plv">#REF!</definedName>
    <definedName name="plv30x30">#REF!</definedName>
    <definedName name="pma">[1]Insumos!$F$470</definedName>
    <definedName name="pmc">#REF!</definedName>
    <definedName name="pmc200x210">#REF!</definedName>
    <definedName name="pmc50x210">#REF!</definedName>
    <definedName name="pmc55x210">#REF!</definedName>
    <definedName name="pmc80x200">#REF!</definedName>
    <definedName name="pmc80x210">#REF!</definedName>
    <definedName name="pmc85x210">#REF!</definedName>
    <definedName name="pmf">#REF!</definedName>
    <definedName name="pmg">[6]Insumos!$E$195</definedName>
    <definedName name="pmm60x210">[1]Insumos!$F$444</definedName>
    <definedName name="pmm80x210">#REF!</definedName>
    <definedName name="pmr">#REF!</definedName>
    <definedName name="pms">#REF!</definedName>
    <definedName name="pmtv">#REF!</definedName>
    <definedName name="pmtv130x110">#REF!</definedName>
    <definedName name="pmtv350x110">#REF!</definedName>
    <definedName name="pmtv360x110">#REF!</definedName>
    <definedName name="pmtv50x110">#REF!</definedName>
    <definedName name="pmv120x210">[1]Insumos!$F$446</definedName>
    <definedName name="pmv60x210">[1]Insumos!$F$449</definedName>
    <definedName name="pmv70x210">[1]Insumos!$F$448</definedName>
    <definedName name="pmv80x210">[1]Insumos!$F$447</definedName>
    <definedName name="pmv90x210">[11]Insumos!$F$454</definedName>
    <definedName name="pnaav">#REF!</definedName>
    <definedName name="pnaav130x110">#REF!</definedName>
    <definedName name="pnaav350x110">#REF!</definedName>
    <definedName name="pnaav360x110">#REF!</definedName>
    <definedName name="pnaav50x110">#REF!</definedName>
    <definedName name="pnc">#REF!</definedName>
    <definedName name="pogaf">#REF!</definedName>
    <definedName name="poli">[1]Insumos!$F$1198</definedName>
    <definedName name="pomr150x210">#REF!</definedName>
    <definedName name="pomr165x210">#REF!</definedName>
    <definedName name="pomr80x210">#REF!</definedName>
    <definedName name="pos">#REF!</definedName>
    <definedName name="ppb">#REF!</definedName>
    <definedName name="ppha">#REF!</definedName>
    <definedName name="pphi">#REF!</definedName>
    <definedName name="pphl">#REF!</definedName>
    <definedName name="pphp">[3]Insumos!$F$1000</definedName>
    <definedName name="pphpl">#REF!</definedName>
    <definedName name="ppmc">[3]Insumos!$F$195</definedName>
    <definedName name="ppmi">[3]Insumos!$F$194</definedName>
    <definedName name="ppp">#REF!</definedName>
    <definedName name="ppt">#REF!</definedName>
    <definedName name="PRE">[26]Insumos!$C$12</definedName>
    <definedName name="premar">#REF!</definedName>
    <definedName name="prep">[1]Insumos!$F$1181</definedName>
    <definedName name="prf">#REF!</definedName>
    <definedName name="prg">#REF!</definedName>
    <definedName name="prg18x27">[5]Insumos!$E$71</definedName>
    <definedName name="priade">[1]Insumos!$F$1084</definedName>
    <definedName name="primer">#REF!</definedName>
    <definedName name="priu">[1]Insumos!$F$1083</definedName>
    <definedName name="prl250m">#REF!</definedName>
    <definedName name="prli">[3]Insumos!$F$1097</definedName>
    <definedName name="PROJ">[12]Insumos!$D$11</definedName>
    <definedName name="proj250">[1]Insumos!$F$563</definedName>
    <definedName name="prs3_8">[10]Ins.!$F$317</definedName>
    <definedName name="prsv30x45">[3]Insumos!$F$1190</definedName>
    <definedName name="prsv50x75">[3]Insumos!$F$1191</definedName>
    <definedName name="pse">#REF!</definedName>
    <definedName name="psf">[1]Insumos!$F$214</definedName>
    <definedName name="pshi">[3]Insumos!$F$1003</definedName>
    <definedName name="pshp">[3]Insumos!$F$1002</definedName>
    <definedName name="psi">[3]Insumos!$F$997</definedName>
    <definedName name="pslb">#REF!</definedName>
    <definedName name="pslp">#REF!</definedName>
    <definedName name="pso">[3]Insumos!$F$1342</definedName>
    <definedName name="psp">#REF!</definedName>
    <definedName name="pss">[3]Insumos!$F$950</definedName>
    <definedName name="ptac">#REF!</definedName>
    <definedName name="ptat">[2]Insumos!$E$1225</definedName>
    <definedName name="ptb25x25">[3]Insumos!$F$183</definedName>
    <definedName name="ptcf">#REF!</definedName>
    <definedName name="ptcf100x210">[3]Insumos!$F$359</definedName>
    <definedName name="ptcf160x220">[3]Insumos!$F$361</definedName>
    <definedName name="ptcf200x200">[3]Insumos!$F$366</definedName>
    <definedName name="ptcf220x240">[3]Insumos!$F$362</definedName>
    <definedName name="ptcf300x210">[3]Insumos!$F$360</definedName>
    <definedName name="ptcf420x210">[3]Insumos!$F$363</definedName>
    <definedName name="ptcf420x250">[3]Insumos!$F$364</definedName>
    <definedName name="ptcf500x200">[3]Insumos!$F$365</definedName>
    <definedName name="ptcf70x210">[3]Insumos!$F$358</definedName>
    <definedName name="ptcf80x210">#REF!</definedName>
    <definedName name="ptcf90x100">[3]Insumos!$F$357</definedName>
    <definedName name="ptdc6">#REF!</definedName>
    <definedName name="pti">[3]Insumos!$F$990</definedName>
    <definedName name="ptin">#REF!</definedName>
    <definedName name="ptlb">#REF!</definedName>
    <definedName name="ptm">#REF!</definedName>
    <definedName name="ptmc">#REF!</definedName>
    <definedName name="ptmc70x70">#REF!</definedName>
    <definedName name="ptmc80x60">#REF!</definedName>
    <definedName name="ptmv">#REF!</definedName>
    <definedName name="ptmv80x210">#REF!</definedName>
    <definedName name="ptmv85x210">#REF!</definedName>
    <definedName name="ptmv90x210">#REF!</definedName>
    <definedName name="ptpl">#REF!</definedName>
    <definedName name="pttp">#REF!</definedName>
    <definedName name="ptv30x30">[3]Insumos!$F$206</definedName>
    <definedName name="pux1x60">[3]Insumos!$F$117</definedName>
    <definedName name="puxa">[1]Insumos!$F$490</definedName>
    <definedName name="pvaso">[4]Insumos!$F$321</definedName>
    <definedName name="pvf">[3]Insumos!$F$177</definedName>
    <definedName name="pvi">#REF!</definedName>
    <definedName name="pvo">#REF!</definedName>
    <definedName name="PVT">[10]CompPav!$I$2</definedName>
    <definedName name="pvt200x210">[1]Insumos!$F$463</definedName>
    <definedName name="pvtf150x250">#REF!</definedName>
    <definedName name="pvtj95x245">#REF!</definedName>
    <definedName name="pvtt280x210">#REF!</definedName>
    <definedName name="pzf5_16x1_4">[3]Insumos!$F$323</definedName>
    <definedName name="pzf5_16x31_2">[3]Insumos!$F$322</definedName>
    <definedName name="pzinc">[14]Insumos!$E$81</definedName>
    <definedName name="pzrs">[1]Insumos!$F$326</definedName>
    <definedName name="pzrs1">[1]Insumos!$F$327</definedName>
    <definedName name="qd12_">[3]Insumos!$F$519</definedName>
    <definedName name="qd18_">[3]Insumos!$F$518</definedName>
    <definedName name="qd6_">[3]Insumos!$F$520</definedName>
    <definedName name="qdsb12">#REF!</definedName>
    <definedName name="qdsb18">#REF!</definedName>
    <definedName name="qdsb3">#REF!</definedName>
    <definedName name="qdsb6">#REF!</definedName>
    <definedName name="qdt">[3]Insumos!$F$521</definedName>
    <definedName name="qdt20x20">#REF!</definedName>
    <definedName name="qdt40x40">#REF!</definedName>
    <definedName name="qdt60x60">#REF!</definedName>
    <definedName name="qgm">#REF!</definedName>
    <definedName name="qgt">#REF!</definedName>
    <definedName name="qpa30x30">#REF!</definedName>
    <definedName name="qpe40x40">#REF!</definedName>
    <definedName name="qpe50x50">#REF!</definedName>
    <definedName name="qpe60x60">#REF!</definedName>
    <definedName name="qpe80x80">#REF!</definedName>
    <definedName name="qpg30x30">#REF!</definedName>
    <definedName name="raa">#REF!</definedName>
    <definedName name="ral">[1]Insumos!$F$507</definedName>
    <definedName name="ralo10040">[1]Insumos!$F$864</definedName>
    <definedName name="ralo100x40">[6]Insumos!$E$831</definedName>
    <definedName name="ralo100x75">#REF!</definedName>
    <definedName name="ralo50">[1]Insumos!$F$905</definedName>
    <definedName name="rca25x3">#REF!</definedName>
    <definedName name="rca25x5">#REF!</definedName>
    <definedName name="rca40x5">#REF!</definedName>
    <definedName name="rcpc">[1]Insumos!$F$1277</definedName>
    <definedName name="rdv">#REF!</definedName>
    <definedName name="rea2x40">#REF!</definedName>
    <definedName name="reb">#REF!</definedName>
    <definedName name="rec">#REF!</definedName>
    <definedName name="recp">[3]Insumos!$F$1300</definedName>
    <definedName name="ree7x20">#REF!</definedName>
    <definedName name="ree7x20_4_1">[3]Insumos!$F$497</definedName>
    <definedName name="ree7x30">#REF!</definedName>
    <definedName name="ree7x30_4_1">[3]Insumos!$F$499</definedName>
    <definedName name="reg">#REF!</definedName>
    <definedName name="rega250">[6]Insumos!$E$125</definedName>
    <definedName name="regro1\2">[6]Insumos!$E$758</definedName>
    <definedName name="rei50_40s">[3]Insumos!$F$847</definedName>
    <definedName name="rei75_40s">[3]Insumos!$F$846</definedName>
    <definedName name="remov">[1]Insumos!$F$1052</definedName>
    <definedName name="repg">#REF!</definedName>
    <definedName name="repp">#REF!</definedName>
    <definedName name="RES">#REF!</definedName>
    <definedName name="rfa">#REF!</definedName>
    <definedName name="rftp">[3]Insumos!$F$243</definedName>
    <definedName name="rgb3\4">#REF!</definedName>
    <definedName name="rgc1\2">#REF!</definedName>
    <definedName name="rgc1_2_1">#REF!</definedName>
    <definedName name="rgc1_2_1_1">[3]Insumos!$F$779</definedName>
    <definedName name="rgc11\2">#REF!</definedName>
    <definedName name="rgc11_2_1">[3]Insumos!$F$783</definedName>
    <definedName name="rgc11_4">[3]Insumos!$F$782</definedName>
    <definedName name="rgc3_4">[3]Insumos!$F$780</definedName>
    <definedName name="rgcr1">#REF!</definedName>
    <definedName name="rgcr1\2">#REF!</definedName>
    <definedName name="rgcr1_2_1">#REF!</definedName>
    <definedName name="rgcr1_2_1_1">[3]Insumos!$F$789</definedName>
    <definedName name="rgcr11\2">#REF!</definedName>
    <definedName name="rgcr11_2">[3]Insumos!$F$793</definedName>
    <definedName name="rgcr11_4">[3]Insumos!$F$792</definedName>
    <definedName name="rgcr2">#REF!</definedName>
    <definedName name="rgcr3_4_1">#REF!</definedName>
    <definedName name="rgcr3_4_1_1">[3]Insumos!$F$790</definedName>
    <definedName name="rgg1\2">#REF!</definedName>
    <definedName name="rgg3\4">#REF!</definedName>
    <definedName name="rgp1\2">#REF!</definedName>
    <definedName name="rgp1_2_1">#REF!</definedName>
    <definedName name="rgp1_2_1_1">[3]Insumos!$F$777</definedName>
    <definedName name="rgp3\4">[9]Insumos!$E$71</definedName>
    <definedName name="rgpfr1">[3]Insumos!$F$773</definedName>
    <definedName name="rgpfr1_2">[3]Insumos!$F$771</definedName>
    <definedName name="rgpfr11_2">[3]Insumos!$F$775</definedName>
    <definedName name="rgpfr11_4">[3]Insumos!$F$774</definedName>
    <definedName name="rgpfr2">[3]Insumos!$F$776</definedName>
    <definedName name="rgpfr3_4">[3]Insumos!$F$772</definedName>
    <definedName name="rie">[3]Insumos!$F$695</definedName>
    <definedName name="rip">#REF!</definedName>
    <definedName name="rip2.5">#REF!</definedName>
    <definedName name="RLI">#REF!</definedName>
    <definedName name="rlm">#REF!</definedName>
    <definedName name="RLP">#REF!</definedName>
    <definedName name="rnt">#REF!</definedName>
    <definedName name="rod">#REF!</definedName>
    <definedName name="rold">[1]Insumos!$F$170</definedName>
    <definedName name="roloc">[1]Insumos!$F$1276</definedName>
    <definedName name="rop">#REF!</definedName>
    <definedName name="rpc1\2">#REF!</definedName>
    <definedName name="rpc1_2_1">[3]Insumos!$F$785</definedName>
    <definedName name="rpc3_4">[3]Insumos!$F$786</definedName>
    <definedName name="rpc7x30">#REF!</definedName>
    <definedName name="rpcr1">#REF!</definedName>
    <definedName name="rpcr1\2">#REF!</definedName>
    <definedName name="rpcr1_2_1">[3]Insumos!$F$787</definedName>
    <definedName name="rpcr3\4">#REF!</definedName>
    <definedName name="rpcr3_4_1">[3]Insumos!$F$788</definedName>
    <definedName name="rpg8x40">[3]Insumos!$F$501</definedName>
    <definedName name="RPI">#REF!</definedName>
    <definedName name="RPP">#REF!</definedName>
    <definedName name="rpp1\2">#REF!</definedName>
    <definedName name="rpp1_2_1">[3]Insumos!$F$778</definedName>
    <definedName name="rql">#REF!</definedName>
    <definedName name="rr1c">#REF!</definedName>
    <definedName name="rtb">#REF!</definedName>
    <definedName name="rtpq">#REF!</definedName>
    <definedName name="sac">#REF!</definedName>
    <definedName name="sagfp">[3]Insumos!$F$159</definedName>
    <definedName name="sagfp1">[3]Insumos!$F$160</definedName>
    <definedName name="sagu">#REF!</definedName>
    <definedName name="SAL">#REF!</definedName>
    <definedName name="sar">#REF!</definedName>
    <definedName name="sbp">#REF!</definedName>
    <definedName name="scsp">[3]Insumos!$F$52</definedName>
    <definedName name="sel">#REF!</definedName>
    <definedName name="selp">[6]Insumos!$E$1004</definedName>
    <definedName name="serra">[1]Insumos!$F$42</definedName>
    <definedName name="serv">[15]Comp1!$G$583</definedName>
    <definedName name="servc">[15]Comp1!$I$583</definedName>
    <definedName name="sext1">#REF!</definedName>
    <definedName name="sfm">[3]Insumos!$F$503</definedName>
    <definedName name="shdsm">[3]Insumos!$F$51</definedName>
    <definedName name="simples">#REF!</definedName>
    <definedName name="sin">#REF!</definedName>
    <definedName name="sinal">[6]Insumos!$E$1112</definedName>
    <definedName name="slb">#REF!</definedName>
    <definedName name="slim1000">[4]Insumos!$F$794</definedName>
    <definedName name="smf">[3]Insumos!$F$120</definedName>
    <definedName name="soe">#REF!</definedName>
    <definedName name="sol">[3]Insumos!$F$504</definedName>
    <definedName name="sol1.5">#REF!</definedName>
    <definedName name="sol1.5x15">#REF!</definedName>
    <definedName name="sol1.5x17">#REF!</definedName>
    <definedName name="sol2.5">#REF!</definedName>
    <definedName name="sol2.5x15">#REF!</definedName>
    <definedName name="sol2.5x17">#REF!</definedName>
    <definedName name="sol2x15">#REF!</definedName>
    <definedName name="sol2x17">#REF!</definedName>
    <definedName name="sold">[6]Insumos!$E$34</definedName>
    <definedName name="sollimp">[4]Insumos!$F$806</definedName>
    <definedName name="spl">#REF!</definedName>
    <definedName name="srs">#REF!</definedName>
    <definedName name="srv">#REF!</definedName>
    <definedName name="stm">#REF!</definedName>
    <definedName name="sua">[1]Insumos!$F$493</definedName>
    <definedName name="sue">[1]Insumos!$F$494</definedName>
    <definedName name="sum">[1]Insumos!$F$492</definedName>
    <definedName name="supo">[6]Insumos!$E$1109</definedName>
    <definedName name="supp">[6]Insumos!$E$1111</definedName>
    <definedName name="svt">#REF!</definedName>
    <definedName name="sxo">#REF!</definedName>
    <definedName name="tab">#REF!</definedName>
    <definedName name="tabb">#REF!</definedName>
    <definedName name="tabb1">[3]Insumos!$F$1158</definedName>
    <definedName name="tac">#REF!</definedName>
    <definedName name="tai11_2">[3]Insumos!$F$110</definedName>
    <definedName name="tal">#REF!</definedName>
    <definedName name="tampa1">[1]Insumos!$F$1172</definedName>
    <definedName name="tan">#REF!</definedName>
    <definedName name="tanlb">[1]Insumos!$F$997</definedName>
    <definedName name="tanp">#REF!</definedName>
    <definedName name="tanq">[1]Insumos!$F$996</definedName>
    <definedName name="tap">[1]Insumos!$F$1035</definedName>
    <definedName name="tar">#REF!</definedName>
    <definedName name="tarj">#REF!</definedName>
    <definedName name="tarp">#REF!</definedName>
    <definedName name="tasi">#REF!</definedName>
    <definedName name="taz">#REF!</definedName>
    <definedName name="tazo">[3]Insumos!$F$74</definedName>
    <definedName name="tbaz50">[3]Insumos!$F$108</definedName>
    <definedName name="tbcg15">#REF!</definedName>
    <definedName name="tbcg22">#REF!</definedName>
    <definedName name="tbi50_40s">[3]Insumos!$F$839</definedName>
    <definedName name="tbi75_40s">[3]Insumos!$F$838</definedName>
    <definedName name="tbre200">[3]Insumos!$F$859</definedName>
    <definedName name="tbre250">[3]Insumos!$F$858</definedName>
    <definedName name="tbre300">[3]Insumos!$F$857</definedName>
    <definedName name="tbv">#REF!</definedName>
    <definedName name="tcef">#REF!</definedName>
    <definedName name="tcg1\2">#REF!</definedName>
    <definedName name="tcg1_2_1">[3]Insumos!$F$765</definedName>
    <definedName name="tcj3\4">[3]Insumos!$F$766</definedName>
    <definedName name="tcl1\2">#REF!</definedName>
    <definedName name="tcl1_2_1">#REF!</definedName>
    <definedName name="tcl1_2_1_1">[3]Insumos!$F$763</definedName>
    <definedName name="tco">#REF!</definedName>
    <definedName name="tcop">#REF!</definedName>
    <definedName name="tcopsp">[3]Insumos!$F$577</definedName>
    <definedName name="tcpp">#REF!</definedName>
    <definedName name="tctj1">[11]Insumos!$F$774</definedName>
    <definedName name="te3p">[1]Insumos!$F$594</definedName>
    <definedName name="tea1\220">#REF!</definedName>
    <definedName name="tebg1\2.15">#REF!</definedName>
    <definedName name="tebg3\4.22">#REF!</definedName>
    <definedName name="tec">[1]Insumos!$F$23</definedName>
    <definedName name="téc">[3]Insumos!$F$18</definedName>
    <definedName name="tecg15">#REF!</definedName>
    <definedName name="tecg22">#REF!</definedName>
    <definedName name="teff250">[6]Insumos!$E$131</definedName>
    <definedName name="tefg40">#REF!</definedName>
    <definedName name="tefg50">#REF!</definedName>
    <definedName name="tefg65">#REF!</definedName>
    <definedName name="tei50_40s">[3]Insumos!$F$843</definedName>
    <definedName name="tei75_40s">[3]Insumos!$F$842</definedName>
    <definedName name="teid50x3_4_40rs">[3]Insumos!$F$848</definedName>
    <definedName name="tel">[1]Insumos!$F$45</definedName>
    <definedName name="teld">[6]Insumos!$E$31</definedName>
    <definedName name="teo">#REF!</definedName>
    <definedName name="term">[8]Insumos!$F$690</definedName>
    <definedName name="tev">#REF!</definedName>
    <definedName name="tfg50c">[10]Ins.!$F$93</definedName>
    <definedName name="tfi40_">[3]Insumos!$F$104</definedName>
    <definedName name="tfo">[1]Insumos!$F$112</definedName>
    <definedName name="tfs">#REF!</definedName>
    <definedName name="thi">[1]Insumos!$F$1038</definedName>
    <definedName name="TID">[3]Orç_Mercado!$N$2</definedName>
    <definedName name="tij">[26]Insumos!$E$69</definedName>
    <definedName name="tim">#REF!</definedName>
    <definedName name="tina">[6]Insumos!$E$1206</definedName>
    <definedName name="tintesmf">[14]Insumos!$E$85</definedName>
    <definedName name="_xlnm.Print_Titles" localSheetId="2">'COMPOSIÇÃO DE PREÇO UNITÁRIO'!$3:$10</definedName>
    <definedName name="_xlnm.Print_Titles" localSheetId="5">'CPU''S PRÓPRIAS - LOTE 01'!$4:$25</definedName>
    <definedName name="_xlnm.Print_Titles" localSheetId="0">'ORÇAMENTO ANALÍTICO - LOTE 1'!$2:$48</definedName>
    <definedName name="tjc">[9]Insumos!$E$36</definedName>
    <definedName name="tjf">#REF!</definedName>
    <definedName name="tjt">#REF!</definedName>
    <definedName name="tjv">#REF!</definedName>
    <definedName name="tla14x2">#REF!</definedName>
    <definedName name="tlaa">[1]Insumos!$F$1037</definedName>
    <definedName name="tlc">[9]Insumos!$E$26</definedName>
    <definedName name="tle">#REF!</definedName>
    <definedName name="tlf">[9]Insumos!$E$40</definedName>
    <definedName name="tll">#REF!</definedName>
    <definedName name="tllp">#REF!</definedName>
    <definedName name="tllpsp">[3]Insumos!$F$587</definedName>
    <definedName name="tlm1\2">#REF!</definedName>
    <definedName name="tlo">[1]Insumos!$F$472</definedName>
    <definedName name="tmf">#REF!</definedName>
    <definedName name="tmi">#REF!</definedName>
    <definedName name="tmip">#REF!</definedName>
    <definedName name="tmk">#REF!</definedName>
    <definedName name="tmt">#REF!</definedName>
    <definedName name="tnc1\2">#REF!</definedName>
    <definedName name="tnc1_2_1">#REF!</definedName>
    <definedName name="tnc1_2_1_1">[3]Insumos!$F$761</definedName>
    <definedName name="tnc3\4">#REF!</definedName>
    <definedName name="tnc3\4t">[1]Insumos!$F$767</definedName>
    <definedName name="tnc3_4">[3]Insumos!$F$762</definedName>
    <definedName name="tncb1\2">#REF!</definedName>
    <definedName name="tncb1_2_1">[3]Insumos!$F$764</definedName>
    <definedName name="tni1\2">#REF!</definedName>
    <definedName name="tni1_2_1">[3]Insumos!$F$760</definedName>
    <definedName name="tnl3\4">[6]Insumos!$E$735</definedName>
    <definedName name="tnp1\2">#REF!</definedName>
    <definedName name="tnp1_2_1">#REF!</definedName>
    <definedName name="tnp1_2_1_1">[3]Insumos!$F$759</definedName>
    <definedName name="tnt3\4">[1]Insumos!$F$769</definedName>
    <definedName name="top">#REF!</definedName>
    <definedName name="topm">[1]Insumos!$F$61</definedName>
    <definedName name="topo">[15]Comp1!#REF!</definedName>
    <definedName name="topoc">[15]Comp1!#REF!</definedName>
    <definedName name="tpb">#REF!</definedName>
    <definedName name="TPI">#REF!</definedName>
    <definedName name="tpl1\2">#REF!</definedName>
    <definedName name="tpl1_2_1">#REF!</definedName>
    <definedName name="tpl1_2_1_1">[3]Insumos!$F$758</definedName>
    <definedName name="tpl3\4">[4]Insumos!$F$728</definedName>
    <definedName name="tpm">#REF!</definedName>
    <definedName name="tpmfs">[9]Insumos!$E$94</definedName>
    <definedName name="TPP">#REF!</definedName>
    <definedName name="tpp1\2">[9]Insumos!$E$66</definedName>
    <definedName name="tpq600f">[3]Insumos!$F$425</definedName>
    <definedName name="tpr">#REF!</definedName>
    <definedName name="tpri">#REF!</definedName>
    <definedName name="tps1\2">#REF!</definedName>
    <definedName name="tps11\2">#REF!</definedName>
    <definedName name="tpvala">[4]Insumos!$F$1008</definedName>
    <definedName name="tqff6">[1]Insumos!$F$167</definedName>
    <definedName name="trac">#REF!</definedName>
    <definedName name="traes">[1]Insumos!$F$1264</definedName>
    <definedName name="tram20">#REF!</definedName>
    <definedName name="tram25">#REF!</definedName>
    <definedName name="trap75">[1]Insumos!$F$1267</definedName>
    <definedName name="trat">[1]Insumos!$F$31</definedName>
    <definedName name="trc">#REF!</definedName>
    <definedName name="trf112.5">#REF!</definedName>
    <definedName name="tril">[1]Insumos!$F$171</definedName>
    <definedName name="trin">[6]Insumos!$E$1015</definedName>
    <definedName name="trpc">#REF!</definedName>
    <definedName name="tsp">[3]Insumos!$F$580</definedName>
    <definedName name="tspp">#REF!</definedName>
    <definedName name="tta">#REF!</definedName>
    <definedName name="ttc">#REF!</definedName>
    <definedName name="tte">#REF!</definedName>
    <definedName name="ttea">[3]Insumos!$F$1082</definedName>
    <definedName name="tteat">[3]Insumos!$F$1084</definedName>
    <definedName name="ttef">[3]Insumos!$F$1083</definedName>
    <definedName name="tteg">#REF!</definedName>
    <definedName name="ttel">#REF!</definedName>
    <definedName name="tter">[3]Insumos!$F$1085</definedName>
    <definedName name="ttesm">[2]Insumos!$E$1003</definedName>
    <definedName name="ttl">#REF!</definedName>
    <definedName name="tto">#REF!</definedName>
    <definedName name="ttp">[3]Insumos!$F$1299</definedName>
    <definedName name="ttt">#REF!</definedName>
    <definedName name="tttp">#REF!</definedName>
    <definedName name="tttpsp">[3]Insumos!$F$584</definedName>
    <definedName name="tttrj11">[3]Insumos!$F$585</definedName>
    <definedName name="ttv">#REF!</definedName>
    <definedName name="ttva">#REF!</definedName>
    <definedName name="tuap3">[6]Insumos!$E$121</definedName>
    <definedName name="tuap4">[6]Insumos!$E$120</definedName>
    <definedName name="tub100ca2">#REF!</definedName>
    <definedName name="tub60ca2">#REF!</definedName>
    <definedName name="tub80ca2">#REF!</definedName>
    <definedName name="tubdc100">[6]Insumos!$E$697</definedName>
    <definedName name="tubfg2">[8]Insumos!$F$154</definedName>
    <definedName name="tubp50mm">[2]Insumos!$E$1223</definedName>
    <definedName name="tup">#REF!</definedName>
    <definedName name="tus">#REF!</definedName>
    <definedName name="tusp1">[3]Insumos!$F$574</definedName>
    <definedName name="txa">#REF!</definedName>
    <definedName name="un">#REF!</definedName>
    <definedName name="uni11\2">#REF!</definedName>
    <definedName name="unifg2">[1]Insumos!$F$750</definedName>
    <definedName name="unt">[3]Insumos!$F$1344</definedName>
    <definedName name="USS">#REF!</definedName>
    <definedName name="vacn">[6]Insumos!$E$1116</definedName>
    <definedName name="vaf">#REF!</definedName>
    <definedName name="val">[9]Insumos!$E$76</definedName>
    <definedName name="val11\2">#REF!</definedName>
    <definedName name="vbi2_CI">[3]Insumos!$F$1320</definedName>
    <definedName name="vbi2_CP">[3]Insumos!$F$1319</definedName>
    <definedName name="vcc3_5_">[3]Insumos!$F$1115</definedName>
    <definedName name="vcpp">[3]Insumos!$F$941</definedName>
    <definedName name="vdm">[1]Insumos!$F$873</definedName>
    <definedName name="veiculo">[24]Insumos!$F$1282</definedName>
    <definedName name="vemAZ25">#REF!</definedName>
    <definedName name="vep">#REF!</definedName>
    <definedName name="ver">#REF!</definedName>
    <definedName name="verg">[8]Insumos!$F$144</definedName>
    <definedName name="vfi3.5">#REF!</definedName>
    <definedName name="vfi3_5_">[3]Insumos!$F$1113</definedName>
    <definedName name="vfv">[1]Insumos!$F$1082</definedName>
    <definedName name="vibrai">[1]Insumos!$F$1176</definedName>
    <definedName name="vibrap">[1]Insumos!$F$1175</definedName>
    <definedName name="vid">[6]Insumos!$E$35</definedName>
    <definedName name="vidra">[1]Insumos!$F$48</definedName>
    <definedName name="vigia">[24]Insumos!$F$33</definedName>
    <definedName name="VII">#REF!</definedName>
    <definedName name="VIP">#REF!</definedName>
    <definedName name="vli">#REF!</definedName>
    <definedName name="vlp">#REF!</definedName>
    <definedName name="VLR">#REF!</definedName>
    <definedName name="vmt10x50">[3]Insumos!$F$1144</definedName>
    <definedName name="vmt690x10x50">[3]Insumos!$F$1145</definedName>
    <definedName name="vpe">#REF!</definedName>
    <definedName name="vpi">#REF!</definedName>
    <definedName name="vsb">#REF!</definedName>
    <definedName name="vsbc">#REF!</definedName>
    <definedName name="vsbm">[1]Insumos!$F$939</definedName>
    <definedName name="vsbpc">#REF!</definedName>
    <definedName name="vsoacop">[4]Insumos!$F$899</definedName>
    <definedName name="vtt">#REF!</definedName>
    <definedName name="vul">[3]Insumos!$F$1304</definedName>
    <definedName name="wpta">[3]Insumos!$F$1094</definedName>
    <definedName name="zba">#REF!</definedName>
    <definedName name="zbagl">[2]Insumos!$E$1007</definedName>
  </definedNames>
  <calcPr calcId="162913"/>
  <fileRecoveryPr autoRecover="0"/>
</workbook>
</file>

<file path=xl/calcChain.xml><?xml version="1.0" encoding="utf-8"?>
<calcChain xmlns="http://schemas.openxmlformats.org/spreadsheetml/2006/main">
  <c r="I50" i="248" l="1"/>
  <c r="D46" i="270" l="1"/>
  <c r="G24" i="266"/>
  <c r="G17" i="266"/>
  <c r="H17" i="266" s="1"/>
  <c r="G26" i="266"/>
  <c r="G25" i="266"/>
  <c r="G15" i="266"/>
  <c r="G22" i="266"/>
  <c r="G23" i="266"/>
  <c r="G20" i="266"/>
  <c r="G18" i="266"/>
  <c r="G27" i="266"/>
  <c r="G19" i="266"/>
  <c r="G21" i="266"/>
  <c r="G16" i="266"/>
  <c r="G28" i="266"/>
  <c r="H16" i="266" s="1"/>
  <c r="I66" i="248"/>
  <c r="J66" i="248" s="1"/>
  <c r="I63" i="248"/>
  <c r="J63" i="248" s="1"/>
  <c r="I64" i="248"/>
  <c r="J64" i="248" s="1"/>
  <c r="I62" i="248"/>
  <c r="J62" i="248" s="1"/>
  <c r="I56" i="248"/>
  <c r="J56" i="248" s="1"/>
  <c r="I57" i="248"/>
  <c r="J57" i="248" s="1"/>
  <c r="I58" i="248"/>
  <c r="J58" i="248" s="1"/>
  <c r="I59" i="248"/>
  <c r="J59" i="248" s="1"/>
  <c r="I60" i="248"/>
  <c r="J60" i="248" s="1"/>
  <c r="I55" i="248"/>
  <c r="J55" i="248" s="1"/>
  <c r="I51" i="248"/>
  <c r="J51" i="248" s="1"/>
  <c r="I52" i="248"/>
  <c r="J52" i="248" s="1"/>
  <c r="I53" i="248"/>
  <c r="J53" i="248" s="1"/>
  <c r="J50" i="248"/>
  <c r="H27" i="266" l="1"/>
  <c r="H24" i="266"/>
  <c r="H20" i="266"/>
  <c r="H26" i="266"/>
  <c r="H28" i="266"/>
  <c r="H23" i="266"/>
  <c r="H19" i="266"/>
  <c r="H22" i="266"/>
  <c r="H18" i="266"/>
  <c r="H21" i="266"/>
  <c r="H15" i="266"/>
  <c r="H25" i="266"/>
  <c r="H30" i="266" l="1"/>
  <c r="I26" i="266" s="1"/>
  <c r="I27" i="266"/>
  <c r="I25" i="266"/>
  <c r="I20" i="266"/>
  <c r="I19" i="266"/>
  <c r="I18" i="266"/>
  <c r="I17" i="266"/>
  <c r="I16" i="266"/>
  <c r="I22" i="266" l="1"/>
  <c r="I21" i="266"/>
  <c r="I28" i="266"/>
  <c r="I23" i="266"/>
  <c r="I15" i="266"/>
  <c r="I24" i="266"/>
  <c r="I30" i="266" l="1"/>
  <c r="P32" i="268"/>
  <c r="D56" i="271" l="1"/>
  <c r="D45" i="271"/>
  <c r="D41" i="271"/>
  <c r="D37" i="271"/>
  <c r="D33" i="271"/>
  <c r="D29" i="271"/>
  <c r="H45" i="270"/>
  <c r="G45" i="270"/>
  <c r="G42" i="270"/>
  <c r="G40" i="270"/>
  <c r="F40" i="270"/>
  <c r="F38" i="270"/>
  <c r="I35" i="270"/>
  <c r="H35" i="270"/>
  <c r="I33" i="270"/>
  <c r="H33" i="270"/>
  <c r="I31" i="270"/>
  <c r="H31" i="270"/>
  <c r="I29" i="270"/>
  <c r="H29" i="270"/>
  <c r="G29" i="270"/>
  <c r="I27" i="270"/>
  <c r="H27" i="270"/>
  <c r="G27" i="270"/>
  <c r="F25" i="270"/>
  <c r="F22" i="270"/>
  <c r="I20" i="270"/>
  <c r="I46" i="270" s="1"/>
  <c r="H20" i="270"/>
  <c r="H46" i="270" s="1"/>
  <c r="G20" i="270"/>
  <c r="F20" i="270"/>
  <c r="F18" i="270"/>
  <c r="F16" i="270"/>
  <c r="F46" i="270" s="1"/>
  <c r="D58" i="271" l="1"/>
  <c r="G46" i="270"/>
  <c r="P29" i="268"/>
  <c r="H40" i="269"/>
  <c r="H99" i="250"/>
  <c r="H98" i="250"/>
  <c r="H97" i="250"/>
  <c r="H93" i="250"/>
  <c r="H92" i="250"/>
  <c r="H91" i="250"/>
  <c r="H90" i="250"/>
  <c r="H89" i="250"/>
  <c r="H88" i="250"/>
  <c r="H87" i="250"/>
  <c r="H86" i="250"/>
  <c r="H82" i="250"/>
  <c r="H81" i="250"/>
  <c r="H80" i="250"/>
  <c r="H75" i="250"/>
  <c r="H74" i="250"/>
  <c r="H73" i="250"/>
  <c r="H72" i="250"/>
  <c r="H71" i="250"/>
  <c r="H68" i="250"/>
  <c r="H67" i="250"/>
  <c r="H62" i="250"/>
  <c r="H61" i="250"/>
  <c r="H60" i="250"/>
  <c r="H59" i="250"/>
  <c r="H58" i="250"/>
  <c r="H53" i="250"/>
  <c r="H52" i="250"/>
  <c r="H51" i="250"/>
  <c r="H50" i="250"/>
  <c r="H49" i="250"/>
  <c r="H48" i="250"/>
  <c r="H47" i="250"/>
  <c r="H46" i="250"/>
  <c r="H45" i="250"/>
  <c r="H44" i="250"/>
  <c r="H43" i="250"/>
  <c r="H40" i="250"/>
  <c r="H39" i="250"/>
  <c r="H38" i="250"/>
  <c r="H32" i="250"/>
  <c r="H34" i="250" s="1"/>
  <c r="H31" i="250" s="1"/>
  <c r="P30" i="268"/>
  <c r="P28" i="268"/>
  <c r="P26" i="268"/>
  <c r="P25" i="268"/>
  <c r="P24" i="268"/>
  <c r="P22" i="268"/>
  <c r="J23" i="268" s="1"/>
  <c r="P23" i="268" s="1"/>
  <c r="P21" i="268"/>
  <c r="P19" i="268"/>
  <c r="P18" i="268"/>
  <c r="P17" i="268"/>
  <c r="H54" i="250" l="1"/>
  <c r="H69" i="250"/>
  <c r="H65" i="250" s="1"/>
  <c r="H83" i="250"/>
  <c r="H78" i="250" s="1"/>
  <c r="H76" i="250"/>
  <c r="H94" i="250"/>
  <c r="H100" i="250"/>
  <c r="H41" i="250"/>
  <c r="H36" i="250" s="1"/>
  <c r="H63" i="250"/>
  <c r="H56" i="250" s="1"/>
  <c r="E57" i="256"/>
  <c r="D57" i="256"/>
  <c r="E44" i="256"/>
  <c r="D44" i="256"/>
  <c r="E32" i="256"/>
  <c r="E68" i="256" s="1"/>
  <c r="D32" i="256"/>
  <c r="D68" i="256" s="1"/>
  <c r="D67" i="256" l="1"/>
  <c r="D65" i="256" s="1"/>
  <c r="D70" i="256" s="1"/>
  <c r="E67" i="256"/>
  <c r="E65" i="256" s="1"/>
  <c r="E70" i="256" s="1"/>
  <c r="J54" i="248" l="1"/>
  <c r="J65" i="248" l="1"/>
  <c r="J61" i="248"/>
  <c r="J49" i="248" l="1"/>
  <c r="J68" i="248" s="1"/>
  <c r="K53" i="248" l="1"/>
  <c r="K52" i="248"/>
  <c r="K51" i="248"/>
  <c r="K58" i="248"/>
  <c r="K62" i="248"/>
  <c r="K55" i="248"/>
  <c r="K60" i="248"/>
  <c r="K59" i="248"/>
  <c r="K66" i="248"/>
  <c r="K65" i="248" s="1"/>
  <c r="K64" i="248"/>
  <c r="K57" i="248"/>
  <c r="K63" i="248"/>
  <c r="K56" i="248"/>
  <c r="K50" i="248"/>
  <c r="K49" i="248" l="1"/>
  <c r="K54" i="248"/>
  <c r="K61" i="248"/>
  <c r="K68" i="248" l="1"/>
</calcChain>
</file>

<file path=xl/sharedStrings.xml><?xml version="1.0" encoding="utf-8"?>
<sst xmlns="http://schemas.openxmlformats.org/spreadsheetml/2006/main" count="639" uniqueCount="311">
  <si>
    <t>KG</t>
  </si>
  <si>
    <t>M3</t>
  </si>
  <si>
    <t>M2</t>
  </si>
  <si>
    <t>M</t>
  </si>
  <si>
    <t>L</t>
  </si>
  <si>
    <t>LOCAL:</t>
  </si>
  <si>
    <t>CÓDIGO</t>
  </si>
  <si>
    <t>UN</t>
  </si>
  <si>
    <t>H</t>
  </si>
  <si>
    <t>UNID.</t>
  </si>
  <si>
    <t>QUANT.</t>
  </si>
  <si>
    <t>ITEM</t>
  </si>
  <si>
    <t>CLIENTE:</t>
  </si>
  <si>
    <t>( % )</t>
  </si>
  <si>
    <t>EDITAL:</t>
  </si>
  <si>
    <t>DADOS:</t>
  </si>
  <si>
    <t>DESCRIÇÃO DOS SERVIÇOS</t>
  </si>
  <si>
    <t>DESCRIÇÃO DOS SERVIÇOS / INSUMOS</t>
  </si>
  <si>
    <t>1.1</t>
  </si>
  <si>
    <t>2.1</t>
  </si>
  <si>
    <t>OBJETO:</t>
  </si>
  <si>
    <t>SERVENTE COM ENCARGOS COMPLEMENTARES</t>
  </si>
  <si>
    <t>IMUNIZANTE PARA MADEIRA, INCOLOR</t>
  </si>
  <si>
    <t>CHP</t>
  </si>
  <si>
    <t>3.1</t>
  </si>
  <si>
    <t>3.2</t>
  </si>
  <si>
    <t>4.1</t>
  </si>
  <si>
    <t>( SEM BDI )</t>
  </si>
  <si>
    <t>1.2</t>
  </si>
  <si>
    <t>ADMINISTRAÇÃO DA OBRA</t>
  </si>
  <si>
    <t>SINAPI</t>
  </si>
  <si>
    <t>BASES:</t>
  </si>
  <si>
    <t>PREÇO UNITÁRIO</t>
  </si>
  <si>
    <t>PREÇO TOTAL</t>
  </si>
  <si>
    <t>4417</t>
  </si>
  <si>
    <t>SARRAFO NAO APARELHADO *2,5 X 7* CM, EM MACARANDUBA, ANGELIM OU EQUIVALENTE DA REGIAO -  BRUTA</t>
  </si>
  <si>
    <t>4491</t>
  </si>
  <si>
    <t>PONTALETE *7,5 X 7,5* CM EM PINUS, MISTA OU EQUIVALENTE DA REGIAO - BRUTA</t>
  </si>
  <si>
    <t>4813</t>
  </si>
  <si>
    <t>5075</t>
  </si>
  <si>
    <t>PREGO DE ACO POLIDO COM CABECA 18 X 30 (2 3/4 X 10)</t>
  </si>
  <si>
    <t>88262</t>
  </si>
  <si>
    <t>CARPINTEIRO DE FORMAS COM ENCARGOS COMPLEMENTARES</t>
  </si>
  <si>
    <t>88316</t>
  </si>
  <si>
    <t>94962</t>
  </si>
  <si>
    <t>3</t>
  </si>
  <si>
    <t>3.3</t>
  </si>
  <si>
    <t>3.4</t>
  </si>
  <si>
    <t>7340</t>
  </si>
  <si>
    <t>GRUPO</t>
  </si>
  <si>
    <t>DESCRIÇÃO DOS COMPONENTES</t>
  </si>
  <si>
    <t>PERCENTUAL ( % )</t>
  </si>
  <si>
    <t>HORISTA</t>
  </si>
  <si>
    <t>MENSALISTA</t>
  </si>
  <si>
    <t>A -</t>
  </si>
  <si>
    <t>GRUPO A</t>
  </si>
  <si>
    <t>A1 -</t>
  </si>
  <si>
    <t>INSS</t>
  </si>
  <si>
    <t>A2 -</t>
  </si>
  <si>
    <t>SESI</t>
  </si>
  <si>
    <t>A3 -</t>
  </si>
  <si>
    <t>SENAI</t>
  </si>
  <si>
    <t>A4 -</t>
  </si>
  <si>
    <t>INCRA</t>
  </si>
  <si>
    <t>A5 -</t>
  </si>
  <si>
    <t>SEBRAE</t>
  </si>
  <si>
    <t>A6 -</t>
  </si>
  <si>
    <t>SALÁRIO EDUCAÇÃO</t>
  </si>
  <si>
    <t>A7 -</t>
  </si>
  <si>
    <t>SEGURO CONTRA ACIDENTES DE TRABALHO</t>
  </si>
  <si>
    <t>A8 -</t>
  </si>
  <si>
    <t>FGTS</t>
  </si>
  <si>
    <t>A9 -</t>
  </si>
  <si>
    <t>SECONCI</t>
  </si>
  <si>
    <t>B -</t>
  </si>
  <si>
    <t>GRUPO B</t>
  </si>
  <si>
    <t>B1 -</t>
  </si>
  <si>
    <t>REPOUSO SEMANAL REMUNERADO</t>
  </si>
  <si>
    <t>NÃO INCIDE</t>
  </si>
  <si>
    <t>B2 -</t>
  </si>
  <si>
    <t>FERIADOS</t>
  </si>
  <si>
    <t>B3 -</t>
  </si>
  <si>
    <t>AUXÍLIO ENFERMIDADE</t>
  </si>
  <si>
    <t>B4 -</t>
  </si>
  <si>
    <t>13.º SALÁRIO</t>
  </si>
  <si>
    <t>B5 -</t>
  </si>
  <si>
    <t>LICENÇA PATERNIDADE</t>
  </si>
  <si>
    <t>B6 -</t>
  </si>
  <si>
    <t>FALTAS JUSTIFICADAS</t>
  </si>
  <si>
    <t>B7 -</t>
  </si>
  <si>
    <t>DIAS DE CHUVAS</t>
  </si>
  <si>
    <t>B8 -</t>
  </si>
  <si>
    <t>AUXÍLIO ACIDENTE DE TRABALHO</t>
  </si>
  <si>
    <t>B9 -</t>
  </si>
  <si>
    <t>FÉRIAS GOZADAS</t>
  </si>
  <si>
    <t>B10 -</t>
  </si>
  <si>
    <t>SALÁRIO MATERNIDADE</t>
  </si>
  <si>
    <t>C -</t>
  </si>
  <si>
    <t>GRUPO C</t>
  </si>
  <si>
    <t>C1 -</t>
  </si>
  <si>
    <t>AVISO PRÉVIO INDENIZADO</t>
  </si>
  <si>
    <t>C2 -</t>
  </si>
  <si>
    <t>AVISO PRÉVIO TRABALHADO</t>
  </si>
  <si>
    <t>C3 -</t>
  </si>
  <si>
    <t>FÉRIAS INDENIZADAS</t>
  </si>
  <si>
    <t>C4 -</t>
  </si>
  <si>
    <t>DEPÓSITO RESCISÃO SEM JUSTA CAUSA</t>
  </si>
  <si>
    <t>C5 -</t>
  </si>
  <si>
    <t>INDENIZAÇÃO ADICIONAL</t>
  </si>
  <si>
    <t>D -</t>
  </si>
  <si>
    <t>GRUPO D</t>
  </si>
  <si>
    <t>D1 -</t>
  </si>
  <si>
    <t>REINCIDÊNCIA DE GRUPO A SOBRE GRUPO B</t>
  </si>
  <si>
    <t>D2 -</t>
  </si>
  <si>
    <t>REINCIDÊNCIA DE GRUPO A SOBRE AVISO PRÉVIO TRABALHADO E REINCIDÊNCIA DO FGTS SOBRE AVISO PRÉVIO INDENIZADO</t>
  </si>
  <si>
    <t>E -</t>
  </si>
  <si>
    <t>TOTAL DOS ENCARGOS SOCIAIS</t>
  </si>
  <si>
    <t>*** NOTA:</t>
  </si>
  <si>
    <t>PREFEITURA MUNICIPAL DE SANTO ANTÔNIO DOS LOPES</t>
  </si>
  <si>
    <t>TOMADA DE PREÇOS N.º 002/2021</t>
  </si>
  <si>
    <t>EXECUÇÃO DE ESTRADA VICINAL</t>
  </si>
  <si>
    <t>POVOADOS CENTRO DO ADELINO AO CENTRO DOS RODRIGUES - MUNICÍPIO DE SANTO ANTÔNIO DOS LOPES (MA)</t>
  </si>
  <si>
    <t>1.3</t>
  </si>
  <si>
    <t>1.4</t>
  </si>
  <si>
    <t>2.2</t>
  </si>
  <si>
    <t>2.3</t>
  </si>
  <si>
    <t>2.4</t>
  </si>
  <si>
    <t>2.5</t>
  </si>
  <si>
    <t>2.6</t>
  </si>
  <si>
    <t>2.8</t>
  </si>
  <si>
    <t>1</t>
  </si>
  <si>
    <t>2</t>
  </si>
  <si>
    <t>4</t>
  </si>
  <si>
    <t>SERVIÇOS PRELIMINARES</t>
  </si>
  <si>
    <t>TAXA DE REGISTRO NO CREA</t>
  </si>
  <si>
    <t>BARRACÃO PARA OBRAS DE MÉDIO PORTE REAPROVEITAMENTO 2X</t>
  </si>
  <si>
    <t>PLACA INDICATIVA DA OBRA 3,00X2,00M</t>
  </si>
  <si>
    <t>SERVIÇOS EM TERRA</t>
  </si>
  <si>
    <t>LIMPEZA SUPERFICIAL DA CAMADA VEGETAL EM JAZIDA</t>
  </si>
  <si>
    <t>FORNECIMENTO DE MATERIAL DE JAZIDA PARA ATERRO, SEM TRANSPORTE</t>
  </si>
  <si>
    <t>TRANSPORTE LOCAL COM BASCULANTE 10M3 RODOVIA NÃO PAVIMENTADA (RESTR)</t>
  </si>
  <si>
    <t>T.KM</t>
  </si>
  <si>
    <t>REGULARIZAÇÃO DO SUBLEITO</t>
  </si>
  <si>
    <t>COMPACTAÇÃO DE ATERROS A 95% PROCTOR NORMAL</t>
  </si>
  <si>
    <t>BASE SOLO ESTABILIZADO GRANULOMETRICAMENTE SEM MISTURA</t>
  </si>
  <si>
    <t>DRENAGEM</t>
  </si>
  <si>
    <t>PONTE DE MADEIRA</t>
  </si>
  <si>
    <t>PONTE EM MADEIRA DE LEI LEGALIZADA (PEÇAS APARELHADAS), COM VIGAMENTO SIMPLES E FUNDAÇÃO EM ESTACAS CRAVADAS</t>
  </si>
  <si>
    <t>5914374</t>
  </si>
  <si>
    <t>5502978</t>
  </si>
  <si>
    <t>4011219</t>
  </si>
  <si>
    <t>SICRO NOVO</t>
  </si>
  <si>
    <t>CREA 2023</t>
  </si>
  <si>
    <t>PARAFUSO FRANCES ZINCADO, DIAMETRO 1/2", COMPRIMENTO 15", COM PORCA E ARRUELA LISA MEDIA</t>
  </si>
  <si>
    <t>PLACA DE OBRA (PARA CONSTRUCAO CIVIL) EM CHAPA GALVANIZADA *N. 22*, ADESIVADA, DE *2,4 X 1,2* M (SEM POSTES PARA FIXACAO)</t>
  </si>
  <si>
    <t>PREGO DE ACO POLIDO COM CABECA 22 X 48 (4 1/4 X 5)</t>
  </si>
  <si>
    <t>40568</t>
  </si>
  <si>
    <t>CONCRETO MAGRO PARA LASTRO, TRAÇO 1:4,5:4,5 (EM MASSA SECA DE CIMENTO/ AREIA MÉDIA/ BRITA 1) - PREPARO MECÂNICO COM BETONEIRA 400 L. AF_05/2021</t>
  </si>
  <si>
    <t>6077</t>
  </si>
  <si>
    <t>BANCO</t>
  </si>
  <si>
    <t>CREA</t>
  </si>
  <si>
    <t>TAXA DE REGISTRO NO CREA (CONFEA - ANEXO DA DECISÃO PLENÁRIA N.º PL-1458/2022 - TABELA A - FAIXA 2)</t>
  </si>
  <si>
    <t>E9508</t>
  </si>
  <si>
    <t>CAMINHÃO CARROCERIA COM CAPACIADE DE 9 T - 136 KW</t>
  </si>
  <si>
    <t>P9801</t>
  </si>
  <si>
    <t>P9808</t>
  </si>
  <si>
    <t>AJUDANTE</t>
  </si>
  <si>
    <t>CARPINTEIRO</t>
  </si>
  <si>
    <t>4334</t>
  </si>
  <si>
    <t>ESH - DESONERADO = 84,15% / ESM - DESONERADO = 47,51% / BDI = 25,00%</t>
  </si>
  <si>
    <t>SINAPI - NOVEMBRO-2022 ( DESONERADO ) / SICRO NOVO - JULHO-2022 / ORSE - OUTUBRO-2022-1 / SEINFRA - TABELA-027.1</t>
  </si>
  <si>
    <t>P. UNITÁRIO</t>
  </si>
  <si>
    <t>P. TOTAL</t>
  </si>
  <si>
    <t>PESO</t>
  </si>
  <si>
    <t>COMPOSIÇÃO PRÓPRIA</t>
  </si>
  <si>
    <t xml:space="preserve">SICRO </t>
  </si>
  <si>
    <t>Limpeza mecanizada da camada vegetal</t>
  </si>
  <si>
    <t>DESCRIÇÃO</t>
  </si>
  <si>
    <t>UNIDADE</t>
  </si>
  <si>
    <t>QUANTITATIVOS</t>
  </si>
  <si>
    <t>LARGURA</t>
  </si>
  <si>
    <t>COMPRIMENTO</t>
  </si>
  <si>
    <t>ESPESSURA</t>
  </si>
  <si>
    <t>ALTURA</t>
  </si>
  <si>
    <t>ÁREA</t>
  </si>
  <si>
    <t>VOLUME</t>
  </si>
  <si>
    <t>EMPOLAMENTO</t>
  </si>
  <si>
    <t>PESO ESPECIFICO</t>
  </si>
  <si>
    <t>QUANTIDADE </t>
  </si>
  <si>
    <t>SUB TOTAL</t>
  </si>
  <si>
    <t>TOTAL</t>
  </si>
  <si>
    <t>und</t>
  </si>
  <si>
    <t>m2</t>
  </si>
  <si>
    <t>mês</t>
  </si>
  <si>
    <t>Escavação mecânica de vala em material de 1ª categoria</t>
  </si>
  <si>
    <t>QUANTIDADE</t>
  </si>
  <si>
    <t>COMP. PROPRIA</t>
  </si>
  <si>
    <t xml:space="preserve">BARRACÃO PARA OBRAS DE MÉDIO PORTE </t>
  </si>
  <si>
    <t>Mão de obra</t>
  </si>
  <si>
    <t>VALOR UNITÁRIO</t>
  </si>
  <si>
    <t>VALOR TOTAL</t>
  </si>
  <si>
    <t xml:space="preserve">CARPINTEIRO DE FORMAS (HORISTA) </t>
  </si>
  <si>
    <t xml:space="preserve">H </t>
  </si>
  <si>
    <t xml:space="preserve">PEDREIRO (HORISTA) </t>
  </si>
  <si>
    <t xml:space="preserve">SERVENTE DE OBRAS </t>
  </si>
  <si>
    <t>SUBTOTAL</t>
  </si>
  <si>
    <t>Material</t>
  </si>
  <si>
    <t xml:space="preserve">M </t>
  </si>
  <si>
    <t xml:space="preserve">PILAR DE MADEIRA QUADRADO NAO APARELHADO </t>
  </si>
  <si>
    <t>VIGA DE MADEIRA  APARELHADA *6 X 12* CM</t>
  </si>
  <si>
    <t xml:space="preserve">TELHA DE FIBROCIMENTO ONDULADA E = 4 MM, DE 2,44 X 0,50 M </t>
  </si>
  <si>
    <t xml:space="preserve">M2 </t>
  </si>
  <si>
    <t xml:space="preserve">TABUA *2,5 X 30 CM EM PINUS, MISTA OU EQUIVALENTE DA REGIAO </t>
  </si>
  <si>
    <t>BRITA</t>
  </si>
  <si>
    <t xml:space="preserve">M3 </t>
  </si>
  <si>
    <t xml:space="preserve">AREIA GROSSA - POSTO JAZIDA </t>
  </si>
  <si>
    <t xml:space="preserve">CIMENTO PORTLAND </t>
  </si>
  <si>
    <t xml:space="preserve">KG </t>
  </si>
  <si>
    <t xml:space="preserve">PREGO DE ACO POLIDO COM CABECA 18 X 27 </t>
  </si>
  <si>
    <t xml:space="preserve">SARRAFO NAO APARELHADO *2,5 X 10* CM </t>
  </si>
  <si>
    <t xml:space="preserve">CHAPA/PAINEL DE MADEIRA COMPENSADA RESINADA </t>
  </si>
  <si>
    <t xml:space="preserve">PREGO DE ACO POLIDO COM CABECA 15 X 15 </t>
  </si>
  <si>
    <t>MÃO DE OBRA</t>
  </si>
  <si>
    <t xml:space="preserve">ENGENHEIRO CIVIL </t>
  </si>
  <si>
    <t xml:space="preserve">ENCARREGADO GERAL DE OBRAS </t>
  </si>
  <si>
    <t xml:space="preserve">APONTADOR OU APROPRIADOR DE MAO DE OBRA </t>
  </si>
  <si>
    <t xml:space="preserve">AUXILIAR DE TOPOGRAFO </t>
  </si>
  <si>
    <t xml:space="preserve">TOPOGRAFO </t>
  </si>
  <si>
    <t>MATERIAIS</t>
  </si>
  <si>
    <t>P9821</t>
  </si>
  <si>
    <t>PEDREIRO</t>
  </si>
  <si>
    <t>PRANCHAO APARELHADO *7,5 X 23* CM, EM MACARANDUBA, ANGELIM OU EQUIVALENTE DA REGIAO</t>
  </si>
  <si>
    <t>PRANCHA NAO APARELHADA *6 X 40* CM, EM MACARANDUBA, ANGELIM OU EQUIVALENTE DA REGIAO</t>
  </si>
  <si>
    <t xml:space="preserve">CIMENTO PORTLAND COMPOSTO CP II-32 </t>
  </si>
  <si>
    <t xml:space="preserve">AREIA MEDIA - POSTO JAZIDA </t>
  </si>
  <si>
    <t xml:space="preserve">PEDRA DE MAO OU PEDRA RACHAO PARA ARRIMO/FUNDACAO </t>
  </si>
  <si>
    <t>EQUIPAMENTOS</t>
  </si>
  <si>
    <t xml:space="preserve">E9526 </t>
  </si>
  <si>
    <t>Retroescavadeira de pneus</t>
  </si>
  <si>
    <t xml:space="preserve">E9519 </t>
  </si>
  <si>
    <t>Betoneira com motor a gasolin</t>
  </si>
  <si>
    <t>ESH - DESONERADO = 84,15% / ESM - DESONERADO = 47,51% / BDI = 24,23%</t>
  </si>
  <si>
    <t>PONTE EM MADEIRA DE LEI LEGALIZADA (PEÇAS APARELHADAS), COM VIGAMENTO SIMPLES E FUNDAÇÃO DIRETA.</t>
  </si>
  <si>
    <t>Corpo de BSTC D = 1,00 m</t>
  </si>
  <si>
    <t>Boca de BSTC D = 1,00 m</t>
  </si>
  <si>
    <t>COMPOSIÇÃO DE CUSTO UNITÁRIO</t>
  </si>
  <si>
    <t>ARGILA OU BARRO PARA ATERRO/REATERRO (RETIRADO NA JAZIDA, SEM TRANSPORTE)</t>
  </si>
  <si>
    <t>Extensão:</t>
  </si>
  <si>
    <t>4.364,57 m</t>
  </si>
  <si>
    <t>FÍSICO FINANCEIRO</t>
  </si>
  <si>
    <t>PERÍODO</t>
  </si>
  <si>
    <t>MÊS 1</t>
  </si>
  <si>
    <t>MÊS 2</t>
  </si>
  <si>
    <t>MÊS 3</t>
  </si>
  <si>
    <t>MÊS 4</t>
  </si>
  <si>
    <t>%</t>
  </si>
  <si>
    <t>R$</t>
  </si>
  <si>
    <t>TOTAL GERAL COM BDI</t>
  </si>
  <si>
    <t>TOTAL COM BDI</t>
  </si>
  <si>
    <t>CURVA ABC</t>
  </si>
  <si>
    <t xml:space="preserve">PESO % </t>
  </si>
  <si>
    <t>A</t>
  </si>
  <si>
    <t>B</t>
  </si>
  <si>
    <t>C</t>
  </si>
  <si>
    <t>COMPOSIÇÃO DO BDI</t>
  </si>
  <si>
    <t>Para cálculo do BDI, deverá ser adotada a seguinte fórmula:</t>
  </si>
  <si>
    <t>BDI = (((1+AC+S+R+G)*(1+DF)*(1-L)/(1-I))-1</t>
  </si>
  <si>
    <t>Onde:</t>
  </si>
  <si>
    <t>AC = Administração Central</t>
  </si>
  <si>
    <t>S = Seguros</t>
  </si>
  <si>
    <t>R = Riscos</t>
  </si>
  <si>
    <t>L = Lucro</t>
  </si>
  <si>
    <t>I = Impostos (PIS, COFINS, ISSQN, CPRB)</t>
  </si>
  <si>
    <t>VALOR %</t>
  </si>
  <si>
    <t>AC</t>
  </si>
  <si>
    <t>Administração Central</t>
  </si>
  <si>
    <t>total AC =</t>
  </si>
  <si>
    <t xml:space="preserve">DF </t>
  </si>
  <si>
    <t>Despesas Financeiras</t>
  </si>
  <si>
    <t>total DF =</t>
  </si>
  <si>
    <t>S</t>
  </si>
  <si>
    <t>Seguros</t>
  </si>
  <si>
    <t>Taxa de Seguros</t>
  </si>
  <si>
    <t>Total S =</t>
  </si>
  <si>
    <t>R</t>
  </si>
  <si>
    <t>Risco</t>
  </si>
  <si>
    <t>Taxa de Riscos</t>
  </si>
  <si>
    <t>Total R =</t>
  </si>
  <si>
    <t>G</t>
  </si>
  <si>
    <t>Garantias</t>
  </si>
  <si>
    <t>Taxa de Garantias</t>
  </si>
  <si>
    <t>Total G =</t>
  </si>
  <si>
    <t xml:space="preserve">Lucro </t>
  </si>
  <si>
    <t>Lucro Bruto</t>
  </si>
  <si>
    <t xml:space="preserve">Total L = </t>
  </si>
  <si>
    <t>I</t>
  </si>
  <si>
    <t>Impostos</t>
  </si>
  <si>
    <t>PIS</t>
  </si>
  <si>
    <t>CONFINS</t>
  </si>
  <si>
    <t>ISSQN</t>
  </si>
  <si>
    <t>CPRB</t>
  </si>
  <si>
    <t>Total I =</t>
  </si>
  <si>
    <t>TOTAL BDI =</t>
  </si>
  <si>
    <t>PLANILHA ORÇAMENTÁRIA - ANALÍTICA - LOTE 01</t>
  </si>
  <si>
    <t>PLANILHA DE COMPOSIÇÃO DE ENCARGOS SOCIAIS - LOTE 01</t>
  </si>
  <si>
    <t>( COM BDI )</t>
  </si>
  <si>
    <t>TOTAL GERAL DO ORÇAMENTO com BDI</t>
  </si>
  <si>
    <t xml:space="preserve">MEMORIA DE CÁLCULO </t>
  </si>
  <si>
    <t>CRONOGRAMA FISÍCO-FINANCEIRO</t>
  </si>
  <si>
    <t>COMPOSIÇÕES DE PREÇOS E CUSTOS UNITÁRIOS</t>
  </si>
  <si>
    <r>
      <rPr>
        <b/>
        <sz val="8"/>
        <rFont val="Arial"/>
        <family val="2"/>
      </rPr>
      <t>COMPOSIÇÃO DE ENCARGOS SOCIAIS COM DESONERAÇÃO</t>
    </r>
    <r>
      <rPr>
        <sz val="8"/>
        <rFont val="Arial"/>
        <family val="2"/>
      </rPr>
      <t xml:space="preserve">, ELABORADA COM BASE NO SINAPI, REFERÊNCIA PARA O </t>
    </r>
    <r>
      <rPr>
        <b/>
        <sz val="8"/>
        <rFont val="Arial"/>
        <family val="2"/>
      </rPr>
      <t>ESTADO DO MARANHÃO</t>
    </r>
    <r>
      <rPr>
        <sz val="8"/>
        <rFont val="Arial"/>
        <family val="2"/>
      </rPr>
      <t xml:space="preserve">, COM </t>
    </r>
    <r>
      <rPr>
        <b/>
        <sz val="8"/>
        <rFont val="Arial"/>
        <family val="2"/>
      </rPr>
      <t>VIGÊNCIA A PARTIR DE NOV/2.022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</si>
</sst>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(&quot;R$&quot;* #,##0_);_(&quot;R$&quot;* \(#,##0\);_(&quot;R$&quot;* &quot;-&quot;_);_(@_)"/>
    <numFmt numFmtId="166" formatCode="_(&quot;R$&quot;* #,##0.00_);_(&quot;R$&quot;* \(#,##0.00\);_(&quot;R$&quot;* &quot;-&quot;??_);_(@_)"/>
    <numFmt numFmtId="167" formatCode="_([$€-2]* #,##0.00_);_([$€-2]* \(#,##0.00\);_([$€-2]* &quot;-&quot;??_)"/>
    <numFmt numFmtId="168" formatCode="#,##0.0000000"/>
    <numFmt numFmtId="169" formatCode="_(* #,##0.0000_);_(* \(#,##0.0000\);_(* &quot;-&quot;??_);_(@_)"/>
    <numFmt numFmtId="170" formatCode="0.0000%"/>
    <numFmt numFmtId="171" formatCode="_-* #,##0.0000000_-;\-* #,##0.0000000_-;_-* &quot;-&quot;???????_-;_-@_-"/>
    <numFmt numFmtId="172" formatCode="[$-416]d\ \ mmmm\,\ yyyy;@"/>
    <numFmt numFmtId="173" formatCode="#,##0.00000"/>
    <numFmt numFmtId="174" formatCode="#,##0.000"/>
    <numFmt numFmtId="175" formatCode="#,##0.00_ ;\-#,##0.00\ "/>
  </numFmts>
  <fonts count="20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6">
    <xf numFmtId="0" fontId="0" fillId="0" borderId="0"/>
    <xf numFmtId="49" fontId="1" fillId="0" borderId="1" applyNumberFormat="0" applyFont="0" applyFill="0" applyBorder="0" applyAlignment="0" applyProtection="0">
      <alignment horizontal="center" vertical="justify"/>
    </xf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ill="0" applyBorder="0" applyAlignment="0" applyProtection="0"/>
    <xf numFmtId="0" fontId="1" fillId="0" borderId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7">
    <xf numFmtId="0" fontId="0" fillId="0" borderId="0" xfId="0"/>
    <xf numFmtId="0" fontId="4" fillId="0" borderId="0" xfId="3" applyFont="1"/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5" fillId="0" borderId="0" xfId="3" applyFont="1"/>
    <xf numFmtId="0" fontId="6" fillId="0" borderId="1" xfId="3" applyFont="1" applyBorder="1" applyAlignment="1">
      <alignment horizontal="justify" vertical="center"/>
    </xf>
    <xf numFmtId="0" fontId="1" fillId="0" borderId="0" xfId="3" applyAlignment="1">
      <alignment horizontal="right" vertical="center"/>
    </xf>
    <xf numFmtId="0" fontId="1" fillId="0" borderId="0" xfId="3" applyAlignment="1">
      <alignment horizontal="justify" vertical="center"/>
    </xf>
    <xf numFmtId="4" fontId="1" fillId="0" borderId="0" xfId="3" applyNumberFormat="1" applyAlignment="1">
      <alignment horizontal="right" vertical="center"/>
    </xf>
    <xf numFmtId="0" fontId="6" fillId="0" borderId="2" xfId="3" applyFont="1" applyBorder="1" applyAlignment="1">
      <alignment horizontal="justify" vertical="center"/>
    </xf>
    <xf numFmtId="168" fontId="1" fillId="0" borderId="0" xfId="3" applyNumberFormat="1" applyAlignment="1">
      <alignment horizontal="right" vertical="center"/>
    </xf>
    <xf numFmtId="0" fontId="1" fillId="0" borderId="0" xfId="3"/>
    <xf numFmtId="0" fontId="6" fillId="0" borderId="2" xfId="3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7" fillId="0" borderId="1" xfId="3" applyFont="1" applyBorder="1" applyAlignment="1">
      <alignment vertical="justify"/>
    </xf>
    <xf numFmtId="0" fontId="7" fillId="0" borderId="2" xfId="3" applyFont="1" applyBorder="1" applyAlignment="1">
      <alignment vertical="justify"/>
    </xf>
    <xf numFmtId="0" fontId="2" fillId="0" borderId="5" xfId="3" applyFont="1" applyBorder="1" applyAlignment="1">
      <alignment horizontal="justify" vertical="justify"/>
    </xf>
    <xf numFmtId="10" fontId="2" fillId="0" borderId="5" xfId="3" applyNumberFormat="1" applyFont="1" applyBorder="1" applyAlignment="1">
      <alignment horizontal="right" indent="4"/>
    </xf>
    <xf numFmtId="0" fontId="2" fillId="0" borderId="0" xfId="3" applyFont="1"/>
    <xf numFmtId="0" fontId="4" fillId="0" borderId="10" xfId="3" applyFont="1" applyBorder="1" applyAlignment="1">
      <alignment horizontal="justify" vertical="justify"/>
    </xf>
    <xf numFmtId="10" fontId="4" fillId="0" borderId="10" xfId="3" applyNumberFormat="1" applyFont="1" applyBorder="1" applyAlignment="1">
      <alignment horizontal="right" indent="4"/>
    </xf>
    <xf numFmtId="0" fontId="6" fillId="0" borderId="10" xfId="3" applyFont="1" applyBorder="1" applyAlignment="1">
      <alignment horizontal="justify" vertical="justify"/>
    </xf>
    <xf numFmtId="10" fontId="6" fillId="0" borderId="10" xfId="3" applyNumberFormat="1" applyFont="1" applyBorder="1" applyAlignment="1">
      <alignment horizontal="right" indent="4"/>
    </xf>
    <xf numFmtId="0" fontId="6" fillId="0" borderId="0" xfId="3" applyFont="1"/>
    <xf numFmtId="10" fontId="5" fillId="0" borderId="10" xfId="3" applyNumberFormat="1" applyFont="1" applyBorder="1" applyAlignment="1">
      <alignment horizontal="right" indent="4"/>
    </xf>
    <xf numFmtId="10" fontId="5" fillId="0" borderId="10" xfId="3" quotePrefix="1" applyNumberFormat="1" applyFont="1" applyBorder="1" applyAlignment="1">
      <alignment horizontal="right" indent="4"/>
    </xf>
    <xf numFmtId="0" fontId="2" fillId="0" borderId="9" xfId="3" applyFont="1" applyBorder="1" applyAlignment="1">
      <alignment horizontal="justify" vertical="justify"/>
    </xf>
    <xf numFmtId="10" fontId="2" fillId="0" borderId="9" xfId="3" applyNumberFormat="1" applyFont="1" applyBorder="1" applyAlignment="1">
      <alignment horizontal="right" indent="4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49" fontId="13" fillId="0" borderId="22" xfId="3" applyNumberFormat="1" applyFont="1" applyBorder="1" applyAlignment="1">
      <alignment horizontal="center" vertical="justify"/>
    </xf>
    <xf numFmtId="49" fontId="13" fillId="0" borderId="12" xfId="3" applyNumberFormat="1" applyFont="1" applyBorder="1" applyAlignment="1">
      <alignment horizontal="center" vertical="justify"/>
    </xf>
    <xf numFmtId="0" fontId="13" fillId="0" borderId="12" xfId="3" applyFont="1" applyBorder="1" applyAlignment="1">
      <alignment horizontal="center" vertical="center"/>
    </xf>
    <xf numFmtId="171" fontId="13" fillId="0" borderId="12" xfId="3" applyNumberFormat="1" applyFont="1" applyBorder="1" applyAlignment="1">
      <alignment horizontal="right" vertical="center"/>
    </xf>
    <xf numFmtId="43" fontId="13" fillId="0" borderId="12" xfId="3" applyNumberFormat="1" applyFont="1" applyBorder="1" applyAlignment="1">
      <alignment horizontal="right" vertical="center"/>
    </xf>
    <xf numFmtId="43" fontId="12" fillId="0" borderId="12" xfId="15" applyNumberFormat="1" applyFont="1" applyFill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5" fillId="0" borderId="10" xfId="3" applyFont="1" applyBorder="1" applyAlignment="1">
      <alignment horizontal="justify" vertical="justify"/>
    </xf>
    <xf numFmtId="49" fontId="9" fillId="0" borderId="22" xfId="0" applyNumberFormat="1" applyFont="1" applyBorder="1" applyAlignment="1">
      <alignment horizontal="center" vertical="justify"/>
    </xf>
    <xf numFmtId="49" fontId="9" fillId="0" borderId="12" xfId="0" applyNumberFormat="1" applyFont="1" applyBorder="1" applyAlignment="1">
      <alignment horizontal="center" vertical="justify"/>
    </xf>
    <xf numFmtId="0" fontId="9" fillId="0" borderId="12" xfId="0" applyFont="1" applyBorder="1" applyAlignment="1">
      <alignment horizontal="justify" vertical="justify"/>
    </xf>
    <xf numFmtId="0" fontId="9" fillId="0" borderId="12" xfId="0" applyFont="1" applyBorder="1" applyAlignment="1">
      <alignment horizontal="center"/>
    </xf>
    <xf numFmtId="43" fontId="9" fillId="0" borderId="12" xfId="0" applyNumberFormat="1" applyFont="1" applyBorder="1" applyAlignment="1">
      <alignment horizontal="right"/>
    </xf>
    <xf numFmtId="49" fontId="13" fillId="0" borderId="22" xfId="0" applyNumberFormat="1" applyFont="1" applyBorder="1" applyAlignment="1">
      <alignment horizontal="center" vertical="justify"/>
    </xf>
    <xf numFmtId="49" fontId="13" fillId="0" borderId="12" xfId="0" applyNumberFormat="1" applyFont="1" applyBorder="1" applyAlignment="1">
      <alignment horizontal="center" vertical="justify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justify" vertical="center"/>
    </xf>
    <xf numFmtId="0" fontId="13" fillId="0" borderId="12" xfId="0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/>
    </xf>
    <xf numFmtId="0" fontId="13" fillId="0" borderId="12" xfId="0" applyFont="1" applyBorder="1" applyAlignment="1">
      <alignment horizontal="justify" vertical="justify"/>
    </xf>
    <xf numFmtId="4" fontId="13" fillId="0" borderId="12" xfId="0" applyNumberFormat="1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49" fontId="9" fillId="0" borderId="24" xfId="0" applyNumberFormat="1" applyFont="1" applyBorder="1" applyAlignment="1">
      <alignment horizontal="center" vertical="justify"/>
    </xf>
    <xf numFmtId="49" fontId="9" fillId="0" borderId="25" xfId="0" applyNumberFormat="1" applyFont="1" applyBorder="1" applyAlignment="1">
      <alignment horizontal="center" vertical="justify"/>
    </xf>
    <xf numFmtId="0" fontId="9" fillId="0" borderId="25" xfId="0" applyFont="1" applyBorder="1" applyAlignment="1">
      <alignment horizontal="justify" vertical="justify"/>
    </xf>
    <xf numFmtId="0" fontId="9" fillId="0" borderId="25" xfId="0" applyFont="1" applyBorder="1" applyAlignment="1">
      <alignment horizontal="center"/>
    </xf>
    <xf numFmtId="4" fontId="9" fillId="0" borderId="25" xfId="0" applyNumberFormat="1" applyFont="1" applyBorder="1" applyAlignment="1">
      <alignment horizontal="right"/>
    </xf>
    <xf numFmtId="0" fontId="13" fillId="0" borderId="0" xfId="0" applyFont="1"/>
    <xf numFmtId="4" fontId="13" fillId="0" borderId="12" xfId="0" applyNumberFormat="1" applyFont="1" applyBorder="1" applyAlignment="1">
      <alignment horizontal="center" vertical="center"/>
    </xf>
    <xf numFmtId="174" fontId="13" fillId="0" borderId="12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4" fontId="13" fillId="0" borderId="23" xfId="0" applyNumberFormat="1" applyFont="1" applyBorder="1" applyAlignment="1">
      <alignment vertical="center"/>
    </xf>
    <xf numFmtId="49" fontId="13" fillId="0" borderId="22" xfId="0" applyNumberFormat="1" applyFont="1" applyBorder="1" applyAlignment="1">
      <alignment horizontal="center" vertical="center"/>
    </xf>
    <xf numFmtId="4" fontId="13" fillId="2" borderId="12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justify" vertical="center"/>
    </xf>
    <xf numFmtId="49" fontId="13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justify" vertical="justify"/>
    </xf>
    <xf numFmtId="0" fontId="13" fillId="0" borderId="25" xfId="0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49" fontId="9" fillId="2" borderId="20" xfId="0" applyNumberFormat="1" applyFont="1" applyFill="1" applyBorder="1" applyAlignment="1">
      <alignment horizontal="center" vertical="center"/>
    </xf>
    <xf numFmtId="0" fontId="13" fillId="0" borderId="35" xfId="0" applyFont="1" applyBorder="1"/>
    <xf numFmtId="0" fontId="13" fillId="0" borderId="36" xfId="0" applyFont="1" applyBorder="1"/>
    <xf numFmtId="0" fontId="13" fillId="0" borderId="37" xfId="0" applyFont="1" applyBorder="1"/>
    <xf numFmtId="0" fontId="14" fillId="2" borderId="27" xfId="0" applyFont="1" applyFill="1" applyBorder="1" applyAlignment="1">
      <alignment horizontal="left" vertical="center"/>
    </xf>
    <xf numFmtId="0" fontId="14" fillId="2" borderId="14" xfId="0" applyFont="1" applyFill="1" applyBorder="1"/>
    <xf numFmtId="0" fontId="14" fillId="2" borderId="42" xfId="0" applyFont="1" applyFill="1" applyBorder="1" applyAlignment="1">
      <alignment horizontal="center" vertical="center"/>
    </xf>
    <xf numFmtId="0" fontId="13" fillId="0" borderId="28" xfId="0" applyFont="1" applyBorder="1"/>
    <xf numFmtId="0" fontId="13" fillId="0" borderId="0" xfId="0" applyFont="1" applyBorder="1"/>
    <xf numFmtId="0" fontId="14" fillId="2" borderId="47" xfId="0" applyFont="1" applyFill="1" applyBorder="1"/>
    <xf numFmtId="0" fontId="15" fillId="0" borderId="28" xfId="0" applyFont="1" applyBorder="1" applyAlignment="1">
      <alignment horizontal="center" vertical="center"/>
    </xf>
    <xf numFmtId="0" fontId="15" fillId="0" borderId="0" xfId="0" applyFont="1" applyBorder="1"/>
    <xf numFmtId="0" fontId="15" fillId="0" borderId="15" xfId="0" applyFont="1" applyBorder="1"/>
    <xf numFmtId="0" fontId="9" fillId="0" borderId="15" xfId="0" applyFont="1" applyBorder="1"/>
    <xf numFmtId="0" fontId="14" fillId="2" borderId="49" xfId="0" applyFont="1" applyFill="1" applyBorder="1" applyAlignment="1">
      <alignment horizontal="left" vertical="center"/>
    </xf>
    <xf numFmtId="0" fontId="14" fillId="2" borderId="43" xfId="0" applyFont="1" applyFill="1" applyBorder="1"/>
    <xf numFmtId="0" fontId="14" fillId="2" borderId="44" xfId="0" applyFont="1" applyFill="1" applyBorder="1"/>
    <xf numFmtId="0" fontId="14" fillId="2" borderId="48" xfId="0" applyFont="1" applyFill="1" applyBorder="1" applyAlignment="1">
      <alignment horizontal="justify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/>
    </xf>
    <xf numFmtId="0" fontId="14" fillId="2" borderId="36" xfId="0" applyFont="1" applyFill="1" applyBorder="1"/>
    <xf numFmtId="0" fontId="14" fillId="2" borderId="37" xfId="0" applyFont="1" applyFill="1" applyBorder="1"/>
    <xf numFmtId="0" fontId="9" fillId="2" borderId="38" xfId="0" applyFont="1" applyFill="1" applyBorder="1" applyAlignment="1">
      <alignment horizontal="left" vertical="center"/>
    </xf>
    <xf numFmtId="0" fontId="9" fillId="2" borderId="36" xfId="0" applyFont="1" applyFill="1" applyBorder="1"/>
    <xf numFmtId="0" fontId="9" fillId="2" borderId="37" xfId="0" applyFont="1" applyFill="1" applyBorder="1"/>
    <xf numFmtId="4" fontId="9" fillId="2" borderId="15" xfId="0" applyNumberFormat="1" applyFont="1" applyFill="1" applyBorder="1" applyAlignment="1">
      <alignment vertical="center"/>
    </xf>
    <xf numFmtId="0" fontId="13" fillId="2" borderId="36" xfId="0" applyFont="1" applyFill="1" applyBorder="1"/>
    <xf numFmtId="4" fontId="9" fillId="2" borderId="37" xfId="0" applyNumberFormat="1" applyFont="1" applyFill="1" applyBorder="1" applyAlignment="1">
      <alignment vertical="center"/>
    </xf>
    <xf numFmtId="49" fontId="9" fillId="2" borderId="50" xfId="0" applyNumberFormat="1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justify" vertical="center"/>
    </xf>
    <xf numFmtId="0" fontId="9" fillId="2" borderId="51" xfId="0" applyFont="1" applyFill="1" applyBorder="1" applyAlignment="1">
      <alignment horizontal="center" vertical="center"/>
    </xf>
    <xf numFmtId="49" fontId="14" fillId="2" borderId="50" xfId="0" applyNumberFormat="1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justify" vertical="center"/>
    </xf>
    <xf numFmtId="0" fontId="14" fillId="2" borderId="51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justify" vertical="center"/>
    </xf>
    <xf numFmtId="0" fontId="14" fillId="2" borderId="12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/>
    <xf numFmtId="0" fontId="9" fillId="2" borderId="0" xfId="0" applyFont="1" applyFill="1" applyBorder="1"/>
    <xf numFmtId="0" fontId="13" fillId="0" borderId="12" xfId="0" applyFont="1" applyBorder="1"/>
    <xf numFmtId="43" fontId="13" fillId="0" borderId="12" xfId="0" applyNumberFormat="1" applyFont="1" applyBorder="1"/>
    <xf numFmtId="10" fontId="13" fillId="0" borderId="32" xfId="0" applyNumberFormat="1" applyFont="1" applyBorder="1" applyAlignment="1">
      <alignment horizontal="center" vertical="center"/>
    </xf>
    <xf numFmtId="10" fontId="13" fillId="0" borderId="23" xfId="0" applyNumberFormat="1" applyFont="1" applyBorder="1" applyAlignment="1">
      <alignment horizontal="center" vertical="center"/>
    </xf>
    <xf numFmtId="0" fontId="13" fillId="0" borderId="22" xfId="0" applyFont="1" applyBorder="1"/>
    <xf numFmtId="10" fontId="13" fillId="0" borderId="23" xfId="0" applyNumberFormat="1" applyFont="1" applyBorder="1"/>
    <xf numFmtId="0" fontId="13" fillId="0" borderId="24" xfId="0" applyFont="1" applyBorder="1"/>
    <xf numFmtId="0" fontId="13" fillId="0" borderId="25" xfId="0" applyFont="1" applyBorder="1"/>
    <xf numFmtId="43" fontId="9" fillId="0" borderId="25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justify"/>
    </xf>
    <xf numFmtId="0" fontId="13" fillId="0" borderId="31" xfId="0" applyFont="1" applyBorder="1" applyAlignment="1">
      <alignment horizontal="justify" vertical="justify"/>
    </xf>
    <xf numFmtId="0" fontId="13" fillId="0" borderId="31" xfId="0" applyFont="1" applyBorder="1" applyAlignment="1">
      <alignment horizontal="center" vertical="center"/>
    </xf>
    <xf numFmtId="4" fontId="13" fillId="0" borderId="31" xfId="0" applyNumberFormat="1" applyFont="1" applyBorder="1" applyAlignment="1">
      <alignment horizontal="right"/>
    </xf>
    <xf numFmtId="4" fontId="13" fillId="0" borderId="31" xfId="0" applyNumberFormat="1" applyFont="1" applyBorder="1" applyAlignment="1">
      <alignment horizontal="right" vertical="center"/>
    </xf>
    <xf numFmtId="43" fontId="13" fillId="0" borderId="31" xfId="15" applyNumberFormat="1" applyFont="1" applyFill="1" applyBorder="1" applyAlignment="1">
      <alignment horizontal="right" vertical="center"/>
    </xf>
    <xf numFmtId="43" fontId="13" fillId="0" borderId="12" xfId="15" applyNumberFormat="1" applyFont="1" applyFill="1" applyBorder="1" applyAlignment="1">
      <alignment horizontal="right" vertical="center"/>
    </xf>
    <xf numFmtId="0" fontId="13" fillId="0" borderId="25" xfId="0" applyFont="1" applyBorder="1" applyAlignment="1">
      <alignment horizontal="center" vertical="justify"/>
    </xf>
    <xf numFmtId="0" fontId="11" fillId="3" borderId="33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justify"/>
    </xf>
    <xf numFmtId="0" fontId="11" fillId="2" borderId="11" xfId="0" applyFont="1" applyFill="1" applyBorder="1" applyAlignment="1">
      <alignment horizontal="justify" vertical="justify"/>
    </xf>
    <xf numFmtId="43" fontId="11" fillId="2" borderId="11" xfId="15" applyNumberFormat="1" applyFont="1" applyFill="1" applyBorder="1" applyAlignment="1">
      <alignment horizontal="right" vertical="center"/>
    </xf>
    <xf numFmtId="43" fontId="11" fillId="2" borderId="0" xfId="15" applyNumberFormat="1" applyFont="1" applyFill="1" applyBorder="1" applyAlignment="1">
      <alignment horizontal="right" vertical="center"/>
    </xf>
    <xf numFmtId="49" fontId="11" fillId="2" borderId="22" xfId="0" applyNumberFormat="1" applyFont="1" applyFill="1" applyBorder="1" applyAlignment="1">
      <alignment horizontal="center" vertical="justify"/>
    </xf>
    <xf numFmtId="0" fontId="11" fillId="2" borderId="12" xfId="0" applyFont="1" applyFill="1" applyBorder="1" applyAlignment="1">
      <alignment horizontal="justify" vertical="justify"/>
    </xf>
    <xf numFmtId="43" fontId="11" fillId="2" borderId="12" xfId="15" applyNumberFormat="1" applyFont="1" applyFill="1" applyBorder="1" applyAlignment="1">
      <alignment horizontal="right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15" xfId="0" applyFill="1" applyBorder="1"/>
    <xf numFmtId="10" fontId="0" fillId="0" borderId="23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4" fontId="10" fillId="2" borderId="26" xfId="0" applyNumberFormat="1" applyFont="1" applyFill="1" applyBorder="1" applyAlignment="1">
      <alignment horizontal="center" vertical="center"/>
    </xf>
    <xf numFmtId="0" fontId="9" fillId="0" borderId="22" xfId="3" applyFont="1" applyBorder="1" applyAlignment="1">
      <alignment horizontal="justify" vertical="justify"/>
    </xf>
    <xf numFmtId="0" fontId="13" fillId="0" borderId="28" xfId="3" applyFont="1" applyBorder="1" applyAlignment="1">
      <alignment horizontal="right" vertical="center"/>
    </xf>
    <xf numFmtId="0" fontId="9" fillId="0" borderId="13" xfId="3" applyFont="1" applyBorder="1" applyAlignment="1">
      <alignment horizontal="justify" vertical="justify"/>
    </xf>
    <xf numFmtId="0" fontId="9" fillId="0" borderId="14" xfId="3" applyFont="1" applyBorder="1" applyAlignment="1">
      <alignment horizontal="justify" vertical="justify"/>
    </xf>
    <xf numFmtId="0" fontId="9" fillId="0" borderId="15" xfId="3" applyFont="1" applyBorder="1" applyAlignment="1">
      <alignment horizontal="center" vertical="center"/>
    </xf>
    <xf numFmtId="0" fontId="13" fillId="3" borderId="16" xfId="3" applyFont="1" applyFill="1" applyBorder="1" applyAlignment="1">
      <alignment horizontal="right" vertical="center"/>
    </xf>
    <xf numFmtId="0" fontId="13" fillId="3" borderId="4" xfId="3" applyFont="1" applyFill="1" applyBorder="1" applyAlignment="1">
      <alignment horizontal="right" vertical="center"/>
    </xf>
    <xf numFmtId="0" fontId="13" fillId="3" borderId="7" xfId="3" applyFont="1" applyFill="1" applyBorder="1" applyAlignment="1">
      <alignment horizontal="justify" vertical="center" wrapText="1"/>
    </xf>
    <xf numFmtId="0" fontId="13" fillId="3" borderId="7" xfId="3" applyFont="1" applyFill="1" applyBorder="1" applyAlignment="1">
      <alignment horizontal="right" vertical="center"/>
    </xf>
    <xf numFmtId="168" fontId="13" fillId="3" borderId="7" xfId="3" applyNumberFormat="1" applyFont="1" applyFill="1" applyBorder="1" applyAlignment="1">
      <alignment horizontal="right" vertical="center"/>
    </xf>
    <xf numFmtId="4" fontId="13" fillId="3" borderId="7" xfId="3" applyNumberFormat="1" applyFont="1" applyFill="1" applyBorder="1" applyAlignment="1">
      <alignment horizontal="right" vertical="center"/>
    </xf>
    <xf numFmtId="4" fontId="13" fillId="3" borderId="17" xfId="3" applyNumberFormat="1" applyFont="1" applyFill="1" applyBorder="1" applyAlignment="1">
      <alignment horizontal="right" vertical="center"/>
    </xf>
    <xf numFmtId="0" fontId="9" fillId="3" borderId="18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0" fontId="9" fillId="3" borderId="11" xfId="3" applyFont="1" applyFill="1" applyBorder="1" applyAlignment="1">
      <alignment horizontal="justify" vertical="center" wrapText="1"/>
    </xf>
    <xf numFmtId="0" fontId="9" fillId="3" borderId="11" xfId="3" applyFont="1" applyFill="1" applyBorder="1" applyAlignment="1">
      <alignment horizontal="center" vertical="center"/>
    </xf>
    <xf numFmtId="0" fontId="9" fillId="3" borderId="19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justify" vertical="center"/>
    </xf>
    <xf numFmtId="0" fontId="13" fillId="3" borderId="6" xfId="3" applyFont="1" applyFill="1" applyBorder="1" applyAlignment="1">
      <alignment horizontal="justify" vertical="center"/>
    </xf>
    <xf numFmtId="0" fontId="13" fillId="3" borderId="8" xfId="3" applyFont="1" applyFill="1" applyBorder="1" applyAlignment="1">
      <alignment horizontal="justify" vertical="center" wrapText="1"/>
    </xf>
    <xf numFmtId="0" fontId="13" fillId="3" borderId="8" xfId="3" applyFont="1" applyFill="1" applyBorder="1" applyAlignment="1">
      <alignment horizontal="right" vertical="center"/>
    </xf>
    <xf numFmtId="0" fontId="13" fillId="3" borderId="21" xfId="3" applyFont="1" applyFill="1" applyBorder="1" applyAlignment="1">
      <alignment horizontal="right" vertical="center"/>
    </xf>
    <xf numFmtId="49" fontId="13" fillId="0" borderId="16" xfId="3" applyNumberFormat="1" applyFont="1" applyBorder="1" applyAlignment="1">
      <alignment horizontal="center" vertical="justify"/>
    </xf>
    <xf numFmtId="49" fontId="13" fillId="0" borderId="4" xfId="3" applyNumberFormat="1" applyFont="1" applyBorder="1" applyAlignment="1">
      <alignment horizontal="center" vertical="justify"/>
    </xf>
    <xf numFmtId="0" fontId="13" fillId="0" borderId="7" xfId="3" applyFont="1" applyBorder="1" applyAlignment="1">
      <alignment horizontal="justify" vertical="justify" wrapText="1"/>
    </xf>
    <xf numFmtId="0" fontId="13" fillId="0" borderId="7" xfId="3" applyFont="1" applyBorder="1" applyAlignment="1">
      <alignment horizontal="center"/>
    </xf>
    <xf numFmtId="171" fontId="13" fillId="0" borderId="7" xfId="3" applyNumberFormat="1" applyFont="1" applyBorder="1" applyAlignment="1">
      <alignment horizontal="right"/>
    </xf>
    <xf numFmtId="43" fontId="13" fillId="0" borderId="7" xfId="3" applyNumberFormat="1" applyFont="1" applyBorder="1" applyAlignment="1">
      <alignment horizontal="right"/>
    </xf>
    <xf numFmtId="43" fontId="13" fillId="0" borderId="17" xfId="3" applyNumberFormat="1" applyFont="1" applyBorder="1" applyAlignment="1">
      <alignment horizontal="right"/>
    </xf>
    <xf numFmtId="49" fontId="9" fillId="2" borderId="22" xfId="3" applyNumberFormat="1" applyFont="1" applyFill="1" applyBorder="1" applyAlignment="1">
      <alignment horizontal="center" vertical="center"/>
    </xf>
    <xf numFmtId="49" fontId="9" fillId="2" borderId="12" xfId="3" applyNumberFormat="1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justify" vertical="center" wrapText="1"/>
    </xf>
    <xf numFmtId="0" fontId="9" fillId="2" borderId="12" xfId="3" applyFont="1" applyFill="1" applyBorder="1" applyAlignment="1">
      <alignment horizontal="center" vertical="center"/>
    </xf>
    <xf numFmtId="171" fontId="9" fillId="2" borderId="12" xfId="3" applyNumberFormat="1" applyFont="1" applyFill="1" applyBorder="1" applyAlignment="1">
      <alignment horizontal="right" vertical="center"/>
    </xf>
    <xf numFmtId="43" fontId="9" fillId="2" borderId="12" xfId="3" applyNumberFormat="1" applyFont="1" applyFill="1" applyBorder="1" applyAlignment="1">
      <alignment horizontal="right" vertical="center"/>
    </xf>
    <xf numFmtId="43" fontId="9" fillId="2" borderId="23" xfId="3" quotePrefix="1" applyNumberFormat="1" applyFont="1" applyFill="1" applyBorder="1" applyAlignment="1">
      <alignment horizontal="right" vertical="center"/>
    </xf>
    <xf numFmtId="0" fontId="13" fillId="0" borderId="12" xfId="3" applyFont="1" applyBorder="1" applyAlignment="1">
      <alignment horizontal="justify" vertical="justify" wrapText="1"/>
    </xf>
    <xf numFmtId="4" fontId="13" fillId="0" borderId="12" xfId="3" applyNumberFormat="1" applyFont="1" applyBorder="1" applyAlignment="1">
      <alignment horizontal="right" vertical="center"/>
    </xf>
    <xf numFmtId="4" fontId="13" fillId="0" borderId="23" xfId="3" applyNumberFormat="1" applyFont="1" applyBorder="1" applyAlignment="1">
      <alignment horizontal="right" vertical="center"/>
    </xf>
    <xf numFmtId="4" fontId="13" fillId="0" borderId="23" xfId="3" quotePrefix="1" applyNumberFormat="1" applyFont="1" applyBorder="1" applyAlignment="1">
      <alignment horizontal="right" vertical="center"/>
    </xf>
    <xf numFmtId="0" fontId="9" fillId="2" borderId="12" xfId="3" applyFont="1" applyFill="1" applyBorder="1" applyAlignment="1">
      <alignment horizontal="right" vertical="justify" wrapText="1"/>
    </xf>
    <xf numFmtId="0" fontId="9" fillId="0" borderId="12" xfId="3" applyFont="1" applyBorder="1" applyAlignment="1">
      <alignment horizontal="right" vertical="justify" wrapText="1"/>
    </xf>
    <xf numFmtId="43" fontId="9" fillId="0" borderId="23" xfId="3" quotePrefix="1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4" fontId="16" fillId="0" borderId="12" xfId="0" applyNumberFormat="1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right" vertical="center"/>
    </xf>
    <xf numFmtId="4" fontId="16" fillId="0" borderId="23" xfId="0" applyNumberFormat="1" applyFont="1" applyBorder="1" applyAlignment="1">
      <alignment horizontal="right" vertical="center"/>
    </xf>
    <xf numFmtId="4" fontId="16" fillId="0" borderId="23" xfId="0" applyNumberFormat="1" applyFont="1" applyBorder="1" applyAlignment="1">
      <alignment horizontal="center" vertical="center"/>
    </xf>
    <xf numFmtId="49" fontId="9" fillId="0" borderId="22" xfId="3" applyNumberFormat="1" applyFont="1" applyBorder="1" applyAlignment="1">
      <alignment horizontal="center" vertical="justify"/>
    </xf>
    <xf numFmtId="49" fontId="9" fillId="0" borderId="12" xfId="3" applyNumberFormat="1" applyFont="1" applyBorder="1" applyAlignment="1">
      <alignment horizontal="center" vertical="justify"/>
    </xf>
    <xf numFmtId="0" fontId="9" fillId="0" borderId="12" xfId="3" applyFont="1" applyBorder="1" applyAlignment="1">
      <alignment horizontal="justify" vertical="justify" wrapText="1"/>
    </xf>
    <xf numFmtId="0" fontId="9" fillId="0" borderId="12" xfId="3" applyFont="1" applyBorder="1" applyAlignment="1">
      <alignment horizontal="center" vertical="center"/>
    </xf>
    <xf numFmtId="43" fontId="9" fillId="0" borderId="12" xfId="3" applyNumberFormat="1" applyFont="1" applyBorder="1" applyAlignment="1">
      <alignment horizontal="right" vertical="center"/>
    </xf>
    <xf numFmtId="49" fontId="13" fillId="0" borderId="12" xfId="3" applyNumberFormat="1" applyFont="1" applyBorder="1" applyAlignment="1">
      <alignment horizontal="center" vertical="center"/>
    </xf>
    <xf numFmtId="4" fontId="13" fillId="0" borderId="12" xfId="3" applyNumberFormat="1" applyFont="1" applyBorder="1" applyAlignment="1">
      <alignment horizontal="center" vertical="center" wrapText="1"/>
    </xf>
    <xf numFmtId="43" fontId="13" fillId="0" borderId="23" xfId="3" applyNumberFormat="1" applyFont="1" applyBorder="1" applyAlignment="1">
      <alignment horizontal="right" vertical="center"/>
    </xf>
    <xf numFmtId="43" fontId="9" fillId="0" borderId="23" xfId="3" applyNumberFormat="1" applyFont="1" applyBorder="1" applyAlignment="1">
      <alignment horizontal="right" vertical="center"/>
    </xf>
    <xf numFmtId="171" fontId="9" fillId="0" borderId="12" xfId="3" applyNumberFormat="1" applyFont="1" applyBorder="1" applyAlignment="1">
      <alignment horizontal="right" vertical="center"/>
    </xf>
    <xf numFmtId="49" fontId="9" fillId="2" borderId="22" xfId="3" applyNumberFormat="1" applyFont="1" applyFill="1" applyBorder="1" applyAlignment="1">
      <alignment horizontal="center" vertical="justify"/>
    </xf>
    <xf numFmtId="49" fontId="9" fillId="2" borderId="12" xfId="3" applyNumberFormat="1" applyFont="1" applyFill="1" applyBorder="1" applyAlignment="1">
      <alignment horizontal="center" vertical="justify"/>
    </xf>
    <xf numFmtId="43" fontId="9" fillId="2" borderId="23" xfId="3" applyNumberFormat="1" applyFont="1" applyFill="1" applyBorder="1" applyAlignment="1">
      <alignment horizontal="right" vertical="center"/>
    </xf>
    <xf numFmtId="49" fontId="9" fillId="0" borderId="22" xfId="3" applyNumberFormat="1" applyFont="1" applyFill="1" applyBorder="1" applyAlignment="1">
      <alignment horizontal="center" vertical="justify"/>
    </xf>
    <xf numFmtId="49" fontId="9" fillId="0" borderId="12" xfId="3" applyNumberFormat="1" applyFont="1" applyFill="1" applyBorder="1" applyAlignment="1">
      <alignment horizontal="center" vertical="justify"/>
    </xf>
    <xf numFmtId="0" fontId="9" fillId="0" borderId="12" xfId="3" applyFont="1" applyFill="1" applyBorder="1" applyAlignment="1">
      <alignment horizontal="justify" vertical="justify" wrapText="1"/>
    </xf>
    <xf numFmtId="0" fontId="9" fillId="0" borderId="12" xfId="3" applyFont="1" applyFill="1" applyBorder="1" applyAlignment="1">
      <alignment horizontal="center" vertical="center"/>
    </xf>
    <xf numFmtId="171" fontId="9" fillId="0" borderId="12" xfId="3" applyNumberFormat="1" applyFont="1" applyFill="1" applyBorder="1" applyAlignment="1">
      <alignment horizontal="right" vertical="center"/>
    </xf>
    <xf numFmtId="43" fontId="9" fillId="0" borderId="12" xfId="3" applyNumberFormat="1" applyFont="1" applyFill="1" applyBorder="1" applyAlignment="1">
      <alignment horizontal="right" vertical="center"/>
    </xf>
    <xf numFmtId="43" fontId="9" fillId="0" borderId="23" xfId="3" quotePrefix="1" applyNumberFormat="1" applyFont="1" applyFill="1" applyBorder="1" applyAlignment="1">
      <alignment horizontal="right" vertical="center"/>
    </xf>
    <xf numFmtId="49" fontId="13" fillId="2" borderId="22" xfId="3" applyNumberFormat="1" applyFont="1" applyFill="1" applyBorder="1" applyAlignment="1">
      <alignment horizontal="center" vertical="justify"/>
    </xf>
    <xf numFmtId="49" fontId="13" fillId="2" borderId="12" xfId="3" applyNumberFormat="1" applyFont="1" applyFill="1" applyBorder="1" applyAlignment="1">
      <alignment horizontal="center" vertical="justify"/>
    </xf>
    <xf numFmtId="0" fontId="13" fillId="2" borderId="12" xfId="3" applyFont="1" applyFill="1" applyBorder="1" applyAlignment="1">
      <alignment horizontal="center" vertical="center"/>
    </xf>
    <xf numFmtId="171" fontId="13" fillId="2" borderId="12" xfId="3" applyNumberFormat="1" applyFont="1" applyFill="1" applyBorder="1" applyAlignment="1">
      <alignment horizontal="right" vertical="center"/>
    </xf>
    <xf numFmtId="43" fontId="13" fillId="2" borderId="12" xfId="3" applyNumberFormat="1" applyFont="1" applyFill="1" applyBorder="1" applyAlignment="1">
      <alignment horizontal="right" vertical="center"/>
    </xf>
    <xf numFmtId="0" fontId="9" fillId="2" borderId="12" xfId="3" applyFont="1" applyFill="1" applyBorder="1" applyAlignment="1">
      <alignment horizontal="justify" vertical="justify" wrapText="1"/>
    </xf>
    <xf numFmtId="4" fontId="13" fillId="2" borderId="12" xfId="3" applyNumberFormat="1" applyFont="1" applyFill="1" applyBorder="1" applyAlignment="1">
      <alignment horizontal="right" vertical="center"/>
    </xf>
    <xf numFmtId="4" fontId="9" fillId="2" borderId="23" xfId="3" applyNumberFormat="1" applyFont="1" applyFill="1" applyBorder="1" applyAlignment="1">
      <alignment horizontal="right" vertical="center"/>
    </xf>
    <xf numFmtId="4" fontId="9" fillId="0" borderId="12" xfId="3" applyNumberFormat="1" applyFont="1" applyBorder="1" applyAlignment="1">
      <alignment horizontal="right" vertical="center"/>
    </xf>
    <xf numFmtId="4" fontId="9" fillId="0" borderId="23" xfId="3" quotePrefix="1" applyNumberFormat="1" applyFont="1" applyBorder="1" applyAlignment="1">
      <alignment horizontal="right" vertical="center"/>
    </xf>
    <xf numFmtId="173" fontId="13" fillId="0" borderId="12" xfId="3" applyNumberFormat="1" applyFont="1" applyBorder="1" applyAlignment="1">
      <alignment horizontal="right" vertical="center"/>
    </xf>
    <xf numFmtId="0" fontId="9" fillId="0" borderId="30" xfId="3" applyFont="1" applyBorder="1" applyAlignment="1">
      <alignment horizontal="justify" vertical="justify"/>
    </xf>
    <xf numFmtId="0" fontId="13" fillId="0" borderId="0" xfId="3" applyFont="1" applyBorder="1" applyAlignment="1">
      <alignment horizontal="right" vertical="center"/>
    </xf>
    <xf numFmtId="4" fontId="13" fillId="0" borderId="15" xfId="3" applyNumberFormat="1" applyFont="1" applyBorder="1" applyAlignment="1">
      <alignment horizontal="right" vertical="center"/>
    </xf>
    <xf numFmtId="0" fontId="9" fillId="0" borderId="47" xfId="3" applyFont="1" applyBorder="1" applyAlignment="1">
      <alignment horizontal="justify" vertical="justify"/>
    </xf>
    <xf numFmtId="0" fontId="9" fillId="0" borderId="28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2" borderId="22" xfId="3" applyFont="1" applyFill="1" applyBorder="1" applyAlignment="1">
      <alignment horizontal="right" vertical="justify" wrapText="1"/>
    </xf>
    <xf numFmtId="0" fontId="9" fillId="2" borderId="23" xfId="3" applyFont="1" applyFill="1" applyBorder="1" applyAlignment="1">
      <alignment horizontal="right" vertical="justify" wrapText="1"/>
    </xf>
    <xf numFmtId="171" fontId="9" fillId="0" borderId="0" xfId="3" applyNumberFormat="1" applyFont="1" applyBorder="1" applyAlignment="1">
      <alignment horizontal="right" vertical="center"/>
    </xf>
    <xf numFmtId="0" fontId="19" fillId="2" borderId="0" xfId="0" applyFont="1" applyFill="1" applyBorder="1"/>
    <xf numFmtId="0" fontId="19" fillId="2" borderId="0" xfId="0" applyFont="1" applyFill="1" applyBorder="1" applyAlignment="1">
      <alignment vertical="center"/>
    </xf>
    <xf numFmtId="49" fontId="13" fillId="0" borderId="7" xfId="3" applyNumberFormat="1" applyFont="1" applyBorder="1" applyAlignment="1">
      <alignment horizontal="center" vertical="justify"/>
    </xf>
    <xf numFmtId="0" fontId="13" fillId="0" borderId="7" xfId="3" applyFont="1" applyBorder="1" applyAlignment="1">
      <alignment horizontal="center" vertical="center"/>
    </xf>
    <xf numFmtId="173" fontId="13" fillId="0" borderId="7" xfId="3" applyNumberFormat="1" applyFont="1" applyBorder="1" applyAlignment="1">
      <alignment horizontal="right" vertical="center"/>
    </xf>
    <xf numFmtId="4" fontId="13" fillId="0" borderId="7" xfId="3" applyNumberFormat="1" applyFont="1" applyBorder="1" applyAlignment="1">
      <alignment horizontal="right" vertical="center"/>
    </xf>
    <xf numFmtId="4" fontId="13" fillId="0" borderId="17" xfId="3" applyNumberFormat="1" applyFont="1" applyBorder="1" applyAlignment="1">
      <alignment horizontal="right" vertical="center"/>
    </xf>
    <xf numFmtId="49" fontId="13" fillId="2" borderId="33" xfId="3" applyNumberFormat="1" applyFont="1" applyFill="1" applyBorder="1" applyAlignment="1">
      <alignment horizontal="center" vertical="justify"/>
    </xf>
    <xf numFmtId="0" fontId="19" fillId="2" borderId="33" xfId="0" applyFont="1" applyFill="1" applyBorder="1"/>
    <xf numFmtId="0" fontId="9" fillId="2" borderId="33" xfId="3" applyFont="1" applyFill="1" applyBorder="1" applyAlignment="1">
      <alignment horizontal="right" vertical="justify" wrapText="1"/>
    </xf>
    <xf numFmtId="4" fontId="9" fillId="2" borderId="33" xfId="3" applyNumberFormat="1" applyFont="1" applyFill="1" applyBorder="1" applyAlignment="1">
      <alignment horizontal="right" vertical="center"/>
    </xf>
    <xf numFmtId="0" fontId="4" fillId="3" borderId="10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justify" vertical="center"/>
    </xf>
    <xf numFmtId="4" fontId="6" fillId="3" borderId="5" xfId="3" applyNumberFormat="1" applyFont="1" applyFill="1" applyBorder="1" applyAlignment="1">
      <alignment horizontal="right" vertical="center"/>
    </xf>
    <xf numFmtId="0" fontId="6" fillId="3" borderId="9" xfId="3" applyFont="1" applyFill="1" applyBorder="1" applyAlignment="1">
      <alignment horizontal="justify" vertical="center"/>
    </xf>
    <xf numFmtId="4" fontId="6" fillId="3" borderId="9" xfId="3" applyNumberFormat="1" applyFont="1" applyFill="1" applyBorder="1" applyAlignment="1">
      <alignment horizontal="right" vertical="center"/>
    </xf>
    <xf numFmtId="0" fontId="6" fillId="0" borderId="60" xfId="3" applyFont="1" applyBorder="1" applyAlignment="1">
      <alignment horizontal="right" vertical="center"/>
    </xf>
    <xf numFmtId="0" fontId="6" fillId="0" borderId="61" xfId="3" applyFont="1" applyBorder="1" applyAlignment="1">
      <alignment horizontal="center" vertical="center"/>
    </xf>
    <xf numFmtId="0" fontId="7" fillId="0" borderId="52" xfId="3" applyFont="1" applyBorder="1" applyAlignment="1">
      <alignment vertical="justify"/>
    </xf>
    <xf numFmtId="0" fontId="7" fillId="0" borderId="53" xfId="3" applyFont="1" applyBorder="1" applyAlignment="1">
      <alignment vertical="justify"/>
    </xf>
    <xf numFmtId="0" fontId="4" fillId="0" borderId="28" xfId="3" applyFont="1" applyBorder="1" applyAlignment="1">
      <alignment vertical="justify"/>
    </xf>
    <xf numFmtId="0" fontId="7" fillId="0" borderId="28" xfId="3" applyFont="1" applyBorder="1" applyAlignment="1">
      <alignment vertical="justify"/>
    </xf>
    <xf numFmtId="0" fontId="7" fillId="0" borderId="0" xfId="3" applyFont="1" applyBorder="1" applyAlignment="1">
      <alignment vertical="justify"/>
    </xf>
    <xf numFmtId="172" fontId="7" fillId="0" borderId="0" xfId="3" applyNumberFormat="1" applyFont="1" applyBorder="1" applyAlignment="1">
      <alignment horizontal="center" vertical="justify"/>
    </xf>
    <xf numFmtId="172" fontId="7" fillId="0" borderId="15" xfId="3" applyNumberFormat="1" applyFont="1" applyBorder="1" applyAlignment="1">
      <alignment horizontal="center" vertical="justify"/>
    </xf>
    <xf numFmtId="0" fontId="6" fillId="0" borderId="28" xfId="3" applyFont="1" applyBorder="1" applyAlignment="1">
      <alignment horizontal="right" vertical="center"/>
    </xf>
    <xf numFmtId="0" fontId="6" fillId="0" borderId="0" xfId="3" applyFont="1" applyBorder="1" applyAlignment="1">
      <alignment horizontal="justify" vertical="center"/>
    </xf>
    <xf numFmtId="4" fontId="6" fillId="0" borderId="0" xfId="3" applyNumberFormat="1" applyFont="1" applyBorder="1" applyAlignment="1">
      <alignment horizontal="right" vertical="center"/>
    </xf>
    <xf numFmtId="4" fontId="6" fillId="0" borderId="15" xfId="3" applyNumberFormat="1" applyFont="1" applyBorder="1" applyAlignment="1">
      <alignment horizontal="right" vertical="center"/>
    </xf>
    <xf numFmtId="0" fontId="7" fillId="0" borderId="60" xfId="3" applyFont="1" applyBorder="1" applyAlignment="1">
      <alignment vertical="justify"/>
    </xf>
    <xf numFmtId="0" fontId="7" fillId="0" borderId="61" xfId="3" applyFont="1" applyBorder="1" applyAlignment="1">
      <alignment vertical="justify"/>
    </xf>
    <xf numFmtId="0" fontId="6" fillId="3" borderId="16" xfId="3" applyFont="1" applyFill="1" applyBorder="1" applyAlignment="1">
      <alignment horizontal="right" vertical="center"/>
    </xf>
    <xf numFmtId="4" fontId="6" fillId="3" borderId="53" xfId="3" applyNumberFormat="1" applyFont="1" applyFill="1" applyBorder="1" applyAlignment="1">
      <alignment horizontal="right" vertical="center"/>
    </xf>
    <xf numFmtId="0" fontId="4" fillId="3" borderId="19" xfId="3" applyFont="1" applyFill="1" applyBorder="1" applyAlignment="1">
      <alignment horizontal="center" vertical="center"/>
    </xf>
    <xf numFmtId="4" fontId="6" fillId="3" borderId="21" xfId="3" applyNumberFormat="1" applyFont="1" applyFill="1" applyBorder="1" applyAlignment="1">
      <alignment horizontal="right" vertical="center"/>
    </xf>
    <xf numFmtId="10" fontId="2" fillId="0" borderId="17" xfId="3" applyNumberFormat="1" applyFont="1" applyBorder="1" applyAlignment="1">
      <alignment horizontal="right" indent="4"/>
    </xf>
    <xf numFmtId="10" fontId="4" fillId="0" borderId="19" xfId="3" applyNumberFormat="1" applyFont="1" applyBorder="1" applyAlignment="1">
      <alignment horizontal="right" indent="4"/>
    </xf>
    <xf numFmtId="10" fontId="6" fillId="0" borderId="19" xfId="3" applyNumberFormat="1" applyFont="1" applyBorder="1" applyAlignment="1">
      <alignment horizontal="right" indent="4"/>
    </xf>
    <xf numFmtId="10" fontId="5" fillId="0" borderId="19" xfId="3" applyNumberFormat="1" applyFont="1" applyBorder="1" applyAlignment="1">
      <alignment horizontal="right" indent="4"/>
    </xf>
    <xf numFmtId="10" fontId="5" fillId="0" borderId="19" xfId="3" quotePrefix="1" applyNumberFormat="1" applyFont="1" applyBorder="1" applyAlignment="1">
      <alignment horizontal="right" indent="4"/>
    </xf>
    <xf numFmtId="49" fontId="2" fillId="0" borderId="20" xfId="3" applyNumberFormat="1" applyFont="1" applyBorder="1" applyAlignment="1">
      <alignment horizontal="right" vertical="justify"/>
    </xf>
    <xf numFmtId="10" fontId="2" fillId="0" borderId="21" xfId="3" applyNumberFormat="1" applyFont="1" applyBorder="1" applyAlignment="1">
      <alignment horizontal="right" indent="4"/>
    </xf>
    <xf numFmtId="0" fontId="6" fillId="0" borderId="16" xfId="3" applyFont="1" applyBorder="1" applyAlignment="1">
      <alignment horizontal="right" vertical="center"/>
    </xf>
    <xf numFmtId="4" fontId="6" fillId="0" borderId="53" xfId="3" applyNumberFormat="1" applyFont="1" applyBorder="1" applyAlignment="1">
      <alignment horizontal="right" vertical="center"/>
    </xf>
    <xf numFmtId="0" fontId="4" fillId="0" borderId="18" xfId="3" applyFont="1" applyBorder="1" applyAlignment="1">
      <alignment horizontal="right" vertical="justify"/>
    </xf>
    <xf numFmtId="0" fontId="6" fillId="0" borderId="20" xfId="3" applyFont="1" applyBorder="1" applyAlignment="1">
      <alignment horizontal="right" vertical="center"/>
    </xf>
    <xf numFmtId="4" fontId="6" fillId="0" borderId="61" xfId="3" applyNumberFormat="1" applyFont="1" applyBorder="1" applyAlignment="1">
      <alignment horizontal="right" vertical="center"/>
    </xf>
    <xf numFmtId="0" fontId="5" fillId="0" borderId="28" xfId="3" applyFont="1" applyBorder="1" applyAlignment="1">
      <alignment horizontal="right" vertical="center"/>
    </xf>
    <xf numFmtId="0" fontId="5" fillId="0" borderId="0" xfId="3" applyFont="1" applyBorder="1" applyAlignment="1">
      <alignment horizontal="justify" vertical="center"/>
    </xf>
    <xf numFmtId="4" fontId="5" fillId="0" borderId="15" xfId="3" applyNumberFormat="1" applyFont="1" applyBorder="1" applyAlignment="1">
      <alignment horizontal="right" vertical="center"/>
    </xf>
    <xf numFmtId="0" fontId="6" fillId="3" borderId="20" xfId="3" applyFont="1" applyFill="1" applyBorder="1" applyAlignment="1">
      <alignment horizontal="center" vertical="center"/>
    </xf>
    <xf numFmtId="49" fontId="2" fillId="0" borderId="16" xfId="3" applyNumberFormat="1" applyFont="1" applyBorder="1" applyAlignment="1">
      <alignment horizontal="center" vertical="justify"/>
    </xf>
    <xf numFmtId="49" fontId="4" fillId="0" borderId="18" xfId="3" applyNumberFormat="1" applyFont="1" applyBorder="1" applyAlignment="1">
      <alignment horizontal="center" vertical="justify"/>
    </xf>
    <xf numFmtId="49" fontId="6" fillId="0" borderId="18" xfId="3" applyNumberFormat="1" applyFont="1" applyBorder="1" applyAlignment="1">
      <alignment horizontal="center" vertical="justify"/>
    </xf>
    <xf numFmtId="49" fontId="5" fillId="0" borderId="18" xfId="3" applyNumberFormat="1" applyFont="1" applyBorder="1" applyAlignment="1">
      <alignment horizontal="center" vertical="justify"/>
    </xf>
    <xf numFmtId="0" fontId="16" fillId="0" borderId="1" xfId="0" applyFont="1" applyBorder="1"/>
    <xf numFmtId="0" fontId="16" fillId="0" borderId="2" xfId="0" applyFont="1" applyBorder="1"/>
    <xf numFmtId="0" fontId="17" fillId="0" borderId="1" xfId="0" applyFont="1" applyBorder="1"/>
    <xf numFmtId="0" fontId="17" fillId="0" borderId="2" xfId="0" applyFont="1" applyBorder="1" applyAlignment="1">
      <alignment horizontal="right"/>
    </xf>
    <xf numFmtId="0" fontId="17" fillId="0" borderId="2" xfId="0" applyFont="1" applyBorder="1"/>
    <xf numFmtId="0" fontId="16" fillId="0" borderId="28" xfId="0" applyFont="1" applyBorder="1"/>
    <xf numFmtId="0" fontId="16" fillId="0" borderId="0" xfId="0" applyFont="1" applyBorder="1"/>
    <xf numFmtId="0" fontId="16" fillId="0" borderId="15" xfId="0" applyFont="1" applyBorder="1"/>
    <xf numFmtId="0" fontId="17" fillId="0" borderId="28" xfId="0" applyFont="1" applyBorder="1"/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/>
    <xf numFmtId="0" fontId="16" fillId="0" borderId="28" xfId="0" applyFont="1" applyBorder="1" applyAlignment="1">
      <alignment horizontal="center" vertical="center"/>
    </xf>
    <xf numFmtId="10" fontId="16" fillId="0" borderId="15" xfId="0" applyNumberFormat="1" applyFont="1" applyBorder="1"/>
    <xf numFmtId="0" fontId="16" fillId="0" borderId="60" xfId="0" applyFont="1" applyBorder="1" applyAlignment="1">
      <alignment horizontal="center" vertical="center"/>
    </xf>
    <xf numFmtId="10" fontId="16" fillId="0" borderId="61" xfId="0" applyNumberFormat="1" applyFont="1" applyBorder="1"/>
    <xf numFmtId="0" fontId="17" fillId="0" borderId="52" xfId="0" applyFont="1" applyBorder="1" applyAlignment="1">
      <alignment horizontal="center" vertical="center"/>
    </xf>
    <xf numFmtId="10" fontId="16" fillId="0" borderId="53" xfId="0" applyNumberFormat="1" applyFont="1" applyBorder="1"/>
    <xf numFmtId="10" fontId="17" fillId="0" borderId="61" xfId="0" applyNumberFormat="1" applyFont="1" applyBorder="1"/>
    <xf numFmtId="0" fontId="17" fillId="0" borderId="53" xfId="0" applyFont="1" applyBorder="1"/>
    <xf numFmtId="0" fontId="16" fillId="4" borderId="54" xfId="0" applyFont="1" applyFill="1" applyBorder="1" applyAlignment="1">
      <alignment horizontal="center"/>
    </xf>
    <xf numFmtId="0" fontId="17" fillId="4" borderId="62" xfId="0" applyFont="1" applyFill="1" applyBorder="1" applyAlignment="1">
      <alignment vertical="center"/>
    </xf>
    <xf numFmtId="10" fontId="17" fillId="4" borderId="63" xfId="0" applyNumberFormat="1" applyFont="1" applyFill="1" applyBorder="1" applyAlignment="1">
      <alignment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4" fontId="9" fillId="2" borderId="23" xfId="3" applyNumberFormat="1" applyFont="1" applyFill="1" applyBorder="1" applyAlignment="1">
      <alignment horizontal="right" vertical="justify" wrapText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4" fontId="13" fillId="0" borderId="12" xfId="15" applyNumberFormat="1" applyFont="1" applyFill="1" applyBorder="1" applyAlignment="1" applyProtection="1">
      <alignment horizontal="right" vertical="center"/>
      <protection locked="0"/>
    </xf>
    <xf numFmtId="170" fontId="13" fillId="0" borderId="23" xfId="15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4" fontId="9" fillId="0" borderId="12" xfId="0" applyNumberFormat="1" applyFont="1" applyBorder="1" applyAlignment="1" applyProtection="1">
      <alignment horizontal="right" vertical="center"/>
      <protection locked="0"/>
    </xf>
    <xf numFmtId="4" fontId="9" fillId="0" borderId="12" xfId="15" applyNumberFormat="1" applyFont="1" applyFill="1" applyBorder="1" applyAlignment="1" applyProtection="1">
      <alignment horizontal="right" vertical="center"/>
      <protection locked="0"/>
    </xf>
    <xf numFmtId="170" fontId="9" fillId="0" borderId="23" xfId="15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4" fontId="9" fillId="0" borderId="25" xfId="0" applyNumberFormat="1" applyFont="1" applyBorder="1" applyAlignment="1" applyProtection="1">
      <alignment horizontal="right" vertical="center"/>
      <protection locked="0"/>
    </xf>
    <xf numFmtId="4" fontId="9" fillId="0" borderId="25" xfId="15" applyNumberFormat="1" applyFont="1" applyFill="1" applyBorder="1" applyAlignment="1" applyProtection="1">
      <alignment horizontal="right" vertical="center"/>
      <protection locked="0"/>
    </xf>
    <xf numFmtId="170" fontId="9" fillId="0" borderId="26" xfId="15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43" fontId="9" fillId="0" borderId="12" xfId="0" applyNumberFormat="1" applyFont="1" applyBorder="1" applyAlignment="1" applyProtection="1">
      <alignment horizontal="right"/>
      <protection locked="0"/>
    </xf>
    <xf numFmtId="43" fontId="9" fillId="0" borderId="12" xfId="15" applyNumberFormat="1" applyFont="1" applyFill="1" applyBorder="1" applyAlignment="1" applyProtection="1">
      <alignment horizontal="right"/>
      <protection locked="0"/>
    </xf>
    <xf numFmtId="170" fontId="9" fillId="0" borderId="23" xfId="15" applyNumberFormat="1" applyFont="1" applyFill="1" applyBorder="1" applyAlignment="1" applyProtection="1">
      <alignment horizontal="right"/>
      <protection locked="0"/>
    </xf>
    <xf numFmtId="4" fontId="9" fillId="0" borderId="12" xfId="0" applyNumberFormat="1" applyFont="1" applyBorder="1" applyAlignment="1" applyProtection="1">
      <alignment horizontal="right"/>
      <protection locked="0"/>
    </xf>
    <xf numFmtId="4" fontId="9" fillId="0" borderId="12" xfId="15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22" xfId="0" applyFont="1" applyBorder="1" applyAlignment="1" applyProtection="1">
      <alignment horizontal="justify" vertical="justify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justify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justify" vertical="justify"/>
      <protection locked="0"/>
    </xf>
    <xf numFmtId="0" fontId="9" fillId="0" borderId="23" xfId="0" applyFont="1" applyBorder="1" applyAlignment="1" applyProtection="1">
      <alignment horizontal="justify" vertical="justify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4" fillId="0" borderId="5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6" xfId="0" applyBorder="1" applyAlignment="1">
      <alignment horizontal="center"/>
    </xf>
    <xf numFmtId="0" fontId="9" fillId="2" borderId="33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justify" vertical="center"/>
    </xf>
    <xf numFmtId="0" fontId="11" fillId="3" borderId="33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175" fontId="12" fillId="0" borderId="12" xfId="15" applyNumberFormat="1" applyFont="1" applyFill="1" applyBorder="1" applyAlignment="1">
      <alignment horizontal="right" vertical="center"/>
    </xf>
    <xf numFmtId="0" fontId="10" fillId="4" borderId="35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43" fontId="10" fillId="2" borderId="56" xfId="0" applyNumberFormat="1" applyFont="1" applyFill="1" applyBorder="1" applyAlignment="1">
      <alignment horizontal="center" vertical="center" wrapText="1"/>
    </xf>
    <xf numFmtId="43" fontId="10" fillId="2" borderId="55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3" fillId="2" borderId="35" xfId="3" applyFont="1" applyFill="1" applyBorder="1" applyAlignment="1">
      <alignment horizontal="center" vertical="center"/>
    </xf>
    <xf numFmtId="0" fontId="13" fillId="2" borderId="36" xfId="3" applyFont="1" applyFill="1" applyBorder="1" applyAlignment="1">
      <alignment horizontal="center" vertical="center"/>
    </xf>
    <xf numFmtId="0" fontId="13" fillId="2" borderId="37" xfId="3" applyFont="1" applyFill="1" applyBorder="1" applyAlignment="1">
      <alignment horizontal="center" vertical="center"/>
    </xf>
    <xf numFmtId="0" fontId="12" fillId="0" borderId="42" xfId="3" applyFont="1" applyBorder="1" applyAlignment="1">
      <alignment horizontal="center" vertical="center"/>
    </xf>
    <xf numFmtId="0" fontId="12" fillId="0" borderId="43" xfId="3" applyFont="1" applyBorder="1" applyAlignment="1">
      <alignment horizontal="center" vertical="center"/>
    </xf>
    <xf numFmtId="0" fontId="12" fillId="0" borderId="44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45" xfId="3" applyFont="1" applyBorder="1" applyAlignment="1">
      <alignment horizontal="center" vertical="center"/>
    </xf>
    <xf numFmtId="0" fontId="12" fillId="0" borderId="34" xfId="3" applyFont="1" applyBorder="1" applyAlignment="1">
      <alignment horizontal="center" vertical="center"/>
    </xf>
    <xf numFmtId="0" fontId="12" fillId="0" borderId="46" xfId="3" applyFont="1" applyBorder="1" applyAlignment="1">
      <alignment horizontal="center" vertical="center"/>
    </xf>
    <xf numFmtId="0" fontId="9" fillId="0" borderId="27" xfId="3" applyFont="1" applyBorder="1" applyAlignment="1">
      <alignment horizontal="justify" vertical="justify"/>
    </xf>
    <xf numFmtId="0" fontId="9" fillId="0" borderId="14" xfId="3" applyFont="1" applyBorder="1" applyAlignment="1">
      <alignment horizontal="justify" vertical="justify"/>
    </xf>
    <xf numFmtId="0" fontId="9" fillId="0" borderId="47" xfId="3" applyFont="1" applyBorder="1" applyAlignment="1">
      <alignment horizontal="justify" vertical="justify"/>
    </xf>
    <xf numFmtId="0" fontId="9" fillId="4" borderId="13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47" xfId="3" applyFont="1" applyFill="1" applyBorder="1" applyAlignment="1">
      <alignment horizontal="center" vertical="center"/>
    </xf>
    <xf numFmtId="0" fontId="9" fillId="0" borderId="57" xfId="3" applyFont="1" applyBorder="1" applyAlignment="1">
      <alignment horizontal="justify" vertical="justify"/>
    </xf>
    <xf numFmtId="0" fontId="9" fillId="0" borderId="58" xfId="3" applyFont="1" applyBorder="1" applyAlignment="1">
      <alignment horizontal="justify" vertical="justify"/>
    </xf>
    <xf numFmtId="0" fontId="9" fillId="0" borderId="59" xfId="3" applyFont="1" applyBorder="1" applyAlignment="1">
      <alignment horizontal="justify" vertical="justify"/>
    </xf>
    <xf numFmtId="49" fontId="4" fillId="0" borderId="45" xfId="3" applyNumberFormat="1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46" xfId="3" applyFont="1" applyBorder="1" applyAlignment="1">
      <alignment horizontal="center" vertical="center"/>
    </xf>
    <xf numFmtId="0" fontId="4" fillId="0" borderId="0" xfId="3" applyFont="1" applyBorder="1" applyAlignment="1">
      <alignment horizontal="justify" vertical="justify"/>
    </xf>
    <xf numFmtId="0" fontId="4" fillId="0" borderId="15" xfId="3" applyFont="1" applyBorder="1" applyAlignment="1">
      <alignment horizontal="justify" vertical="justify"/>
    </xf>
    <xf numFmtId="0" fontId="9" fillId="4" borderId="35" xfId="3" applyFont="1" applyFill="1" applyBorder="1" applyAlignment="1">
      <alignment horizontal="center" vertical="center"/>
    </xf>
    <xf numFmtId="0" fontId="9" fillId="4" borderId="36" xfId="3" applyFont="1" applyFill="1" applyBorder="1" applyAlignment="1">
      <alignment horizontal="center" vertical="center"/>
    </xf>
    <xf numFmtId="0" fontId="9" fillId="4" borderId="37" xfId="3" applyFont="1" applyFill="1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0" fontId="1" fillId="0" borderId="43" xfId="3" applyBorder="1" applyAlignment="1">
      <alignment horizontal="center" vertical="center"/>
    </xf>
    <xf numFmtId="0" fontId="1" fillId="0" borderId="44" xfId="3" applyBorder="1" applyAlignment="1">
      <alignment horizontal="center" vertical="center"/>
    </xf>
    <xf numFmtId="0" fontId="1" fillId="0" borderId="28" xfId="3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0" borderId="45" xfId="3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0" fontId="1" fillId="0" borderId="46" xfId="3" applyBorder="1" applyAlignment="1">
      <alignment horizontal="center" vertical="center"/>
    </xf>
    <xf numFmtId="0" fontId="4" fillId="3" borderId="18" xfId="3" applyFont="1" applyFill="1" applyBorder="1" applyAlignment="1">
      <alignment horizontal="center" vertical="center"/>
    </xf>
    <xf numFmtId="0" fontId="4" fillId="3" borderId="11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0" fontId="4" fillId="3" borderId="61" xfId="3" applyFont="1" applyFill="1" applyBorder="1" applyAlignment="1">
      <alignment horizontal="center" vertical="center"/>
    </xf>
    <xf numFmtId="0" fontId="5" fillId="0" borderId="10" xfId="3" applyFont="1" applyBorder="1" applyAlignment="1">
      <alignment horizontal="justify" vertical="justify"/>
    </xf>
    <xf numFmtId="0" fontId="5" fillId="0" borderId="0" xfId="3" applyFont="1" applyBorder="1" applyAlignment="1">
      <alignment horizontal="justify" vertical="justify"/>
    </xf>
    <xf numFmtId="0" fontId="5" fillId="0" borderId="15" xfId="3" applyFont="1" applyBorder="1" applyAlignment="1">
      <alignment horizontal="justify" vertical="justify"/>
    </xf>
    <xf numFmtId="0" fontId="16" fillId="4" borderId="35" xfId="0" applyFont="1" applyFill="1" applyBorder="1" applyAlignment="1">
      <alignment horizontal="center"/>
    </xf>
    <xf numFmtId="0" fontId="16" fillId="4" borderId="36" xfId="0" applyFont="1" applyFill="1" applyBorder="1" applyAlignment="1">
      <alignment horizontal="center"/>
    </xf>
    <xf numFmtId="0" fontId="16" fillId="4" borderId="37" xfId="0" applyFont="1" applyFill="1" applyBorder="1" applyAlignment="1">
      <alignment horizontal="center"/>
    </xf>
  </cellXfs>
  <cellStyles count="16">
    <cellStyle name="Estilo 1" xfId="1"/>
    <cellStyle name="Euro" xfId="2"/>
    <cellStyle name="Normal" xfId="0" builtinId="0"/>
    <cellStyle name="Normal 2" xfId="3"/>
    <cellStyle name="Normal 2 2" xfId="4"/>
    <cellStyle name="Normal 3" xfId="5"/>
    <cellStyle name="Porcentagem 2" xfId="6"/>
    <cellStyle name="Porcentagem 2 2" xfId="7"/>
    <cellStyle name="Separador de milhares 2" xfId="8"/>
    <cellStyle name="Separador de milhares 2 2" xfId="9"/>
    <cellStyle name="Separador de milhares 2 3" xfId="10"/>
    <cellStyle name="Separador de milhares 2 4" xfId="11"/>
    <cellStyle name="Separador de milhares 3" xfId="12"/>
    <cellStyle name="Separador de milhares 4" xfId="13"/>
    <cellStyle name="Separador de milhares 5" xfId="14"/>
    <cellStyle name="Vírgula" xfId="1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42633</xdr:colOff>
      <xdr:row>1</xdr:row>
      <xdr:rowOff>39757</xdr:rowOff>
    </xdr:from>
    <xdr:to>
      <xdr:col>10</xdr:col>
      <xdr:colOff>632011</xdr:colOff>
      <xdr:row>32</xdr:row>
      <xdr:rowOff>53789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68" y="219051"/>
          <a:ext cx="13225132" cy="1681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41563</xdr:colOff>
      <xdr:row>2</xdr:row>
      <xdr:rowOff>88900</xdr:rowOff>
    </xdr:from>
    <xdr:to>
      <xdr:col>15</xdr:col>
      <xdr:colOff>774700</xdr:colOff>
      <xdr:row>9</xdr:row>
      <xdr:rowOff>141170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963" y="482600"/>
          <a:ext cx="18195637" cy="1385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191193</xdr:colOff>
      <xdr:row>67</xdr:row>
      <xdr:rowOff>65461</xdr:rowOff>
    </xdr:from>
    <xdr:to>
      <xdr:col>8</xdr:col>
      <xdr:colOff>1403</xdr:colOff>
      <xdr:row>96</xdr:row>
      <xdr:rowOff>51808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293" y="13952911"/>
          <a:ext cx="9335210" cy="551084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43</xdr:row>
      <xdr:rowOff>136072</xdr:rowOff>
    </xdr:from>
    <xdr:to>
      <xdr:col>7</xdr:col>
      <xdr:colOff>1286934</xdr:colOff>
      <xdr:row>65</xdr:row>
      <xdr:rowOff>139149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330" y="9121046"/>
          <a:ext cx="9354195" cy="4376294"/>
        </a:xfrm>
        <a:prstGeom prst="rect">
          <a:avLst/>
        </a:prstGeom>
      </xdr:spPr>
    </xdr:pic>
    <xdr:clientData/>
  </xdr:twoCellAnchor>
  <xdr:twoCellAnchor editAs="oneCell">
    <xdr:from>
      <xdr:col>1</xdr:col>
      <xdr:colOff>138817</xdr:colOff>
      <xdr:row>12</xdr:row>
      <xdr:rowOff>125291</xdr:rowOff>
    </xdr:from>
    <xdr:to>
      <xdr:col>7</xdr:col>
      <xdr:colOff>1262743</xdr:colOff>
      <xdr:row>38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947" y="2543813"/>
          <a:ext cx="9267387" cy="5195457"/>
        </a:xfrm>
        <a:prstGeom prst="rect">
          <a:avLst/>
        </a:prstGeom>
      </xdr:spPr>
    </xdr:pic>
    <xdr:clientData/>
  </xdr:twoCellAnchor>
  <xdr:twoCellAnchor editAs="oneCell">
    <xdr:from>
      <xdr:col>1</xdr:col>
      <xdr:colOff>431222</xdr:colOff>
      <xdr:row>98</xdr:row>
      <xdr:rowOff>78509</xdr:rowOff>
    </xdr:from>
    <xdr:to>
      <xdr:col>7</xdr:col>
      <xdr:colOff>1331768</xdr:colOff>
      <xdr:row>126</xdr:row>
      <xdr:rowOff>124717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322" y="20061959"/>
          <a:ext cx="9072996" cy="538020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129</xdr:row>
      <xdr:rowOff>92364</xdr:rowOff>
    </xdr:from>
    <xdr:to>
      <xdr:col>7</xdr:col>
      <xdr:colOff>1236518</xdr:colOff>
      <xdr:row>161</xdr:row>
      <xdr:rowOff>162793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401" y="26171814"/>
          <a:ext cx="9294667" cy="616642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96982</xdr:colOff>
      <xdr:row>163</xdr:row>
      <xdr:rowOff>187038</xdr:rowOff>
    </xdr:from>
    <xdr:to>
      <xdr:col>7</xdr:col>
      <xdr:colOff>1149927</xdr:colOff>
      <xdr:row>191</xdr:row>
      <xdr:rowOff>145774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2112" y="33648777"/>
          <a:ext cx="9196406" cy="5339119"/>
        </a:xfrm>
        <a:prstGeom prst="rect">
          <a:avLst/>
        </a:prstGeom>
      </xdr:spPr>
    </xdr:pic>
    <xdr:clientData/>
  </xdr:twoCellAnchor>
  <xdr:twoCellAnchor editAs="oneCell">
    <xdr:from>
      <xdr:col>1</xdr:col>
      <xdr:colOff>200891</xdr:colOff>
      <xdr:row>193</xdr:row>
      <xdr:rowOff>110260</xdr:rowOff>
    </xdr:from>
    <xdr:to>
      <xdr:col>7</xdr:col>
      <xdr:colOff>1046018</xdr:colOff>
      <xdr:row>224</xdr:row>
      <xdr:rowOff>185900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0991" y="38610310"/>
          <a:ext cx="9017577" cy="5981140"/>
        </a:xfrm>
        <a:prstGeom prst="rect">
          <a:avLst/>
        </a:prstGeom>
      </xdr:spPr>
    </xdr:pic>
    <xdr:clientData/>
  </xdr:twoCellAnchor>
  <xdr:twoCellAnchor editAs="oneCell">
    <xdr:from>
      <xdr:col>1</xdr:col>
      <xdr:colOff>166256</xdr:colOff>
      <xdr:row>227</xdr:row>
      <xdr:rowOff>39255</xdr:rowOff>
    </xdr:from>
    <xdr:to>
      <xdr:col>7</xdr:col>
      <xdr:colOff>1302327</xdr:colOff>
      <xdr:row>253</xdr:row>
      <xdr:rowOff>41563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5965" y="45800819"/>
          <a:ext cx="9254835" cy="5045363"/>
        </a:xfrm>
        <a:prstGeom prst="rect">
          <a:avLst/>
        </a:prstGeom>
      </xdr:spPr>
    </xdr:pic>
    <xdr:clientData/>
  </xdr:twoCellAnchor>
  <xdr:twoCellAnchor editAs="oneCell">
    <xdr:from>
      <xdr:col>1</xdr:col>
      <xdr:colOff>46382</xdr:colOff>
      <xdr:row>2</xdr:row>
      <xdr:rowOff>53009</xdr:rowOff>
    </xdr:from>
    <xdr:to>
      <xdr:col>7</xdr:col>
      <xdr:colOff>1334654</xdr:colOff>
      <xdr:row>8</xdr:row>
      <xdr:rowOff>187351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512" y="443948"/>
          <a:ext cx="9431733" cy="13535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2</xdr:row>
      <xdr:rowOff>60960</xdr:rowOff>
    </xdr:from>
    <xdr:to>
      <xdr:col>9</xdr:col>
      <xdr:colOff>266700</xdr:colOff>
      <xdr:row>10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620" y="403860"/>
          <a:ext cx="10038080" cy="14122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50800</xdr:rowOff>
    </xdr:from>
    <xdr:to>
      <xdr:col>8</xdr:col>
      <xdr:colOff>891540</xdr:colOff>
      <xdr:row>9</xdr:row>
      <xdr:rowOff>167640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8600"/>
          <a:ext cx="10505440" cy="1437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3</xdr:row>
      <xdr:rowOff>45720</xdr:rowOff>
    </xdr:from>
    <xdr:to>
      <xdr:col>7</xdr:col>
      <xdr:colOff>1054100</xdr:colOff>
      <xdr:row>11</xdr:row>
      <xdr:rowOff>127000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780" y="579120"/>
          <a:ext cx="10548620" cy="14401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80683</xdr:colOff>
      <xdr:row>2</xdr:row>
      <xdr:rowOff>53790</xdr:rowOff>
    </xdr:from>
    <xdr:to>
      <xdr:col>4</xdr:col>
      <xdr:colOff>1506071</xdr:colOff>
      <xdr:row>10</xdr:row>
      <xdr:rowOff>131335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212" y="403414"/>
          <a:ext cx="7306235" cy="14401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4</xdr:row>
      <xdr:rowOff>38100</xdr:rowOff>
    </xdr:from>
    <xdr:to>
      <xdr:col>3</xdr:col>
      <xdr:colOff>784860</xdr:colOff>
      <xdr:row>12</xdr:row>
      <xdr:rowOff>161365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716280"/>
          <a:ext cx="7094220" cy="14643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&#227;o%20Miguel%20do%20Tapuio\Pt-2013\CRAS\REV.01_(07-11-14)\CRAS%20793552-%202013%20S&#227;o%20Miguel%20do%20Tapuio%20Orcamento%20Vali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&#233;m%20do%20Piau&#237;\Pt-2014\REFORMA%20PRA&#199;A\PROJETO\MODELO-Orcamento%20Constru&#231;&#227;o%20Pra&#231;a%20MASSAP&#201;%20-%20NOVEMBRO%20C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rro%20Duro\Pt-2013\CENTRO%20DE%20CONV%20IDOSO\OR&#199;AMENTO\Lixo\OR&#199;AMENTO%20CENTRO%20DE%20CONVIV&#202;NCIA%20DO%20IDOSO%20-%20BARRO%20D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ancisco%20Daniel\COTA&#199;&#195;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ssap&#234;%20do%20Piau&#237;\Pt-2013\CODEVASF-PRA&#199;A\PRA&#199;A%20%20PROSPOSTA%20791192_2013\OR&#199;AMENTO\LIXO\Or&#231;RefPra&#231;aUsina-Pre&#231;osSet2011-FB-modelo%20FON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&#227;o%20Jo&#227;o%20do%20Arraial\Pt-2010\033462053%20GPD%20fx\rev1\OK%20OR&#199;%207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neditinos\Pt-2014\Ref%20e%20Amplia&#231;&#227;o%20Escolas%20CRECHES\UNIDADE%20ESCOLAR%20JOS&#201;%20TIBURCIO\OR&#199;._REF.%20ESCOLA-JOS&#201;%20TIBURCI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Documentos%20SPF%20Or&#231;amentos\Documentos%20Recebidos\Makiximus_PMBGraja&#250;\05%20-%20DL001_2020_PMBG\REFORMA%20DA%20UBS%20DA%20CORRENTE%20-%20Or&#231;amento%20Sint&#233;tico%20(8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marante\Pt-2012\MIN%20DAS%20CIDADES\PAV%20VIAS\OR&#199;AMENTO\Or&#231;amento_Rec%20Asfalto_Caxias-M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oazes\Pt-2015\Reforma%20da%20Prefeitura\rev03\rev03%20-%20Or&#231;.%20Ref.%20Ampl.%20Prefeitura%20-%20S.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Documentos%20SPF%20Or&#231;amentos/Documentos%20Recebidos/SPF_Pre&#231;os_CAEMA/08%20-%20SIESPO_Dez_2020/SIESPO%202.3%20DEZEMBRO%202020_%20SINAPI%20DEZEMBRO%202020-%20LS%20115,66%20-%20ABC%20-%20SEM%20DESONERA&#199;&#195;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Napoleao\Pt-2013\CODEVASF\PAV%20VIAS%20ASFALTO%20CONV.%20794436\REV%201\OR&#199;AMENTO\Or&#231;%20Asf%20Campo%20Maior%20LV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la%20Nova%20do%20Piau&#237;\Pt-2013\CODEFASF\PAV-%20ALCINO\Orcamento%20Pav%20Vias%20Castelo%20do%20Piau&#237;%20SARJET&#195;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LANACON\Desktop\proj%20bas\PROJETOS\APAGA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s&#233;%20de%20Freitas\Pt-2011\codevasf\pav%20vias%20763567%20fx\rev%201\6%20ok%20OR&#199;AMEN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Napoleao\Pt-2011\MINIST&#201;RIO%20DAS%20CIDADES\PAV%200369%20946%20-%2029\OR&#199;AMENTO\OR&#199;AMENTO%20PAV%20ASF%20HUGO%20NAPOLE&#195;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ilbues\Pt-2013\MDS%20-%20CREAS%20PROPOSTA%20CAIXA%20078402\OR&#199;AMENTO\OR&#199;AMENTO%203%20-%20DEFINITIVO\CREAS%20Gilbues%20Orcamento3_F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mpinas%20do%20Piau&#237;\Pt-2011\CODEVASF\PASSAGEM%20MOLHADA\OR&#199;AMENTO\Or&#231;amento_Passagem%20Molhada_Campinas%20PI_L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vo%20Oriente%20do%20Piau&#237;\Pt-2012\M-CIDADES\PAV%20VIAS%20JL\OR&#199;AMENTO\OR&#199;%20PAV%20ASF%20E%20PARAL%20NOVO%20ORIENTE%20J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&#227;o%20Miguel%20do%20Tapuio\Pt-2013\CRAS\REV.01_(07-11-14)\MODELO\Or&#231;amento%20Urb.%20A&#231;ude%20CARACOL-CM%20MOD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&#233;m%20do%20Piau&#237;\Pt-2014\REFORMA%20PRA&#199;A\PROJETO\OR&#199;AMENTO_REFORMA%20DA%20PRA&#199;A%20DE%20BEL&#201;M%20DO%20PIAU&#205;(S.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vo%20Oriente%20do%20Piau&#237;\Pt-2012\M-CIDADES\PAV%20VIAS%20JL\OR&#199;AMENTO\OR&#199;AMENTO%20PAV%20VIAS%20S%20J%20CANABRAV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ivaras\Pt-2010\CODEVASF%20CONVENIO%20745720\PROJETO%20BASICO\Orcamento%20SAA%20Coviaras%20A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ilbues\Pt-2013\MDS%20-%20CREAS%20PROPOSTA%20078402\lixo\primeiro%20or&#231;amento_N&#195;O%20V&#192;LIDO_F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&#233;m%20do%20Piau&#237;\Pt-2014\REFORMA%20PRA&#199;A\PROJETO\MODELO-ESCAD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goa%20do%20Barro%20do%20Piau&#237;\Pt-2014\FUNASA%20MSD%20CONV%20N&#186;%20802742\OR&#199;AMENTO\MSD%20FUNASA%20L%20DO%20BARRO%20%20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Insumos"/>
      <sheetName val="Físico-Financeiro individual"/>
      <sheetName val="Físico-Financeiro Global"/>
      <sheetName val="QCI"/>
      <sheetName val="Desembolso"/>
      <sheetName val="BDI CORRETO"/>
      <sheetName val="Adm e Placa"/>
      <sheetName val="Res_Mem"/>
      <sheetName val="CRAS"/>
      <sheetName val="Mem_CRAS"/>
      <sheetName val="Muro"/>
      <sheetName val="Mem_Muro"/>
      <sheetName val="Urbanização"/>
      <sheetName val="Mem_Urbanização"/>
      <sheetName val="Fossa-Sumidouro"/>
      <sheetName val="Mem_Fossa-Sumidouro"/>
      <sheetName val="Instalações"/>
      <sheetName val="Comp1"/>
      <sheetName val="LSO"/>
      <sheetName val="INS.06.14"/>
      <sheetName val="CPU.06.14"/>
      <sheetName val="Composições"/>
      <sheetName val="INSUMOS_SINAPI"/>
      <sheetName val="SERVIÇOS_SINAPI"/>
    </sheetNames>
    <sheetDataSet>
      <sheetData sheetId="0"/>
      <sheetData sheetId="1">
        <row r="4">
          <cell r="D4" t="str">
            <v>MINISTÉRIO DO DESENVOLVIMENTO SOCIAL E COMBATE A FOME</v>
          </cell>
        </row>
        <row r="12">
          <cell r="D12">
            <v>353535.35</v>
          </cell>
        </row>
        <row r="22">
          <cell r="F22">
            <v>9.61</v>
          </cell>
        </row>
        <row r="23">
          <cell r="F23">
            <v>22.87</v>
          </cell>
        </row>
        <row r="27">
          <cell r="F27">
            <v>20.440000000000001</v>
          </cell>
        </row>
        <row r="28">
          <cell r="F28">
            <v>22.47</v>
          </cell>
        </row>
        <row r="29">
          <cell r="F29">
            <v>19.36</v>
          </cell>
        </row>
        <row r="30">
          <cell r="F30">
            <v>3694.72</v>
          </cell>
        </row>
        <row r="31">
          <cell r="F31">
            <v>22.54</v>
          </cell>
        </row>
        <row r="33">
          <cell r="F33">
            <v>11979</v>
          </cell>
        </row>
        <row r="34">
          <cell r="F34">
            <v>12.82</v>
          </cell>
        </row>
        <row r="35">
          <cell r="F35">
            <v>12.82</v>
          </cell>
        </row>
        <row r="36">
          <cell r="F36">
            <v>9.1999999999999993</v>
          </cell>
        </row>
        <row r="38">
          <cell r="F38">
            <v>8.2799999999999994</v>
          </cell>
        </row>
        <row r="39">
          <cell r="F39">
            <v>9.56</v>
          </cell>
        </row>
        <row r="40">
          <cell r="F40">
            <v>10.06</v>
          </cell>
        </row>
        <row r="41">
          <cell r="F41">
            <v>9.56</v>
          </cell>
        </row>
        <row r="42">
          <cell r="F42">
            <v>9.56</v>
          </cell>
        </row>
        <row r="43">
          <cell r="F43">
            <v>9.56</v>
          </cell>
        </row>
        <row r="44">
          <cell r="F44">
            <v>9.56</v>
          </cell>
        </row>
        <row r="45">
          <cell r="F45">
            <v>9.56</v>
          </cell>
        </row>
        <row r="46">
          <cell r="F46">
            <v>9.56</v>
          </cell>
        </row>
        <row r="47">
          <cell r="F47">
            <v>9.56</v>
          </cell>
        </row>
        <row r="48">
          <cell r="F48">
            <v>9.56</v>
          </cell>
        </row>
        <row r="49">
          <cell r="F49">
            <v>9.56</v>
          </cell>
        </row>
        <row r="51">
          <cell r="F51">
            <v>6.8</v>
          </cell>
        </row>
        <row r="52">
          <cell r="F52">
            <v>7.36</v>
          </cell>
        </row>
        <row r="53">
          <cell r="F53">
            <v>6.8</v>
          </cell>
        </row>
        <row r="54">
          <cell r="F54">
            <v>7.36</v>
          </cell>
        </row>
        <row r="55">
          <cell r="F55">
            <v>7.36</v>
          </cell>
        </row>
        <row r="56">
          <cell r="F56">
            <v>7.49</v>
          </cell>
        </row>
        <row r="57">
          <cell r="F57">
            <v>7.44</v>
          </cell>
        </row>
        <row r="58">
          <cell r="F58">
            <v>10.66</v>
          </cell>
        </row>
        <row r="59">
          <cell r="F59">
            <v>16.77</v>
          </cell>
        </row>
        <row r="61">
          <cell r="F61">
            <v>18.43</v>
          </cell>
        </row>
        <row r="62">
          <cell r="F62">
            <v>6.15</v>
          </cell>
        </row>
        <row r="63">
          <cell r="F63" t="e">
            <v>#N/A</v>
          </cell>
        </row>
        <row r="68">
          <cell r="F68">
            <v>23.25</v>
          </cell>
        </row>
        <row r="70">
          <cell r="F70">
            <v>0.9</v>
          </cell>
        </row>
        <row r="71">
          <cell r="F71">
            <v>1.67</v>
          </cell>
        </row>
        <row r="79">
          <cell r="F79">
            <v>79</v>
          </cell>
        </row>
        <row r="80">
          <cell r="F80">
            <v>81.790000000000006</v>
          </cell>
        </row>
        <row r="81">
          <cell r="F81">
            <v>79</v>
          </cell>
        </row>
        <row r="87">
          <cell r="F87">
            <v>36.4</v>
          </cell>
        </row>
        <row r="90">
          <cell r="F90">
            <v>101.67</v>
          </cell>
        </row>
        <row r="91">
          <cell r="F91">
            <v>0.95</v>
          </cell>
        </row>
        <row r="97">
          <cell r="F97" t="e">
            <v>#N/A</v>
          </cell>
        </row>
        <row r="111">
          <cell r="F111">
            <v>10.68</v>
          </cell>
        </row>
        <row r="112">
          <cell r="F112">
            <v>16.72</v>
          </cell>
        </row>
        <row r="121">
          <cell r="F121">
            <v>3.51</v>
          </cell>
        </row>
        <row r="122">
          <cell r="F122">
            <v>3.09</v>
          </cell>
        </row>
        <row r="123">
          <cell r="F123">
            <v>2.92</v>
          </cell>
        </row>
        <row r="125">
          <cell r="F125">
            <v>3.29</v>
          </cell>
        </row>
        <row r="126">
          <cell r="F126">
            <v>3.33</v>
          </cell>
        </row>
        <row r="131">
          <cell r="F131">
            <v>0.39</v>
          </cell>
        </row>
        <row r="132">
          <cell r="F132">
            <v>7.14</v>
          </cell>
        </row>
        <row r="137">
          <cell r="F137">
            <v>26.82</v>
          </cell>
        </row>
        <row r="138">
          <cell r="F138">
            <v>37.46</v>
          </cell>
        </row>
        <row r="139">
          <cell r="F139">
            <v>33.409999999999997</v>
          </cell>
        </row>
        <row r="153">
          <cell r="F153">
            <v>3.33</v>
          </cell>
        </row>
        <row r="154">
          <cell r="F154">
            <v>7.07</v>
          </cell>
        </row>
        <row r="156">
          <cell r="F156">
            <v>2.95</v>
          </cell>
        </row>
        <row r="157">
          <cell r="F157">
            <v>3.81</v>
          </cell>
        </row>
        <row r="164">
          <cell r="F164">
            <v>0.21</v>
          </cell>
        </row>
        <row r="167">
          <cell r="F167">
            <v>429.26</v>
          </cell>
        </row>
        <row r="168">
          <cell r="F168">
            <v>747.83</v>
          </cell>
        </row>
        <row r="169">
          <cell r="F169">
            <v>8.15</v>
          </cell>
        </row>
        <row r="170">
          <cell r="F170">
            <v>22.6</v>
          </cell>
        </row>
        <row r="171">
          <cell r="F171">
            <v>4.91</v>
          </cell>
        </row>
        <row r="174">
          <cell r="F174" t="e">
            <v>#N/A</v>
          </cell>
        </row>
        <row r="182">
          <cell r="F182" t="e">
            <v>#N/A</v>
          </cell>
        </row>
        <row r="190">
          <cell r="F190">
            <v>0.28999999999999998</v>
          </cell>
        </row>
        <row r="195">
          <cell r="F195">
            <v>77</v>
          </cell>
        </row>
        <row r="196">
          <cell r="F196">
            <v>163.1</v>
          </cell>
        </row>
        <row r="204">
          <cell r="F204">
            <v>21.25</v>
          </cell>
        </row>
        <row r="212">
          <cell r="F212">
            <v>14.58</v>
          </cell>
        </row>
        <row r="214">
          <cell r="F214" t="e">
            <v>#N/A</v>
          </cell>
        </row>
        <row r="215">
          <cell r="F215" t="e">
            <v>#N/A</v>
          </cell>
        </row>
        <row r="241">
          <cell r="F241" t="e">
            <v>#N/A</v>
          </cell>
        </row>
        <row r="247">
          <cell r="F247" t="e">
            <v>#N/A</v>
          </cell>
        </row>
        <row r="268">
          <cell r="F268">
            <v>784.17</v>
          </cell>
        </row>
        <row r="270">
          <cell r="F270">
            <v>3.14</v>
          </cell>
        </row>
        <row r="271">
          <cell r="F271">
            <v>12.97</v>
          </cell>
        </row>
        <row r="272">
          <cell r="F272">
            <v>5.39</v>
          </cell>
        </row>
        <row r="273">
          <cell r="F273">
            <v>5.83</v>
          </cell>
        </row>
        <row r="274">
          <cell r="F274">
            <v>2.99</v>
          </cell>
        </row>
        <row r="275">
          <cell r="F275">
            <v>0.51</v>
          </cell>
        </row>
        <row r="276">
          <cell r="F276">
            <v>2.2999999999999998</v>
          </cell>
        </row>
        <row r="277">
          <cell r="F277">
            <v>10.11</v>
          </cell>
        </row>
        <row r="278">
          <cell r="F278">
            <v>8</v>
          </cell>
        </row>
        <row r="279">
          <cell r="F279">
            <v>4.1100000000000003</v>
          </cell>
        </row>
        <row r="280">
          <cell r="F280">
            <v>22.31</v>
          </cell>
        </row>
        <row r="281">
          <cell r="F281">
            <v>36.340000000000003</v>
          </cell>
        </row>
        <row r="282">
          <cell r="F282" t="e">
            <v>#N/A</v>
          </cell>
        </row>
        <row r="283">
          <cell r="F283" t="e">
            <v>#N/A</v>
          </cell>
        </row>
        <row r="293">
          <cell r="F293">
            <v>1800</v>
          </cell>
        </row>
        <row r="294">
          <cell r="F294">
            <v>2050</v>
          </cell>
        </row>
        <row r="302">
          <cell r="F302">
            <v>70</v>
          </cell>
        </row>
        <row r="304">
          <cell r="F304">
            <v>5.12</v>
          </cell>
        </row>
        <row r="326">
          <cell r="F326">
            <v>0.6</v>
          </cell>
        </row>
        <row r="327">
          <cell r="F327">
            <v>1.48</v>
          </cell>
        </row>
        <row r="328">
          <cell r="F328" t="e">
            <v>#N/A</v>
          </cell>
        </row>
        <row r="329">
          <cell r="F329" t="e">
            <v>#N/A</v>
          </cell>
        </row>
        <row r="330">
          <cell r="F330">
            <v>6.24</v>
          </cell>
        </row>
        <row r="331">
          <cell r="F331">
            <v>6.71</v>
          </cell>
        </row>
        <row r="332">
          <cell r="F332">
            <v>6.21</v>
          </cell>
        </row>
        <row r="333">
          <cell r="F333">
            <v>7.1</v>
          </cell>
        </row>
        <row r="334">
          <cell r="F334">
            <v>6.71</v>
          </cell>
        </row>
        <row r="367">
          <cell r="F367" t="e">
            <v>#N/A</v>
          </cell>
        </row>
        <row r="368">
          <cell r="F368">
            <v>169.46</v>
          </cell>
        </row>
        <row r="369">
          <cell r="F369">
            <v>136.76</v>
          </cell>
        </row>
        <row r="370">
          <cell r="F370">
            <v>159.91</v>
          </cell>
        </row>
        <row r="395">
          <cell r="F395" t="e">
            <v>#N/A</v>
          </cell>
        </row>
        <row r="396">
          <cell r="F396" t="e">
            <v>#N/A</v>
          </cell>
        </row>
        <row r="397">
          <cell r="F397" t="e">
            <v>#N/A</v>
          </cell>
        </row>
        <row r="404">
          <cell r="F404">
            <v>272.14</v>
          </cell>
        </row>
        <row r="405">
          <cell r="F405">
            <v>274.89</v>
          </cell>
        </row>
        <row r="406">
          <cell r="F406">
            <v>346.87</v>
          </cell>
        </row>
        <row r="434">
          <cell r="F434">
            <v>104.1</v>
          </cell>
        </row>
        <row r="444">
          <cell r="F444" t="e">
            <v>#N/A</v>
          </cell>
        </row>
        <row r="446">
          <cell r="F446">
            <v>532.41999999999996</v>
          </cell>
        </row>
        <row r="447">
          <cell r="F447">
            <v>219.51</v>
          </cell>
        </row>
        <row r="448">
          <cell r="F448">
            <v>166.23</v>
          </cell>
        </row>
        <row r="449">
          <cell r="F449">
            <v>266.20999999999998</v>
          </cell>
        </row>
        <row r="463">
          <cell r="F463" t="e">
            <v>#N/A</v>
          </cell>
        </row>
        <row r="469">
          <cell r="F469" t="e">
            <v>#N/A</v>
          </cell>
        </row>
        <row r="470">
          <cell r="F470" t="e">
            <v>#N/A</v>
          </cell>
        </row>
        <row r="472">
          <cell r="F472">
            <v>19.350000000000001</v>
          </cell>
        </row>
        <row r="477">
          <cell r="F477" t="e">
            <v>#N/A</v>
          </cell>
        </row>
        <row r="478">
          <cell r="F478">
            <v>28</v>
          </cell>
        </row>
        <row r="479">
          <cell r="F479">
            <v>20.94</v>
          </cell>
        </row>
        <row r="480">
          <cell r="F480">
            <v>36.71</v>
          </cell>
        </row>
        <row r="484">
          <cell r="F484" t="e">
            <v>#N/A</v>
          </cell>
        </row>
        <row r="485">
          <cell r="F485">
            <v>6.32</v>
          </cell>
        </row>
        <row r="486">
          <cell r="F486">
            <v>1.84</v>
          </cell>
        </row>
        <row r="487">
          <cell r="F487" t="e">
            <v>#N/A</v>
          </cell>
        </row>
        <row r="488">
          <cell r="F488">
            <v>4.24</v>
          </cell>
        </row>
        <row r="489">
          <cell r="F489">
            <v>236.68</v>
          </cell>
        </row>
        <row r="490">
          <cell r="F490">
            <v>6.89</v>
          </cell>
        </row>
        <row r="491">
          <cell r="F491">
            <v>706.27</v>
          </cell>
        </row>
        <row r="492">
          <cell r="F492" t="e">
            <v>#N/A</v>
          </cell>
        </row>
        <row r="493">
          <cell r="F493" t="e">
            <v>#N/A</v>
          </cell>
        </row>
        <row r="494">
          <cell r="F494" t="e">
            <v>#N/A</v>
          </cell>
        </row>
        <row r="507">
          <cell r="F507" t="e">
            <v>#N/A</v>
          </cell>
        </row>
        <row r="512">
          <cell r="F512">
            <v>53.96</v>
          </cell>
        </row>
        <row r="528">
          <cell r="F528" t="e">
            <v>#N/A</v>
          </cell>
        </row>
        <row r="538">
          <cell r="F538" t="e">
            <v>#N/A</v>
          </cell>
        </row>
        <row r="544">
          <cell r="F544" t="e">
            <v>#N/A</v>
          </cell>
        </row>
        <row r="555">
          <cell r="F555">
            <v>29.31</v>
          </cell>
        </row>
        <row r="563">
          <cell r="F563" t="e">
            <v>#N/A</v>
          </cell>
        </row>
        <row r="591">
          <cell r="F591">
            <v>3.75</v>
          </cell>
        </row>
        <row r="594">
          <cell r="F594" t="e">
            <v>#N/A</v>
          </cell>
        </row>
        <row r="612">
          <cell r="F612" t="e">
            <v>#N/A</v>
          </cell>
        </row>
        <row r="631">
          <cell r="F631" t="e">
            <v>#N/A</v>
          </cell>
        </row>
        <row r="640">
          <cell r="F640" t="e">
            <v>#N/A</v>
          </cell>
        </row>
        <row r="652">
          <cell r="F652" t="e">
            <v>#N/A</v>
          </cell>
        </row>
        <row r="653">
          <cell r="F653" t="e">
            <v>#N/A</v>
          </cell>
        </row>
        <row r="659">
          <cell r="F659" t="e">
            <v>#N/A</v>
          </cell>
        </row>
        <row r="660">
          <cell r="F660" t="e">
            <v>#N/A</v>
          </cell>
        </row>
        <row r="665">
          <cell r="F665" t="e">
            <v>#N/A</v>
          </cell>
        </row>
        <row r="671">
          <cell r="F671" t="e">
            <v>#N/A</v>
          </cell>
        </row>
        <row r="710">
          <cell r="F710">
            <v>19.66</v>
          </cell>
        </row>
        <row r="724">
          <cell r="F724" t="e">
            <v>#N/A</v>
          </cell>
        </row>
        <row r="729">
          <cell r="F729">
            <v>1.44</v>
          </cell>
        </row>
        <row r="737">
          <cell r="F737">
            <v>6.02</v>
          </cell>
        </row>
        <row r="747">
          <cell r="F747">
            <v>6.92</v>
          </cell>
        </row>
        <row r="750">
          <cell r="F750">
            <v>44.01</v>
          </cell>
        </row>
        <row r="753">
          <cell r="F753">
            <v>5.57</v>
          </cell>
        </row>
        <row r="761">
          <cell r="F761">
            <v>21.11</v>
          </cell>
        </row>
        <row r="762">
          <cell r="F762">
            <v>33.630000000000003</v>
          </cell>
        </row>
        <row r="765">
          <cell r="F765">
            <v>23.7</v>
          </cell>
        </row>
        <row r="767">
          <cell r="F767">
            <v>13.6</v>
          </cell>
        </row>
        <row r="769">
          <cell r="F769">
            <v>46.68</v>
          </cell>
        </row>
        <row r="770">
          <cell r="F770">
            <v>47.2</v>
          </cell>
        </row>
        <row r="783">
          <cell r="F783">
            <v>24.13</v>
          </cell>
        </row>
        <row r="787">
          <cell r="F787">
            <v>50.21</v>
          </cell>
        </row>
        <row r="794">
          <cell r="F794">
            <v>1.26</v>
          </cell>
        </row>
        <row r="795">
          <cell r="F795">
            <v>1.26</v>
          </cell>
        </row>
        <row r="796">
          <cell r="F796">
            <v>12.36</v>
          </cell>
        </row>
        <row r="797">
          <cell r="F797">
            <v>5.52</v>
          </cell>
        </row>
        <row r="800">
          <cell r="F800">
            <v>1.99</v>
          </cell>
        </row>
        <row r="809">
          <cell r="F809">
            <v>1.0900000000000001</v>
          </cell>
        </row>
        <row r="810">
          <cell r="F810">
            <v>14.37</v>
          </cell>
        </row>
        <row r="817">
          <cell r="F817">
            <v>3.05</v>
          </cell>
        </row>
        <row r="820">
          <cell r="F820">
            <v>404.46</v>
          </cell>
        </row>
        <row r="834">
          <cell r="F834">
            <v>85.93</v>
          </cell>
        </row>
        <row r="841">
          <cell r="F841">
            <v>6.73</v>
          </cell>
        </row>
        <row r="844">
          <cell r="F844">
            <v>3.09</v>
          </cell>
        </row>
        <row r="847">
          <cell r="F847">
            <v>5.92</v>
          </cell>
        </row>
        <row r="848">
          <cell r="F848">
            <v>2.5099999999999998</v>
          </cell>
        </row>
        <row r="849">
          <cell r="F849">
            <v>1.65</v>
          </cell>
        </row>
        <row r="850">
          <cell r="F850" t="e">
            <v>#N/A</v>
          </cell>
        </row>
        <row r="853">
          <cell r="F853">
            <v>0.55000000000000004</v>
          </cell>
        </row>
        <row r="854">
          <cell r="F854">
            <v>13.61</v>
          </cell>
        </row>
        <row r="855">
          <cell r="F855">
            <v>2.59</v>
          </cell>
        </row>
        <row r="856">
          <cell r="F856">
            <v>6.8</v>
          </cell>
        </row>
        <row r="864">
          <cell r="F864">
            <v>5.81</v>
          </cell>
        </row>
        <row r="866">
          <cell r="F866">
            <v>8.9499999999999993</v>
          </cell>
        </row>
        <row r="867">
          <cell r="F867">
            <v>20.5</v>
          </cell>
        </row>
        <row r="868">
          <cell r="F868">
            <v>8.73</v>
          </cell>
        </row>
        <row r="871">
          <cell r="F871">
            <v>1.86</v>
          </cell>
        </row>
        <row r="872">
          <cell r="F872">
            <v>168.53</v>
          </cell>
        </row>
        <row r="873">
          <cell r="F873">
            <v>114.79</v>
          </cell>
        </row>
        <row r="885">
          <cell r="F885" t="e">
            <v>#N/A</v>
          </cell>
        </row>
        <row r="886">
          <cell r="F886">
            <v>16.100000000000001</v>
          </cell>
        </row>
        <row r="887">
          <cell r="F887">
            <v>8.8000000000000007</v>
          </cell>
        </row>
        <row r="888">
          <cell r="F888">
            <v>8.8000000000000007</v>
          </cell>
        </row>
        <row r="897">
          <cell r="F897" t="e">
            <v>#N/A</v>
          </cell>
        </row>
        <row r="899">
          <cell r="F899">
            <v>14.78</v>
          </cell>
        </row>
        <row r="904">
          <cell r="F904">
            <v>9.6199999999999992</v>
          </cell>
        </row>
        <row r="905">
          <cell r="F905">
            <v>21.31</v>
          </cell>
        </row>
        <row r="927">
          <cell r="F927">
            <v>35.57</v>
          </cell>
        </row>
        <row r="929">
          <cell r="F929">
            <v>118.5</v>
          </cell>
        </row>
        <row r="939">
          <cell r="F939">
            <v>85.52</v>
          </cell>
        </row>
        <row r="947">
          <cell r="F947">
            <v>1.53</v>
          </cell>
        </row>
        <row r="948">
          <cell r="F948">
            <v>6.44</v>
          </cell>
        </row>
        <row r="949">
          <cell r="F949">
            <v>6.14</v>
          </cell>
        </row>
        <row r="994">
          <cell r="F994">
            <v>36.28</v>
          </cell>
        </row>
        <row r="995">
          <cell r="F995">
            <v>29.69</v>
          </cell>
        </row>
        <row r="996">
          <cell r="F996">
            <v>44.22</v>
          </cell>
        </row>
        <row r="997">
          <cell r="F997">
            <v>122.76</v>
          </cell>
        </row>
        <row r="1002">
          <cell r="F1002" t="e">
            <v>#N/A</v>
          </cell>
        </row>
        <row r="1004">
          <cell r="F1004">
            <v>44.33</v>
          </cell>
        </row>
        <row r="1005">
          <cell r="F1005">
            <v>69.86</v>
          </cell>
        </row>
        <row r="1008">
          <cell r="F1008">
            <v>20.149999999999999</v>
          </cell>
        </row>
        <row r="1035">
          <cell r="F1035">
            <v>10.25</v>
          </cell>
        </row>
        <row r="1037">
          <cell r="F1037">
            <v>14.68</v>
          </cell>
        </row>
        <row r="1038">
          <cell r="F1038">
            <v>2.5</v>
          </cell>
        </row>
        <row r="1052">
          <cell r="F1052">
            <v>28.99</v>
          </cell>
        </row>
        <row r="1054">
          <cell r="F1054">
            <v>30.15</v>
          </cell>
        </row>
        <row r="1056">
          <cell r="F1056">
            <v>8.6999999999999993</v>
          </cell>
        </row>
        <row r="1057">
          <cell r="F1057">
            <v>9.4700000000000006</v>
          </cell>
        </row>
        <row r="1058">
          <cell r="F1058">
            <v>39.31</v>
          </cell>
        </row>
        <row r="1059">
          <cell r="F1059">
            <v>18.3</v>
          </cell>
        </row>
        <row r="1072">
          <cell r="F1072">
            <v>5.62</v>
          </cell>
        </row>
        <row r="1081">
          <cell r="F1081">
            <v>6.72</v>
          </cell>
        </row>
        <row r="1082">
          <cell r="F1082">
            <v>3.08</v>
          </cell>
        </row>
        <row r="1083">
          <cell r="F1083">
            <v>414.55</v>
          </cell>
        </row>
        <row r="1084">
          <cell r="F1084">
            <v>13.9</v>
          </cell>
        </row>
        <row r="1096">
          <cell r="F1096">
            <v>60</v>
          </cell>
        </row>
        <row r="1100">
          <cell r="F1100">
            <v>6.32</v>
          </cell>
        </row>
        <row r="1101">
          <cell r="F1101" t="e">
            <v>#N/A</v>
          </cell>
        </row>
        <row r="1102">
          <cell r="F1102" t="e">
            <v>#N/A</v>
          </cell>
        </row>
        <row r="1103">
          <cell r="F1103" t="e">
            <v>#N/A</v>
          </cell>
        </row>
        <row r="1104">
          <cell r="F1104" t="e">
            <v>#N/A</v>
          </cell>
        </row>
        <row r="1131">
          <cell r="F1131" t="e">
            <v>#N/A</v>
          </cell>
        </row>
        <row r="1132">
          <cell r="F1132" t="e">
            <v>#N/A</v>
          </cell>
        </row>
        <row r="1143">
          <cell r="F1143" t="e">
            <v>#N/A</v>
          </cell>
        </row>
        <row r="1144">
          <cell r="F1144" t="e">
            <v>#N/A</v>
          </cell>
        </row>
        <row r="1145">
          <cell r="F1145">
            <v>170.54</v>
          </cell>
        </row>
        <row r="1157">
          <cell r="F1157" t="e">
            <v>#N/A</v>
          </cell>
        </row>
        <row r="1158">
          <cell r="F1158" t="e">
            <v>#N/A</v>
          </cell>
        </row>
        <row r="1159">
          <cell r="F1159" t="e">
            <v>#N/A</v>
          </cell>
        </row>
        <row r="1160">
          <cell r="F1160" t="e">
            <v>#N/A</v>
          </cell>
        </row>
        <row r="1161">
          <cell r="F1161" t="e">
            <v>#N/A</v>
          </cell>
        </row>
        <row r="1169">
          <cell r="F1169">
            <v>326.43</v>
          </cell>
        </row>
        <row r="1170">
          <cell r="F1170">
            <v>315.67</v>
          </cell>
        </row>
        <row r="1171">
          <cell r="F1171">
            <v>296.24</v>
          </cell>
        </row>
        <row r="1172">
          <cell r="F1172">
            <v>18.649999999999999</v>
          </cell>
        </row>
        <row r="1173">
          <cell r="F1173">
            <v>6.37</v>
          </cell>
        </row>
        <row r="1174">
          <cell r="F1174">
            <v>1.2</v>
          </cell>
        </row>
        <row r="1175">
          <cell r="F1175">
            <v>1.26</v>
          </cell>
        </row>
        <row r="1176">
          <cell r="F1176">
            <v>0.87</v>
          </cell>
        </row>
        <row r="1177">
          <cell r="F1177">
            <v>6.37</v>
          </cell>
        </row>
        <row r="1178">
          <cell r="F1178">
            <v>247.64</v>
          </cell>
        </row>
        <row r="1179">
          <cell r="F1179">
            <v>265.79000000000002</v>
          </cell>
        </row>
        <row r="1180">
          <cell r="F1180">
            <v>33.49</v>
          </cell>
        </row>
        <row r="1181">
          <cell r="F1181">
            <v>32.42</v>
          </cell>
        </row>
        <row r="1182">
          <cell r="F1182">
            <v>52.39</v>
          </cell>
        </row>
        <row r="1195">
          <cell r="F1195">
            <v>0.65</v>
          </cell>
        </row>
        <row r="1196">
          <cell r="F1196">
            <v>0.72</v>
          </cell>
        </row>
        <row r="1197">
          <cell r="F1197">
            <v>19.149999999999999</v>
          </cell>
        </row>
        <row r="1198">
          <cell r="F1198" t="e">
            <v>#N/A</v>
          </cell>
        </row>
        <row r="1199">
          <cell r="F1199">
            <v>11.95</v>
          </cell>
        </row>
        <row r="1239">
          <cell r="F1239">
            <v>8.59</v>
          </cell>
        </row>
        <row r="1242">
          <cell r="F1242" t="e">
            <v>#N/A</v>
          </cell>
        </row>
        <row r="1249">
          <cell r="F1249">
            <v>0.87</v>
          </cell>
        </row>
        <row r="1251">
          <cell r="F1251">
            <v>2.7</v>
          </cell>
        </row>
        <row r="1252">
          <cell r="F1252">
            <v>0.9</v>
          </cell>
        </row>
        <row r="1253">
          <cell r="F1253">
            <v>2.1</v>
          </cell>
        </row>
        <row r="1254">
          <cell r="F1254">
            <v>4.5</v>
          </cell>
        </row>
        <row r="1255">
          <cell r="F1255" t="e">
            <v>#N/A</v>
          </cell>
        </row>
        <row r="1256">
          <cell r="F1256" t="e">
            <v>#N/A</v>
          </cell>
        </row>
        <row r="1257">
          <cell r="F1257">
            <v>2.89</v>
          </cell>
        </row>
        <row r="1258">
          <cell r="F1258">
            <v>78.27</v>
          </cell>
        </row>
        <row r="1261">
          <cell r="F1261">
            <v>2.5099999999999998</v>
          </cell>
        </row>
        <row r="1262">
          <cell r="F1262">
            <v>2.09</v>
          </cell>
        </row>
        <row r="1264">
          <cell r="F1264">
            <v>686525.4</v>
          </cell>
        </row>
        <row r="1265">
          <cell r="F1265">
            <v>660000</v>
          </cell>
        </row>
        <row r="1266">
          <cell r="F1266">
            <v>1673034</v>
          </cell>
        </row>
        <row r="1267">
          <cell r="F1267">
            <v>22.64</v>
          </cell>
        </row>
        <row r="1268">
          <cell r="F1268">
            <v>11.4</v>
          </cell>
        </row>
        <row r="1269">
          <cell r="F1269">
            <v>619888.5</v>
          </cell>
        </row>
        <row r="1270">
          <cell r="F1270">
            <v>580000</v>
          </cell>
        </row>
        <row r="1271">
          <cell r="F1271">
            <v>99.36</v>
          </cell>
        </row>
        <row r="1272">
          <cell r="F1272">
            <v>29.53</v>
          </cell>
        </row>
        <row r="1273">
          <cell r="F1273">
            <v>38.44</v>
          </cell>
        </row>
        <row r="1274">
          <cell r="F1274">
            <v>234747.82</v>
          </cell>
        </row>
        <row r="1275">
          <cell r="F1275">
            <v>194455.97</v>
          </cell>
        </row>
        <row r="1276">
          <cell r="F1276">
            <v>47.58</v>
          </cell>
        </row>
        <row r="1277">
          <cell r="F1277">
            <v>48.11</v>
          </cell>
        </row>
        <row r="1278">
          <cell r="F1278">
            <v>42.67</v>
          </cell>
        </row>
        <row r="1279">
          <cell r="F1279">
            <v>165742.76</v>
          </cell>
        </row>
        <row r="1283">
          <cell r="F1283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."/>
      <sheetName val="Proj."/>
      <sheetName val="Orç_Mód"/>
      <sheetName val="Orç_Quiosque"/>
      <sheetName val="Inst_Quiosque"/>
      <sheetName val="Fonte"/>
      <sheetName val="INST HIDR (FONTE)"/>
      <sheetName val="Inst_Irrig"/>
      <sheetName val="Orç_Urb02"/>
      <sheetName val="Comp1"/>
      <sheetName val="Ins."/>
      <sheetName val="CPU-10-14"/>
      <sheetName val="INS-10-14"/>
      <sheetName val="Mem_Quiosque"/>
      <sheetName val="Res_Quiosque"/>
      <sheetName val="Cronograma"/>
      <sheetName val="Orç_Urb01"/>
      <sheetName val="Orç_Muro"/>
      <sheetName val="Res_Urb01"/>
      <sheetName val="Mem_Urb01"/>
      <sheetName val="Res_Urb02"/>
      <sheetName val="Mem_Urb02"/>
      <sheetName val="Res_Muro"/>
      <sheetName val="Mem_Muro"/>
      <sheetName val="Mem_Muro1"/>
      <sheetName val="BDI1"/>
      <sheetName val="BDI"/>
      <sheetName val="LSO1"/>
      <sheetName val="Encargos"/>
      <sheetName val="Orç Pav"/>
      <sheetName val="CompPav"/>
      <sheetName val="QCI"/>
      <sheetName val="Des-OGU"/>
      <sheetName val="Físico-Financ."/>
      <sheetName val="Orç_Q01"/>
      <sheetName val="Inst_Q01"/>
      <sheetName val="Orç_Arquib"/>
      <sheetName val="Orç.F.&amp;S."/>
      <sheetName val="Mem_Q01"/>
      <sheetName val="Mem_Arquib"/>
      <sheetName val="M.Calc.Fos"/>
      <sheetName val="M.Calc.Sumi"/>
      <sheetName val="F. Sum."/>
      <sheetName val="Teste Perc"/>
      <sheetName val="Res_Q01"/>
      <sheetName val="Res_Arquib"/>
      <sheetName val="Res.M.Fossa"/>
      <sheetName val="ADM DA OBRA"/>
      <sheetName val="LSO"/>
      <sheetName val="LOCAIS"/>
      <sheetName val="CPS"/>
      <sheetName val="Equ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3">
          <cell r="F93">
            <v>35.71</v>
          </cell>
        </row>
        <row r="135">
          <cell r="F135">
            <v>21.7</v>
          </cell>
        </row>
        <row r="166">
          <cell r="F166">
            <v>75</v>
          </cell>
        </row>
        <row r="191">
          <cell r="F191">
            <v>22.5</v>
          </cell>
        </row>
        <row r="317">
          <cell r="F317">
            <v>0.96</v>
          </cell>
        </row>
        <row r="359">
          <cell r="F359">
            <v>323.23</v>
          </cell>
        </row>
        <row r="411">
          <cell r="F411">
            <v>48.87</v>
          </cell>
        </row>
        <row r="417">
          <cell r="F417">
            <v>295.66000000000003</v>
          </cell>
        </row>
        <row r="432">
          <cell r="F432">
            <v>759</v>
          </cell>
        </row>
        <row r="844">
          <cell r="F844">
            <v>990.28</v>
          </cell>
        </row>
        <row r="845">
          <cell r="F845">
            <v>76.5</v>
          </cell>
        </row>
        <row r="865">
          <cell r="F865">
            <v>191.31</v>
          </cell>
        </row>
        <row r="931">
          <cell r="F931">
            <v>11.47</v>
          </cell>
        </row>
        <row r="1139">
          <cell r="F1139">
            <v>1</v>
          </cell>
        </row>
        <row r="1140">
          <cell r="F1140">
            <v>2.63</v>
          </cell>
        </row>
        <row r="1142">
          <cell r="F1142">
            <v>18.87</v>
          </cell>
        </row>
        <row r="1145">
          <cell r="F1145">
            <v>33.33</v>
          </cell>
        </row>
        <row r="1172">
          <cell r="F1172">
            <v>1450</v>
          </cell>
        </row>
        <row r="1212">
          <cell r="F1212">
            <v>30</v>
          </cell>
        </row>
        <row r="1341">
          <cell r="F1341">
            <v>1.58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I2" t="str">
            <v>paralelepípedo</v>
          </cell>
        </row>
      </sheetData>
      <sheetData sheetId="31"/>
      <sheetData sheetId="32"/>
      <sheetData sheetId="33"/>
      <sheetData sheetId="34">
        <row r="5">
          <cell r="J5">
            <v>0.97947368421052627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ENTRO IDOSO"/>
      <sheetName val="Urbanização"/>
      <sheetName val="Muro"/>
      <sheetName val="Fossa-Sumidouro"/>
      <sheetName val="Fossa-Sumidouro (2)"/>
      <sheetName val="Instalações"/>
      <sheetName val="Res_Mem"/>
      <sheetName val="Mem_Fossa-Sumidouro"/>
      <sheetName val="Mem_Fossa-Sumidouro (2)"/>
      <sheetName val="Mem_CENTRO"/>
      <sheetName val="Mem_Muro"/>
      <sheetName val="Mem_Urbanização"/>
      <sheetName val="Adm e Placa"/>
      <sheetName val="Físico-Financeiro Global"/>
      <sheetName val="BDI1"/>
      <sheetName val="BDI"/>
      <sheetName val="Encargos Sociais"/>
      <sheetName val="QCI"/>
      <sheetName val="Desembolso"/>
      <sheetName val="Físico-Financeiro individual"/>
      <sheetName val="Insumos"/>
      <sheetName val="Composições"/>
      <sheetName val="INSUMOS_SINAPI"/>
      <sheetName val="SERVIÇOS_SINA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8">
          <cell r="F88">
            <v>0.33</v>
          </cell>
        </row>
        <row r="89">
          <cell r="F89">
            <v>250</v>
          </cell>
        </row>
        <row r="207">
          <cell r="F207">
            <v>62.7</v>
          </cell>
        </row>
        <row r="437">
          <cell r="F437">
            <v>116.67</v>
          </cell>
        </row>
        <row r="454">
          <cell r="F454">
            <v>178.57</v>
          </cell>
        </row>
        <row r="774">
          <cell r="F774">
            <v>53.47</v>
          </cell>
        </row>
      </sheetData>
      <sheetData sheetId="22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QCI"/>
      <sheetName val="Módulos"/>
      <sheetName val="Gramado"/>
      <sheetName val="Muro"/>
      <sheetName val="Entrada"/>
      <sheetName val="Bilheteria"/>
      <sheetName val="Composições"/>
      <sheetName val="Insumos"/>
      <sheetName val="Arquibancada"/>
      <sheetName val="Muro e alambrado"/>
      <sheetName val="Banco de reservas"/>
      <sheetName val="Cisterna"/>
      <sheetName val="Casa de força"/>
      <sheetName val="Instalações_Bilheteria"/>
      <sheetName val="Instalações_Entrada"/>
      <sheetName val="Instalações do campo"/>
      <sheetName val="Cotação"/>
      <sheetName val="Adm e Placa"/>
      <sheetName val="Físico-Financeiro individual"/>
      <sheetName val="Físico-Financeiro Global"/>
      <sheetName val="Desembolso"/>
      <sheetName val="BDI"/>
      <sheetName val="Encargos Sociais"/>
      <sheetName val="Res_Mem"/>
      <sheetName val="Mem_Entrada"/>
      <sheetName val="Mem_Bilheteria"/>
      <sheetName val="Mem_Arquibancada"/>
      <sheetName val="Mem_Muro"/>
      <sheetName val="Mem_Muro e alambrado"/>
      <sheetName val="Mem_Gramado"/>
      <sheetName val="Mem_Banco"/>
      <sheetName val="Mem_Cisterna"/>
      <sheetName val="Mem_Casa de força"/>
      <sheetName val="INS_12.13"/>
      <sheetName val="SERV_12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PIAUÍ</v>
          </cell>
        </row>
        <row r="11">
          <cell r="D11">
            <v>7539</v>
          </cell>
        </row>
        <row r="18">
          <cell r="D18" t="str">
            <v>00019116918305003517</v>
          </cell>
        </row>
        <row r="141">
          <cell r="F141">
            <v>49.67</v>
          </cell>
        </row>
        <row r="193">
          <cell r="F193">
            <v>1.1299999999999999</v>
          </cell>
        </row>
        <row r="198">
          <cell r="F198">
            <v>44.8</v>
          </cell>
        </row>
        <row r="329">
          <cell r="F329">
            <v>0.41</v>
          </cell>
        </row>
        <row r="330">
          <cell r="F330">
            <v>0.56999999999999995</v>
          </cell>
        </row>
        <row r="335">
          <cell r="F335">
            <v>0.18</v>
          </cell>
        </row>
        <row r="336">
          <cell r="F336">
            <v>0.22</v>
          </cell>
        </row>
        <row r="1034">
          <cell r="F1034">
            <v>21</v>
          </cell>
        </row>
        <row r="1110">
          <cell r="F1110">
            <v>6.65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Fonte"/>
      <sheetName val="InstIrrig"/>
      <sheetName val="LOCAIS"/>
      <sheetName val="BDI"/>
      <sheetName val="LSO"/>
      <sheetName val="Cronograma"/>
      <sheetName val="Comp1"/>
      <sheetName val="CPS"/>
      <sheetName val="Resumo"/>
      <sheetName val="RAF-I1 (2)"/>
      <sheetName val="OrçCisterna"/>
      <sheetName val="Inst-Res"/>
      <sheetName val="RAF-C1"/>
      <sheetName val="M_deCálculoTérreo"/>
      <sheetName val="M_deCálculoCisterna"/>
      <sheetName val="QCI"/>
      <sheetName val="DESEMB_"/>
      <sheetName val="Cronograma FF"/>
      <sheetName val="M.Calc.Sumi"/>
      <sheetName val="M.Calc.Fos"/>
      <sheetName val="Fos.-sumid-IMP"/>
      <sheetName val="Orç.F.&amp;S."/>
      <sheetName val="Res_M_deCálculo"/>
      <sheetName val="Res_M_deCálCist"/>
      <sheetName val="Irrigação"/>
      <sheetName val="Bomba para poço"/>
      <sheetName val="Equipamentos"/>
      <sheetName val="Equip"/>
      <sheetName val="RAF-I1"/>
      <sheetName val="Instalações"/>
      <sheetName val="Plan1"/>
      <sheetName val="Insumos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98">
          <cell r="F398">
            <v>60</v>
          </cell>
        </row>
      </sheetData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I"/>
      <sheetName val="Desembolso"/>
      <sheetName val="Físico-Financeiro"/>
      <sheetName val="Resumo"/>
      <sheetName val="Orçamento"/>
      <sheetName val="M CALCULO"/>
      <sheetName val="ADM LOCAL"/>
      <sheetName val="Composiçõe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1">
          <cell r="E81">
            <v>0.25</v>
          </cell>
        </row>
        <row r="83">
          <cell r="E83">
            <v>5.18</v>
          </cell>
        </row>
        <row r="84">
          <cell r="E84">
            <v>120</v>
          </cell>
        </row>
        <row r="85">
          <cell r="E85">
            <v>17.36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FORMA DE U.E."/>
      <sheetName val="AMPLIAÇÃO DE U.E."/>
      <sheetName val="CONSTRUÇÃO DE MURO"/>
      <sheetName val="Físico-Financ."/>
      <sheetName val="Comp1"/>
    </sheetNames>
    <sheetDataSet>
      <sheetData sheetId="0"/>
      <sheetData sheetId="1" refreshError="1"/>
      <sheetData sheetId="2" refreshError="1"/>
      <sheetData sheetId="3"/>
      <sheetData sheetId="4" refreshError="1"/>
      <sheetData sheetId="5">
        <row r="531">
          <cell r="I531">
            <v>88309</v>
          </cell>
        </row>
        <row r="583">
          <cell r="G583">
            <v>9.620000000000001</v>
          </cell>
          <cell r="I583">
            <v>88316</v>
          </cell>
        </row>
        <row r="609">
          <cell r="I609">
            <v>88262</v>
          </cell>
        </row>
        <row r="635">
          <cell r="G635">
            <v>10.02</v>
          </cell>
          <cell r="I635">
            <v>88239</v>
          </cell>
        </row>
        <row r="687">
          <cell r="G687">
            <v>10.02</v>
          </cell>
          <cell r="I687">
            <v>88238</v>
          </cell>
        </row>
        <row r="713">
          <cell r="I713">
            <v>88245</v>
          </cell>
        </row>
        <row r="791">
          <cell r="G791">
            <v>10.18</v>
          </cell>
          <cell r="I791">
            <v>88241</v>
          </cell>
        </row>
        <row r="843">
          <cell r="G843">
            <v>21.16</v>
          </cell>
          <cell r="I843">
            <v>88297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intético"/>
      <sheetName val="Orçamento Analítico"/>
      <sheetName val="Curva ABC de Serviços"/>
      <sheetName val="Curva ABC de Insumos"/>
      <sheetName val="Cronograma"/>
      <sheetName val="BDI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Físico-Financeiro"/>
      <sheetName val="Equipamentos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6">
          <cell r="D26">
            <v>48</v>
          </cell>
        </row>
        <row r="213">
          <cell r="D213">
            <v>3.3</v>
          </cell>
        </row>
        <row r="214">
          <cell r="D214">
            <v>1.45</v>
          </cell>
        </row>
        <row r="215">
          <cell r="D215">
            <v>2500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ação"/>
      <sheetName val="Comp1"/>
      <sheetName val="RESUMO"/>
      <sheetName val="REFORMA DE U.E."/>
      <sheetName val="Instalações"/>
      <sheetName val="Físico-Financeiro "/>
      <sheetName val="BDI CORRETO"/>
      <sheetName val="LSO"/>
      <sheetName val="COMPOSIÇÃO-03-2015"/>
      <sheetName val="INSUMOS-03-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4">
          <cell r="G54">
            <v>0.89459999999999995</v>
          </cell>
        </row>
      </sheetData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R_ORÇAMENTO"/>
      <sheetName val="IPSERV"/>
      <sheetName val="RELAÇÃO_DE_SERVIÇOS"/>
      <sheetName val="IPMATE"/>
      <sheetName val="RELAÇÃO_DE_MATERIAIS"/>
      <sheetName val="ORÇAMENTO DE SERVIÇO"/>
      <sheetName val="ORÇAMENTO DE MATERIAL"/>
      <sheetName val="RESUMO"/>
      <sheetName val="CRONOGRAMA"/>
      <sheetName val="NOMES"/>
      <sheetName val="SERV"/>
      <sheetName val="MATE"/>
    </sheetNames>
    <sheetDataSet>
      <sheetData sheetId="0">
        <row r="150">
          <cell r="A150" t="str">
            <v>COORDENADORIA DE PREÇOS E CUSTOS - EPROC</v>
          </cell>
          <cell r="B150" t="str">
            <v>GERÊNCIA DE PROJETOS - EPRO</v>
          </cell>
          <cell r="D150" t="str">
            <v>DIRETORIA DE ENGENHARIA E MEIO AMBIENTE - DE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Geral"/>
      <sheetName val="Orç Asf sobre calç"/>
      <sheetName val="Orç Asf do zero"/>
      <sheetName val="ADM LOCAL"/>
      <sheetName val="Mob e Desmb"/>
      <sheetName val="Comp 1"/>
      <sheetName val="Comp 2"/>
      <sheetName val="QCI"/>
      <sheetName val="LEIS SOCIAIS"/>
      <sheetName val="BDI"/>
      <sheetName val="Físico-Financeir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7">
          <cell r="E57">
            <v>79</v>
          </cell>
        </row>
        <row r="117">
          <cell r="E117">
            <v>2.71</v>
          </cell>
        </row>
        <row r="965">
          <cell r="E965">
            <v>14.2</v>
          </cell>
        </row>
        <row r="1003">
          <cell r="E1003">
            <v>71.459999999999994</v>
          </cell>
        </row>
        <row r="1007">
          <cell r="E1007">
            <v>66.67</v>
          </cell>
        </row>
        <row r="1223">
          <cell r="E1223">
            <v>19.73</v>
          </cell>
        </row>
        <row r="1224">
          <cell r="E1224">
            <v>1.42</v>
          </cell>
        </row>
        <row r="1225">
          <cell r="E1225">
            <v>38.89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Geral"/>
      <sheetName val="Projeto"/>
      <sheetName val="Orçamento Pav Vias"/>
      <sheetName val="ADM LOCAL"/>
      <sheetName val="Composições"/>
      <sheetName val="BDI"/>
      <sheetName val="LEIS SOCIAIS"/>
      <sheetName val="CRONOGRAMA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>
            <v>0.25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I"/>
      <sheetName val="Desembolso"/>
      <sheetName val="Físico-Financeiro"/>
      <sheetName val="Resumo"/>
      <sheetName val="Orçamento"/>
      <sheetName val="M CALCULO"/>
      <sheetName val="ADM LOCAL"/>
      <sheetName val="Composiçõe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4">
          <cell r="E74">
            <v>28.22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  <sheetName val="Resumo"/>
      <sheetName val="Orçamento"/>
      <sheetName val="Físico-Financeiro"/>
      <sheetName val="Físico-Financeiro detalhado"/>
      <sheetName val="Composições"/>
      <sheetName val="ADM LOCAL"/>
      <sheetName val="BDI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DADOS:</v>
          </cell>
          <cell r="I1" t="str">
            <v>X</v>
          </cell>
        </row>
        <row r="2">
          <cell r="B2" t="str">
            <v>SALÁRIO MÍNIMO</v>
          </cell>
          <cell r="C2">
            <v>545</v>
          </cell>
          <cell r="J2" t="str">
            <v>Pedra Poliédrica</v>
          </cell>
        </row>
        <row r="3">
          <cell r="B3" t="str">
            <v>EFICIÊNCIA</v>
          </cell>
          <cell r="C3">
            <v>0.75</v>
          </cell>
          <cell r="I3" t="str">
            <v>X</v>
          </cell>
          <cell r="J3" t="str">
            <v>Paralelepípedo</v>
          </cell>
        </row>
        <row r="4">
          <cell r="B4" t="str">
            <v>BDI</v>
          </cell>
          <cell r="C4">
            <v>0.22</v>
          </cell>
        </row>
        <row r="5">
          <cell r="B5" t="str">
            <v>LEIS SOCIAIS</v>
          </cell>
          <cell r="C5">
            <v>1.2219</v>
          </cell>
        </row>
        <row r="6">
          <cell r="B6" t="str">
            <v>OGU</v>
          </cell>
          <cell r="C6">
            <v>950000</v>
          </cell>
          <cell r="I6">
            <v>28500</v>
          </cell>
          <cell r="J6" t="str">
            <v>Valor da contrapartida minima</v>
          </cell>
        </row>
        <row r="7">
          <cell r="B7" t="str">
            <v>CONTRAPARTIDA</v>
          </cell>
          <cell r="C7">
            <v>0.03</v>
          </cell>
          <cell r="J7" t="str">
            <v>Projeto</v>
          </cell>
        </row>
        <row r="8">
          <cell r="B8" t="str">
            <v>TOTAL IDEAL</v>
          </cell>
          <cell r="C8">
            <v>978500</v>
          </cell>
        </row>
        <row r="9">
          <cell r="B9" t="str">
            <v>TOTAL GERAL</v>
          </cell>
          <cell r="C9">
            <v>978500</v>
          </cell>
        </row>
        <row r="10">
          <cell r="B10" t="str">
            <v>DIFERENÇA</v>
          </cell>
          <cell r="C10">
            <v>0</v>
          </cell>
        </row>
        <row r="11">
          <cell r="B11" t="str">
            <v>PREÇO POR M²</v>
          </cell>
          <cell r="C11" t="e">
            <v>#REF!</v>
          </cell>
        </row>
        <row r="12">
          <cell r="B12" t="str">
            <v>MUNICÍPIO</v>
          </cell>
          <cell r="C12" t="str">
            <v>JOSÉ DE FREITAS (PI)</v>
          </cell>
        </row>
        <row r="13">
          <cell r="B13" t="str">
            <v>PAVIMENTAÇÃO</v>
          </cell>
          <cell r="C13" t="str">
            <v>Paralelepípedo</v>
          </cell>
        </row>
        <row r="14">
          <cell r="B14" t="str">
            <v>CONTRATO DE REPASSE</v>
          </cell>
          <cell r="C14" t="str">
            <v>763567/2011</v>
          </cell>
        </row>
        <row r="15">
          <cell r="B15" t="str">
            <v>PROGRAMA</v>
          </cell>
        </row>
        <row r="16">
          <cell r="B16" t="str">
            <v>Nº DE FAMÍLIAS BENEFICIADAS</v>
          </cell>
          <cell r="C16">
            <v>33</v>
          </cell>
        </row>
        <row r="18">
          <cell r="A18">
            <v>1</v>
          </cell>
          <cell r="B18" t="str">
            <v>Mão-de-obra</v>
          </cell>
          <cell r="C18" t="str">
            <v>unid.</v>
          </cell>
          <cell r="D18" t="str">
            <v>nome</v>
          </cell>
          <cell r="E18" t="str">
            <v>simples</v>
          </cell>
          <cell r="F18" t="str">
            <v>CODIGO SINAPI</v>
          </cell>
          <cell r="G18" t="str">
            <v>com lso</v>
          </cell>
          <cell r="H18" t="str">
            <v>s bdi</v>
          </cell>
        </row>
        <row r="19">
          <cell r="A19">
            <v>2</v>
          </cell>
          <cell r="B19" t="str">
            <v>Motorista/operador</v>
          </cell>
          <cell r="C19" t="str">
            <v>h</v>
          </cell>
          <cell r="D19" t="str">
            <v>mot</v>
          </cell>
          <cell r="E19">
            <v>5.37</v>
          </cell>
          <cell r="F19">
            <v>4093</v>
          </cell>
          <cell r="G19">
            <v>11.93</v>
          </cell>
          <cell r="H19">
            <v>5.37</v>
          </cell>
        </row>
        <row r="21">
          <cell r="A21">
            <v>3</v>
          </cell>
          <cell r="B21" t="str">
            <v>Oficial</v>
          </cell>
          <cell r="C21" t="str">
            <v>h</v>
          </cell>
          <cell r="D21" t="str">
            <v>ofi</v>
          </cell>
          <cell r="E21">
            <v>3.64</v>
          </cell>
          <cell r="G21">
            <v>8.09</v>
          </cell>
          <cell r="H21">
            <v>3.64</v>
          </cell>
        </row>
        <row r="22">
          <cell r="A22" t="str">
            <v>3.1</v>
          </cell>
          <cell r="B22" t="str">
            <v>Assentador de meio-fio (pedreiro)</v>
          </cell>
          <cell r="C22" t="str">
            <v>h</v>
          </cell>
          <cell r="D22" t="str">
            <v>ofi</v>
          </cell>
          <cell r="E22">
            <v>3.64</v>
          </cell>
          <cell r="F22">
            <v>4750</v>
          </cell>
        </row>
        <row r="23">
          <cell r="A23" t="str">
            <v>3.2</v>
          </cell>
          <cell r="B23" t="str">
            <v>Calceteiro (pedreiro)</v>
          </cell>
          <cell r="C23" t="str">
            <v>h</v>
          </cell>
          <cell r="D23" t="str">
            <v>ofi</v>
          </cell>
          <cell r="E23">
            <v>3.64</v>
          </cell>
          <cell r="F23">
            <v>4750</v>
          </cell>
        </row>
        <row r="24">
          <cell r="A24" t="str">
            <v>3.3</v>
          </cell>
          <cell r="B24" t="str">
            <v>Carpinteiro</v>
          </cell>
          <cell r="C24" t="str">
            <v>h</v>
          </cell>
          <cell r="D24" t="str">
            <v>ofi</v>
          </cell>
          <cell r="E24">
            <v>3.64</v>
          </cell>
          <cell r="F24">
            <v>1213</v>
          </cell>
        </row>
        <row r="25">
          <cell r="A25" t="str">
            <v>3.4</v>
          </cell>
          <cell r="B25" t="str">
            <v>Pedreiro</v>
          </cell>
          <cell r="C25" t="str">
            <v>h</v>
          </cell>
          <cell r="D25" t="str">
            <v>ofi</v>
          </cell>
          <cell r="E25">
            <v>3.64</v>
          </cell>
          <cell r="F25">
            <v>4750</v>
          </cell>
        </row>
        <row r="26">
          <cell r="A26" t="str">
            <v>3.5</v>
          </cell>
          <cell r="B26" t="str">
            <v>Pintor</v>
          </cell>
          <cell r="C26" t="str">
            <v>h</v>
          </cell>
          <cell r="D26" t="str">
            <v>ofi</v>
          </cell>
          <cell r="E26">
            <v>3.64</v>
          </cell>
          <cell r="F26">
            <v>4783</v>
          </cell>
        </row>
        <row r="30">
          <cell r="A30">
            <v>4</v>
          </cell>
          <cell r="B30" t="str">
            <v>Servente</v>
          </cell>
          <cell r="C30" t="str">
            <v>h</v>
          </cell>
          <cell r="D30" t="str">
            <v>srv</v>
          </cell>
          <cell r="E30">
            <v>2.5299999999999998</v>
          </cell>
          <cell r="F30">
            <v>6111</v>
          </cell>
          <cell r="G30">
            <v>5.62</v>
          </cell>
          <cell r="H30">
            <v>2.5299999999999998</v>
          </cell>
        </row>
        <row r="31">
          <cell r="A31">
            <v>5</v>
          </cell>
        </row>
        <row r="32">
          <cell r="A32">
            <v>6</v>
          </cell>
          <cell r="B32" t="str">
            <v>Material</v>
          </cell>
          <cell r="C32" t="str">
            <v>unid.</v>
          </cell>
          <cell r="D32" t="str">
            <v>nome</v>
          </cell>
          <cell r="E32" t="str">
            <v>simples</v>
          </cell>
        </row>
        <row r="33">
          <cell r="A33">
            <v>7</v>
          </cell>
          <cell r="B33" t="str">
            <v>Cimento</v>
          </cell>
          <cell r="C33" t="str">
            <v>kg</v>
          </cell>
          <cell r="D33" t="str">
            <v>cim</v>
          </cell>
          <cell r="E33">
            <v>0.48</v>
          </cell>
          <cell r="F33">
            <v>1379</v>
          </cell>
          <cell r="G33">
            <v>24</v>
          </cell>
        </row>
        <row r="34">
          <cell r="A34">
            <v>8</v>
          </cell>
          <cell r="B34" t="str">
            <v>Areia grossa</v>
          </cell>
          <cell r="C34" t="str">
            <v>m³</v>
          </cell>
          <cell r="D34" t="str">
            <v>agr</v>
          </cell>
          <cell r="E34">
            <v>52.5</v>
          </cell>
          <cell r="F34">
            <v>367</v>
          </cell>
          <cell r="G34">
            <v>240</v>
          </cell>
        </row>
        <row r="35">
          <cell r="A35">
            <v>9</v>
          </cell>
          <cell r="B35" t="str">
            <v>Seixo lavado</v>
          </cell>
          <cell r="C35" t="str">
            <v>m³</v>
          </cell>
          <cell r="D35" t="str">
            <v>sxo</v>
          </cell>
          <cell r="E35">
            <v>127.32</v>
          </cell>
          <cell r="F35">
            <v>4734</v>
          </cell>
          <cell r="G35">
            <v>200</v>
          </cell>
        </row>
        <row r="36">
          <cell r="A36">
            <v>10</v>
          </cell>
          <cell r="B36" t="str">
            <v>Areia fina</v>
          </cell>
          <cell r="C36" t="str">
            <v>m³</v>
          </cell>
          <cell r="D36" t="str">
            <v>afi</v>
          </cell>
          <cell r="E36">
            <v>45</v>
          </cell>
          <cell r="F36">
            <v>366</v>
          </cell>
          <cell r="G36">
            <v>120</v>
          </cell>
        </row>
        <row r="37">
          <cell r="A37">
            <v>11</v>
          </cell>
          <cell r="B37" t="str">
            <v>Areia media</v>
          </cell>
          <cell r="C37" t="str">
            <v>m³</v>
          </cell>
          <cell r="D37" t="str">
            <v>amed</v>
          </cell>
          <cell r="E37">
            <v>40</v>
          </cell>
          <cell r="F37">
            <v>370</v>
          </cell>
        </row>
        <row r="38">
          <cell r="A38">
            <v>12</v>
          </cell>
          <cell r="B38" t="str">
            <v>Pedra de mão</v>
          </cell>
          <cell r="C38" t="str">
            <v>m³</v>
          </cell>
          <cell r="D38" t="str">
            <v>pdm</v>
          </cell>
          <cell r="E38">
            <v>72.930000000000007</v>
          </cell>
          <cell r="F38">
            <v>4730</v>
          </cell>
          <cell r="G38">
            <v>120</v>
          </cell>
        </row>
        <row r="39">
          <cell r="A39">
            <v>13</v>
          </cell>
          <cell r="B39" t="str">
            <v>Cal</v>
          </cell>
          <cell r="C39" t="str">
            <v>kg</v>
          </cell>
          <cell r="D39" t="str">
            <v>cal</v>
          </cell>
          <cell r="E39">
            <v>0.4</v>
          </cell>
          <cell r="F39">
            <v>1106</v>
          </cell>
        </row>
        <row r="40">
          <cell r="A40">
            <v>14</v>
          </cell>
          <cell r="B40" t="str">
            <v>Oleo diesel</v>
          </cell>
          <cell r="C40" t="str">
            <v>l</v>
          </cell>
          <cell r="D40" t="str">
            <v>odi</v>
          </cell>
          <cell r="E40">
            <v>2.04</v>
          </cell>
          <cell r="F40">
            <v>4221</v>
          </cell>
        </row>
        <row r="41">
          <cell r="A41">
            <v>15</v>
          </cell>
          <cell r="B41" t="str">
            <v>Óleo lubrificante</v>
          </cell>
          <cell r="C41" t="str">
            <v>l</v>
          </cell>
          <cell r="D41" t="str">
            <v>lub</v>
          </cell>
          <cell r="E41">
            <v>14.04</v>
          </cell>
          <cell r="F41">
            <v>4227</v>
          </cell>
        </row>
        <row r="42">
          <cell r="A42">
            <v>16</v>
          </cell>
          <cell r="B42" t="str">
            <v>Graxa</v>
          </cell>
          <cell r="C42" t="str">
            <v>kg</v>
          </cell>
          <cell r="D42" t="str">
            <v>grx</v>
          </cell>
          <cell r="E42">
            <v>16.809999999999999</v>
          </cell>
          <cell r="F42">
            <v>4229</v>
          </cell>
        </row>
        <row r="43">
          <cell r="A43">
            <v>17</v>
          </cell>
          <cell r="B43" t="str">
            <v>Filtro caminhão basculante 6,5m³</v>
          </cell>
          <cell r="C43" t="str">
            <v>jg</v>
          </cell>
          <cell r="D43" t="str">
            <v>fil1</v>
          </cell>
          <cell r="E43">
            <v>18</v>
          </cell>
        </row>
        <row r="44">
          <cell r="A44">
            <v>18</v>
          </cell>
          <cell r="B44" t="str">
            <v>Filtro trator de esteira</v>
          </cell>
          <cell r="C44" t="str">
            <v>jg</v>
          </cell>
          <cell r="D44" t="str">
            <v>fil2</v>
          </cell>
          <cell r="E44">
            <v>18.329999999999998</v>
          </cell>
        </row>
        <row r="45">
          <cell r="A45">
            <v>19</v>
          </cell>
          <cell r="B45" t="str">
            <v>Filtro motoniveladora</v>
          </cell>
          <cell r="C45" t="str">
            <v>jg</v>
          </cell>
          <cell r="D45" t="str">
            <v>fil3</v>
          </cell>
          <cell r="E45">
            <v>50</v>
          </cell>
        </row>
        <row r="46">
          <cell r="A46">
            <v>20</v>
          </cell>
          <cell r="B46" t="str">
            <v>Filtro caminhão irrigadeira</v>
          </cell>
          <cell r="C46" t="str">
            <v>jg</v>
          </cell>
          <cell r="D46" t="str">
            <v>fil4</v>
          </cell>
          <cell r="E46">
            <v>18.329999999999998</v>
          </cell>
        </row>
        <row r="47">
          <cell r="A47">
            <v>21</v>
          </cell>
          <cell r="B47" t="str">
            <v>Filtro trator sobre pneus</v>
          </cell>
          <cell r="C47" t="str">
            <v>jg</v>
          </cell>
          <cell r="D47" t="str">
            <v>fil5</v>
          </cell>
          <cell r="E47">
            <v>18.329999999999998</v>
          </cell>
        </row>
        <row r="48">
          <cell r="A48">
            <v>22</v>
          </cell>
          <cell r="B48" t="str">
            <v>Filtro rolo compactador estático</v>
          </cell>
          <cell r="C48" t="str">
            <v>jg</v>
          </cell>
          <cell r="D48" t="str">
            <v>fil6</v>
          </cell>
          <cell r="E48">
            <v>18.329999999999998</v>
          </cell>
        </row>
        <row r="49">
          <cell r="A49">
            <v>23</v>
          </cell>
          <cell r="B49" t="str">
            <v>Filtro rolo compactador vibratório</v>
          </cell>
          <cell r="C49" t="str">
            <v>jg</v>
          </cell>
          <cell r="D49" t="str">
            <v>fil7</v>
          </cell>
          <cell r="E49">
            <v>18.329999999999998</v>
          </cell>
        </row>
        <row r="50">
          <cell r="A50">
            <v>24</v>
          </cell>
          <cell r="B50" t="str">
            <v>Pneu caminhão basculante 6,5m³</v>
          </cell>
          <cell r="C50" t="str">
            <v>un</v>
          </cell>
          <cell r="D50" t="str">
            <v>pne1</v>
          </cell>
          <cell r="E50">
            <v>800</v>
          </cell>
        </row>
        <row r="51">
          <cell r="A51">
            <v>25</v>
          </cell>
          <cell r="B51" t="str">
            <v>Pneu caminhão irrigadeira</v>
          </cell>
          <cell r="C51" t="str">
            <v>un</v>
          </cell>
          <cell r="D51" t="str">
            <v>pne2</v>
          </cell>
          <cell r="E51">
            <v>666.67</v>
          </cell>
        </row>
        <row r="52">
          <cell r="A52">
            <v>26</v>
          </cell>
          <cell r="B52" t="str">
            <v>Pneu trator sobre pneus</v>
          </cell>
          <cell r="C52" t="str">
            <v>un</v>
          </cell>
          <cell r="D52" t="str">
            <v>pne3</v>
          </cell>
          <cell r="E52">
            <v>1000</v>
          </cell>
          <cell r="G52" t="e">
            <v>#REF!</v>
          </cell>
        </row>
        <row r="53">
          <cell r="A53">
            <v>27</v>
          </cell>
          <cell r="B53" t="str">
            <v>Pneu rolo compactador vibratório</v>
          </cell>
          <cell r="C53" t="str">
            <v>un</v>
          </cell>
          <cell r="D53" t="str">
            <v>pne4</v>
          </cell>
          <cell r="E53">
            <v>1000</v>
          </cell>
        </row>
        <row r="54">
          <cell r="A54">
            <v>28</v>
          </cell>
          <cell r="B54" t="str">
            <v>Pneu rolo compactador estático</v>
          </cell>
          <cell r="C54" t="str">
            <v>un</v>
          </cell>
          <cell r="D54" t="str">
            <v>pne5</v>
          </cell>
          <cell r="E54">
            <v>1000</v>
          </cell>
        </row>
        <row r="55">
          <cell r="A55">
            <v>29</v>
          </cell>
          <cell r="B55" t="str">
            <v>Pneu motoniveladora</v>
          </cell>
          <cell r="C55" t="str">
            <v>un</v>
          </cell>
          <cell r="D55" t="str">
            <v>pne6</v>
          </cell>
          <cell r="E55">
            <v>1500.5</v>
          </cell>
          <cell r="F55">
            <v>13942</v>
          </cell>
        </row>
        <row r="56">
          <cell r="A56">
            <v>30</v>
          </cell>
          <cell r="B56" t="str">
            <v>Compactador de placa 4,00 HP</v>
          </cell>
          <cell r="C56" t="str">
            <v>un</v>
          </cell>
          <cell r="D56" t="str">
            <v>comp</v>
          </cell>
          <cell r="E56">
            <v>11000</v>
          </cell>
        </row>
        <row r="57">
          <cell r="A57" t="str">
            <v>30.1</v>
          </cell>
          <cell r="B57" t="str">
            <v>Manutenção mecânica</v>
          </cell>
          <cell r="C57" t="str">
            <v xml:space="preserve">s/un </v>
          </cell>
          <cell r="D57" t="str">
            <v>comp</v>
          </cell>
          <cell r="E57">
            <v>11000</v>
          </cell>
        </row>
        <row r="58">
          <cell r="A58" t="str">
            <v>30.2</v>
          </cell>
          <cell r="B58" t="str">
            <v>Depreciação</v>
          </cell>
          <cell r="C58" t="str">
            <v xml:space="preserve">s/un </v>
          </cell>
          <cell r="D58" t="str">
            <v>comp</v>
          </cell>
          <cell r="E58">
            <v>11000</v>
          </cell>
        </row>
        <row r="59">
          <cell r="A59" t="str">
            <v>30.3</v>
          </cell>
          <cell r="B59" t="str">
            <v>Juros do capital</v>
          </cell>
          <cell r="C59" t="str">
            <v xml:space="preserve">s/un </v>
          </cell>
          <cell r="D59" t="str">
            <v>comp</v>
          </cell>
          <cell r="E59">
            <v>11000</v>
          </cell>
        </row>
        <row r="60">
          <cell r="A60">
            <v>31</v>
          </cell>
          <cell r="B60" t="str">
            <v>Caminhão basculante 6,5m³</v>
          </cell>
          <cell r="C60" t="str">
            <v>un</v>
          </cell>
          <cell r="D60" t="str">
            <v>cb6.5</v>
          </cell>
          <cell r="E60">
            <v>80000</v>
          </cell>
        </row>
        <row r="61">
          <cell r="A61">
            <v>32</v>
          </cell>
          <cell r="B61" t="str">
            <v>compressor de ar 170 PCM</v>
          </cell>
          <cell r="C61" t="str">
            <v>un</v>
          </cell>
          <cell r="D61" t="str">
            <v>com170</v>
          </cell>
          <cell r="E61">
            <v>9.1999999999999993</v>
          </cell>
          <cell r="K61">
            <v>162.68</v>
          </cell>
        </row>
        <row r="62">
          <cell r="A62">
            <v>33</v>
          </cell>
          <cell r="B62" t="str">
            <v>rompedor pneumático</v>
          </cell>
          <cell r="C62" t="str">
            <v>un</v>
          </cell>
          <cell r="D62" t="str">
            <v>romp</v>
          </cell>
          <cell r="E62">
            <v>3.51</v>
          </cell>
          <cell r="K62">
            <v>25.12</v>
          </cell>
        </row>
        <row r="63">
          <cell r="A63">
            <v>34</v>
          </cell>
          <cell r="B63" t="str">
            <v>Trator de esteira</v>
          </cell>
          <cell r="C63" t="str">
            <v>un</v>
          </cell>
          <cell r="D63" t="str">
            <v>tte</v>
          </cell>
          <cell r="E63">
            <v>416666.67</v>
          </cell>
        </row>
        <row r="64">
          <cell r="A64">
            <v>35</v>
          </cell>
          <cell r="B64" t="str">
            <v>Motoniveladora</v>
          </cell>
          <cell r="C64" t="str">
            <v>un</v>
          </cell>
          <cell r="D64" t="str">
            <v>mtn</v>
          </cell>
          <cell r="E64">
            <v>360000</v>
          </cell>
        </row>
        <row r="65">
          <cell r="A65" t="str">
            <v>35.1</v>
          </cell>
          <cell r="B65" t="str">
            <v>Manutenção mecânica</v>
          </cell>
          <cell r="C65" t="str">
            <v xml:space="preserve">s/un </v>
          </cell>
          <cell r="D65" t="str">
            <v>mtn</v>
          </cell>
          <cell r="E65">
            <v>360000</v>
          </cell>
        </row>
        <row r="66">
          <cell r="A66" t="str">
            <v>35.2</v>
          </cell>
          <cell r="B66" t="str">
            <v>Depreciação</v>
          </cell>
          <cell r="C66" t="str">
            <v xml:space="preserve">s/un </v>
          </cell>
          <cell r="D66" t="str">
            <v>mtn</v>
          </cell>
          <cell r="E66">
            <v>360000</v>
          </cell>
        </row>
        <row r="67">
          <cell r="A67" t="str">
            <v>35.3</v>
          </cell>
          <cell r="B67" t="str">
            <v>Juros do capital</v>
          </cell>
          <cell r="C67" t="str">
            <v xml:space="preserve">s/un </v>
          </cell>
          <cell r="D67" t="str">
            <v>mtn</v>
          </cell>
          <cell r="E67">
            <v>360000</v>
          </cell>
        </row>
        <row r="68">
          <cell r="A68">
            <v>36</v>
          </cell>
          <cell r="B68" t="str">
            <v>Caminhão irrigadeira</v>
          </cell>
          <cell r="C68" t="str">
            <v>un</v>
          </cell>
          <cell r="D68" t="str">
            <v>cai</v>
          </cell>
          <cell r="E68">
            <v>84359.23</v>
          </cell>
        </row>
        <row r="69">
          <cell r="A69">
            <v>37</v>
          </cell>
          <cell r="B69" t="str">
            <v>Trator sobre pneus</v>
          </cell>
          <cell r="C69" t="str">
            <v>un</v>
          </cell>
          <cell r="D69" t="str">
            <v>ttp</v>
          </cell>
          <cell r="E69">
            <v>66666.67</v>
          </cell>
        </row>
        <row r="70">
          <cell r="A70">
            <v>38</v>
          </cell>
          <cell r="B70" t="str">
            <v>Grade de discos</v>
          </cell>
          <cell r="C70" t="str">
            <v>un</v>
          </cell>
          <cell r="D70" t="str">
            <v>grd</v>
          </cell>
          <cell r="E70">
            <v>7285.83</v>
          </cell>
        </row>
        <row r="71">
          <cell r="A71">
            <v>39</v>
          </cell>
          <cell r="B71" t="str">
            <v>Rolo compactador vibratório</v>
          </cell>
          <cell r="C71" t="str">
            <v>un</v>
          </cell>
          <cell r="D71" t="str">
            <v>rcv</v>
          </cell>
          <cell r="E71">
            <v>190000</v>
          </cell>
        </row>
        <row r="72">
          <cell r="A72">
            <v>40</v>
          </cell>
          <cell r="B72" t="str">
            <v>Rolo compactador estático</v>
          </cell>
          <cell r="C72" t="str">
            <v>un</v>
          </cell>
          <cell r="D72" t="str">
            <v>rce</v>
          </cell>
          <cell r="E72">
            <v>168916.67</v>
          </cell>
        </row>
        <row r="73">
          <cell r="A73">
            <v>41</v>
          </cell>
          <cell r="B73" t="str">
            <v>Pedra poliédrica</v>
          </cell>
          <cell r="C73" t="str">
            <v>m³</v>
          </cell>
          <cell r="D73" t="str">
            <v>pdp</v>
          </cell>
          <cell r="E73">
            <v>55</v>
          </cell>
          <cell r="G73">
            <v>190</v>
          </cell>
        </row>
        <row r="74">
          <cell r="A74">
            <v>42</v>
          </cell>
          <cell r="B74" t="str">
            <v>Paralelepípedo</v>
          </cell>
          <cell r="C74" t="str">
            <v>un</v>
          </cell>
          <cell r="D74" t="str">
            <v>ppp</v>
          </cell>
          <cell r="E74">
            <v>0.3</v>
          </cell>
          <cell r="F74">
            <v>4386</v>
          </cell>
          <cell r="G74">
            <v>290</v>
          </cell>
        </row>
        <row r="75">
          <cell r="A75">
            <v>43</v>
          </cell>
          <cell r="B75" t="str">
            <v>Meio-fio 0,70x0,35</v>
          </cell>
          <cell r="C75" t="str">
            <v>m</v>
          </cell>
          <cell r="D75" t="str">
            <v>mfi</v>
          </cell>
          <cell r="E75">
            <v>12.81</v>
          </cell>
          <cell r="F75">
            <v>4064</v>
          </cell>
          <cell r="G75" t="e">
            <v>#REF!</v>
          </cell>
        </row>
        <row r="76">
          <cell r="A76">
            <v>44</v>
          </cell>
          <cell r="B76" t="str">
            <v>Tubo CA-2 Ø 0,60</v>
          </cell>
          <cell r="C76" t="str">
            <v>un</v>
          </cell>
          <cell r="D76" t="str">
            <v>tb60cm</v>
          </cell>
          <cell r="E76">
            <v>52</v>
          </cell>
          <cell r="I76">
            <v>0</v>
          </cell>
        </row>
        <row r="77">
          <cell r="A77">
            <v>45</v>
          </cell>
          <cell r="B77" t="str">
            <v>Tubo CA-2 Ø 0,80</v>
          </cell>
          <cell r="C77" t="str">
            <v>un</v>
          </cell>
          <cell r="D77" t="str">
            <v>tb80cm</v>
          </cell>
          <cell r="E77">
            <v>83</v>
          </cell>
        </row>
        <row r="78">
          <cell r="A78">
            <v>46</v>
          </cell>
          <cell r="B78" t="str">
            <v>Tubo CA-2 Ø 1,00</v>
          </cell>
          <cell r="C78" t="str">
            <v>un</v>
          </cell>
          <cell r="D78" t="str">
            <v>tb100cm</v>
          </cell>
          <cell r="E78">
            <v>125</v>
          </cell>
          <cell r="H78" t="e">
            <v>#REF!</v>
          </cell>
        </row>
        <row r="79">
          <cell r="A79">
            <v>47</v>
          </cell>
          <cell r="B79" t="str">
            <v>Junta de plástico 1,5cmx3mm</v>
          </cell>
          <cell r="C79" t="str">
            <v>m</v>
          </cell>
          <cell r="D79" t="str">
            <v>jtp1.5x3</v>
          </cell>
          <cell r="E79">
            <v>0.43</v>
          </cell>
        </row>
        <row r="80">
          <cell r="A80">
            <v>48</v>
          </cell>
          <cell r="B80" t="str">
            <v>Tábua de virola</v>
          </cell>
          <cell r="C80" t="str">
            <v>m²</v>
          </cell>
          <cell r="D80" t="str">
            <v>vir</v>
          </cell>
          <cell r="E80">
            <v>12</v>
          </cell>
          <cell r="G80" t="e">
            <v>#REF!</v>
          </cell>
        </row>
        <row r="81">
          <cell r="A81">
            <v>49</v>
          </cell>
          <cell r="B81" t="str">
            <v>Frechal de madeira serrada 7x7cm</v>
          </cell>
          <cell r="C81" t="str">
            <v>m</v>
          </cell>
          <cell r="D81" t="str">
            <v>fre</v>
          </cell>
          <cell r="E81">
            <v>4.82</v>
          </cell>
          <cell r="F81">
            <v>20209</v>
          </cell>
          <cell r="L81" t="str">
            <v>PLACA</v>
          </cell>
        </row>
        <row r="82">
          <cell r="A82">
            <v>50</v>
          </cell>
          <cell r="B82" t="str">
            <v>Prego 2 1/2x10</v>
          </cell>
          <cell r="C82" t="str">
            <v>kg</v>
          </cell>
          <cell r="D82" t="str">
            <v>prg</v>
          </cell>
          <cell r="E82">
            <v>7.75</v>
          </cell>
          <cell r="F82">
            <v>5064</v>
          </cell>
          <cell r="K82" t="e">
            <v>#REF!</v>
          </cell>
          <cell r="L82" t="e">
            <v>#REF!</v>
          </cell>
        </row>
        <row r="83">
          <cell r="A83">
            <v>51</v>
          </cell>
          <cell r="B83" t="str">
            <v>Placa da obra</v>
          </cell>
          <cell r="C83" t="str">
            <v>un</v>
          </cell>
          <cell r="D83" t="str">
            <v>plc</v>
          </cell>
          <cell r="E83">
            <v>148.01</v>
          </cell>
          <cell r="G83">
            <v>0</v>
          </cell>
          <cell r="H83" t="e">
            <v>#REF!</v>
          </cell>
          <cell r="I83" t="e">
            <v>#REF!</v>
          </cell>
        </row>
        <row r="84">
          <cell r="A84">
            <v>52</v>
          </cell>
          <cell r="B84" t="str">
            <v>Placa em chapa galvanizada (40x20)cm</v>
          </cell>
          <cell r="C84" t="str">
            <v xml:space="preserve">un </v>
          </cell>
          <cell r="D84" t="str">
            <v>plcgalv</v>
          </cell>
          <cell r="E84">
            <v>23</v>
          </cell>
          <cell r="G84">
            <v>23</v>
          </cell>
          <cell r="I84" t="e">
            <v>#REF!</v>
          </cell>
        </row>
        <row r="85">
          <cell r="A85">
            <v>53</v>
          </cell>
          <cell r="B85" t="str">
            <v>Tubo em ferro galvanizado Ø50 mm</v>
          </cell>
          <cell r="C85" t="str">
            <v>m</v>
          </cell>
          <cell r="D85" t="str">
            <v>tubgalv</v>
          </cell>
          <cell r="E85">
            <v>19.8</v>
          </cell>
          <cell r="G85">
            <v>19.8</v>
          </cell>
        </row>
        <row r="86">
          <cell r="A86">
            <v>54</v>
          </cell>
          <cell r="B86" t="str">
            <v>Chapa aço fina e=1,8 mm 16,00 kg/m²</v>
          </cell>
          <cell r="C86" t="str">
            <v>kg</v>
          </cell>
          <cell r="D86" t="str">
            <v>chapa1.8</v>
          </cell>
          <cell r="E86">
            <v>3.7</v>
          </cell>
          <cell r="G86">
            <v>3.7</v>
          </cell>
          <cell r="H86" t="e">
            <v>#REF!</v>
          </cell>
        </row>
        <row r="87">
          <cell r="A87">
            <v>55</v>
          </cell>
          <cell r="B87" t="str">
            <v>Parafuso rosca soberba (3/8")</v>
          </cell>
          <cell r="C87" t="str">
            <v xml:space="preserve">un </v>
          </cell>
          <cell r="D87" t="str">
            <v>paraf3\8</v>
          </cell>
          <cell r="E87">
            <v>0.86</v>
          </cell>
          <cell r="G87">
            <v>0.86</v>
          </cell>
        </row>
        <row r="88">
          <cell r="A88">
            <v>56</v>
          </cell>
          <cell r="B88" t="str">
            <v>Aditivo impermeabilizante</v>
          </cell>
          <cell r="C88" t="str">
            <v>l</v>
          </cell>
          <cell r="D88" t="str">
            <v>imperm</v>
          </cell>
          <cell r="E88">
            <v>3.21</v>
          </cell>
          <cell r="F88">
            <v>123</v>
          </cell>
        </row>
        <row r="89">
          <cell r="A89">
            <v>57</v>
          </cell>
          <cell r="B89" t="str">
            <v>Tinta esmalte sintético</v>
          </cell>
          <cell r="C89" t="str">
            <v>l</v>
          </cell>
          <cell r="D89" t="str">
            <v>tintesm</v>
          </cell>
          <cell r="E89">
            <v>21.98</v>
          </cell>
          <cell r="F89">
            <v>7311</v>
          </cell>
        </row>
        <row r="90">
          <cell r="A90">
            <v>58</v>
          </cell>
          <cell r="B90" t="str">
            <v>Lixa para ferro</v>
          </cell>
          <cell r="C90" t="str">
            <v xml:space="preserve">un </v>
          </cell>
          <cell r="D90" t="str">
            <v>lixaf</v>
          </cell>
          <cell r="E90">
            <v>1.4</v>
          </cell>
          <cell r="F90">
            <v>3768</v>
          </cell>
        </row>
        <row r="91">
          <cell r="A91">
            <v>59</v>
          </cell>
          <cell r="B91" t="str">
            <v>Solvente</v>
          </cell>
          <cell r="C91" t="str">
            <v>l</v>
          </cell>
          <cell r="D91" t="str">
            <v>solv</v>
          </cell>
          <cell r="E91">
            <v>8.34</v>
          </cell>
          <cell r="F91">
            <v>5318</v>
          </cell>
        </row>
        <row r="92">
          <cell r="A92">
            <v>60</v>
          </cell>
          <cell r="B92" t="str">
            <v>Pedra britada n°2 ou 25mm</v>
          </cell>
          <cell r="C92" t="str">
            <v>m³</v>
          </cell>
          <cell r="D92" t="str">
            <v>brita2</v>
          </cell>
          <cell r="E92">
            <v>90</v>
          </cell>
          <cell r="F92">
            <v>4718</v>
          </cell>
        </row>
        <row r="93">
          <cell r="A93">
            <v>61</v>
          </cell>
        </row>
        <row r="94">
          <cell r="A94">
            <v>62</v>
          </cell>
        </row>
        <row r="95">
          <cell r="A95">
            <v>63</v>
          </cell>
        </row>
        <row r="96">
          <cell r="A96">
            <v>64</v>
          </cell>
        </row>
        <row r="97">
          <cell r="A97">
            <v>65</v>
          </cell>
        </row>
        <row r="98">
          <cell r="A98">
            <v>66</v>
          </cell>
        </row>
        <row r="99">
          <cell r="A99">
            <v>67</v>
          </cell>
        </row>
        <row r="100">
          <cell r="A100">
            <v>68</v>
          </cell>
        </row>
        <row r="101">
          <cell r="A101">
            <v>69</v>
          </cell>
        </row>
        <row r="102">
          <cell r="A102">
            <v>70</v>
          </cell>
        </row>
        <row r="103">
          <cell r="A103">
            <v>71</v>
          </cell>
        </row>
        <row r="104">
          <cell r="A104">
            <v>72</v>
          </cell>
        </row>
        <row r="105">
          <cell r="A105">
            <v>73</v>
          </cell>
        </row>
        <row r="106">
          <cell r="A106">
            <v>74</v>
          </cell>
        </row>
        <row r="107">
          <cell r="A107">
            <v>75</v>
          </cell>
        </row>
        <row r="108">
          <cell r="A108">
            <v>76</v>
          </cell>
        </row>
        <row r="109">
          <cell r="A109">
            <v>77</v>
          </cell>
        </row>
        <row r="110">
          <cell r="A110">
            <v>78</v>
          </cell>
        </row>
        <row r="111">
          <cell r="A111">
            <v>79</v>
          </cell>
        </row>
        <row r="112">
          <cell r="A112">
            <v>80</v>
          </cell>
        </row>
        <row r="113">
          <cell r="A113">
            <v>81</v>
          </cell>
        </row>
        <row r="114">
          <cell r="A114">
            <v>82</v>
          </cell>
        </row>
        <row r="115">
          <cell r="A115">
            <v>83</v>
          </cell>
        </row>
        <row r="116">
          <cell r="A116">
            <v>84</v>
          </cell>
        </row>
        <row r="117">
          <cell r="A117">
            <v>85</v>
          </cell>
        </row>
        <row r="118">
          <cell r="A118">
            <v>86</v>
          </cell>
        </row>
        <row r="119">
          <cell r="A119">
            <v>87</v>
          </cell>
        </row>
        <row r="120">
          <cell r="A120">
            <v>88</v>
          </cell>
        </row>
        <row r="121">
          <cell r="A121">
            <v>89</v>
          </cell>
        </row>
        <row r="122">
          <cell r="A122">
            <v>90</v>
          </cell>
        </row>
        <row r="123">
          <cell r="A123">
            <v>91</v>
          </cell>
        </row>
        <row r="124">
          <cell r="A124">
            <v>92</v>
          </cell>
        </row>
        <row r="125">
          <cell r="A125">
            <v>93</v>
          </cell>
        </row>
        <row r="126">
          <cell r="A126">
            <v>94</v>
          </cell>
        </row>
        <row r="127">
          <cell r="A127">
            <v>95</v>
          </cell>
        </row>
        <row r="128">
          <cell r="A128">
            <v>96</v>
          </cell>
        </row>
        <row r="129">
          <cell r="A129">
            <v>97</v>
          </cell>
        </row>
        <row r="130">
          <cell r="A130">
            <v>98</v>
          </cell>
        </row>
        <row r="131">
          <cell r="A131">
            <v>99</v>
          </cell>
        </row>
        <row r="132">
          <cell r="A132">
            <v>100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QR det"/>
      <sheetName val="Orçamento Pav"/>
      <sheetName val="ADM LOCAL"/>
      <sheetName val="Composições 1"/>
      <sheetName val="Composições 2"/>
      <sheetName val="Físico-Financeiro"/>
      <sheetName val="QCI"/>
      <sheetName val="Desembolso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0">
          <cell r="E60">
            <v>17.04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Desembolso"/>
      <sheetName val="BDI ERRADO"/>
      <sheetName val="BDI CORRETO"/>
      <sheetName val="QCI"/>
      <sheetName val="Mem_CREAS"/>
      <sheetName val="Res_Mem"/>
      <sheetName val="CREAS"/>
      <sheetName val="Físico-Financeiro Global"/>
      <sheetName val="Físico-Financeiro individual"/>
      <sheetName val="Adm e Placa"/>
      <sheetName val="Encargos Sociais"/>
      <sheetName val="Composições"/>
      <sheetName val="Instalações"/>
      <sheetName val="Mem_Urbanização"/>
      <sheetName val="Mem_Muro"/>
      <sheetName val="Muro"/>
      <sheetName val="Urbanização"/>
      <sheetName val="Mem_Fossa-Sumidouro"/>
      <sheetName val="Fossa-Sumidouro"/>
      <sheetName val="INSUMOS_SINAPI"/>
      <sheetName val="Insumos"/>
      <sheetName val="SERVIÇOS_SINAP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1">
          <cell r="F31">
            <v>17.309999999999999</v>
          </cell>
        </row>
        <row r="33">
          <cell r="F33">
            <v>7.24</v>
          </cell>
        </row>
        <row r="1282">
          <cell r="F1282">
            <v>8.5399999999999991</v>
          </cell>
        </row>
      </sheetData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ojeto"/>
      <sheetName val="Passagem Molhada"/>
      <sheetName val="ADM OBRA"/>
      <sheetName val="Composições"/>
      <sheetName val="ENCARGOS"/>
      <sheetName val="BDI"/>
      <sheetName val="Físico-Financeiro"/>
      <sheetName val="Insumos"/>
      <sheetName val="Equip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5">
          <cell r="E185">
            <v>6.93</v>
          </cell>
        </row>
      </sheetData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 Asf"/>
      <sheetName val="Orçamento Calç"/>
      <sheetName val="ADM LOCAL"/>
      <sheetName val="MOB E DESMOB"/>
      <sheetName val="Comp 1 Asfalto"/>
      <sheetName val="Comp 2 Asfalto"/>
      <sheetName val="Comp calçamento"/>
      <sheetName val="Leis Sociais"/>
      <sheetName val="BDI"/>
      <sheetName val="Físico-Financeir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C12" t="str">
            <v>NOVO ORIENTE DO PIAUÍ</v>
          </cell>
        </row>
        <row r="69">
          <cell r="E69">
            <v>0.33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1"/>
      <sheetName val="Resumo"/>
      <sheetName val="Projeto"/>
      <sheetName val="Orç_Mercado"/>
      <sheetName val="Mem_Mercado"/>
      <sheetName val="Res_Mem"/>
      <sheetName val="INS-06-14"/>
      <sheetName val="CPU-06-14"/>
      <sheetName val="BDI"/>
      <sheetName val="LSO"/>
      <sheetName val="Cronograma"/>
      <sheetName val="Insumos"/>
    </sheetNames>
    <sheetDataSet>
      <sheetData sheetId="0" refreshError="1"/>
      <sheetData sheetId="1" refreshError="1"/>
      <sheetData sheetId="2" refreshError="1"/>
      <sheetData sheetId="3" refreshError="1">
        <row r="2">
          <cell r="N2">
            <v>741581.63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D3">
            <v>0.75</v>
          </cell>
        </row>
        <row r="8">
          <cell r="D8">
            <v>98</v>
          </cell>
        </row>
        <row r="9">
          <cell r="D9">
            <v>4483.92</v>
          </cell>
        </row>
        <row r="14">
          <cell r="F14">
            <v>19.75</v>
          </cell>
        </row>
        <row r="17">
          <cell r="F17">
            <v>9.0299999999999994</v>
          </cell>
        </row>
        <row r="18">
          <cell r="F18">
            <v>13.74</v>
          </cell>
        </row>
        <row r="23">
          <cell r="F23">
            <v>6.41</v>
          </cell>
        </row>
        <row r="37">
          <cell r="F37">
            <v>77.650000000000006</v>
          </cell>
        </row>
        <row r="38">
          <cell r="F38">
            <v>75</v>
          </cell>
        </row>
        <row r="39">
          <cell r="F39">
            <v>0.01</v>
          </cell>
        </row>
        <row r="41">
          <cell r="F41">
            <v>0.5</v>
          </cell>
        </row>
        <row r="44">
          <cell r="F44">
            <v>5</v>
          </cell>
        </row>
        <row r="47">
          <cell r="F47">
            <v>1.1200000000000001</v>
          </cell>
        </row>
        <row r="48">
          <cell r="F48">
            <v>21.25</v>
          </cell>
        </row>
        <row r="49">
          <cell r="F49">
            <v>9.9700000000000006</v>
          </cell>
        </row>
        <row r="50">
          <cell r="F50">
            <v>7.0000000000000007E-2</v>
          </cell>
        </row>
        <row r="51">
          <cell r="F51">
            <v>6</v>
          </cell>
        </row>
        <row r="52">
          <cell r="F52">
            <v>0.33</v>
          </cell>
        </row>
        <row r="58">
          <cell r="F58">
            <v>0.71</v>
          </cell>
        </row>
        <row r="70">
          <cell r="F70">
            <v>38.32</v>
          </cell>
        </row>
        <row r="73">
          <cell r="F73">
            <v>55</v>
          </cell>
        </row>
        <row r="74">
          <cell r="F74">
            <v>21.73</v>
          </cell>
        </row>
        <row r="77">
          <cell r="F77">
            <v>3.12</v>
          </cell>
        </row>
        <row r="78">
          <cell r="F78">
            <v>3.14</v>
          </cell>
        </row>
        <row r="79">
          <cell r="F79">
            <v>3.14</v>
          </cell>
        </row>
        <row r="80">
          <cell r="F80">
            <v>3.24</v>
          </cell>
        </row>
        <row r="82">
          <cell r="F82">
            <v>3.13</v>
          </cell>
        </row>
        <row r="85">
          <cell r="F85">
            <v>8.2200000000000006</v>
          </cell>
        </row>
        <row r="86">
          <cell r="F86">
            <v>9.2899999999999991</v>
          </cell>
        </row>
        <row r="87">
          <cell r="F87">
            <v>9.5</v>
          </cell>
        </row>
        <row r="88">
          <cell r="F88">
            <v>0.48</v>
          </cell>
        </row>
        <row r="89">
          <cell r="F89">
            <v>8.98</v>
          </cell>
        </row>
        <row r="91">
          <cell r="F91">
            <v>9.61</v>
          </cell>
        </row>
        <row r="92">
          <cell r="F92">
            <v>13.11</v>
          </cell>
        </row>
        <row r="93">
          <cell r="F93">
            <v>16.43</v>
          </cell>
        </row>
        <row r="94">
          <cell r="F94">
            <v>25.67</v>
          </cell>
        </row>
        <row r="98">
          <cell r="F98">
            <v>59.36</v>
          </cell>
        </row>
        <row r="99">
          <cell r="F99">
            <v>96</v>
          </cell>
        </row>
        <row r="100">
          <cell r="F100">
            <v>132.32</v>
          </cell>
        </row>
        <row r="101">
          <cell r="F101">
            <v>148.74</v>
          </cell>
        </row>
        <row r="102">
          <cell r="F102">
            <v>10.7</v>
          </cell>
        </row>
        <row r="103">
          <cell r="F103">
            <v>13.69</v>
          </cell>
        </row>
        <row r="104">
          <cell r="F104">
            <v>15.76</v>
          </cell>
        </row>
        <row r="105">
          <cell r="F105">
            <v>22.25</v>
          </cell>
        </row>
        <row r="106">
          <cell r="F106">
            <v>28.1</v>
          </cell>
        </row>
        <row r="107">
          <cell r="F107">
            <v>33.1</v>
          </cell>
        </row>
        <row r="108">
          <cell r="F108">
            <v>9.59</v>
          </cell>
        </row>
        <row r="109">
          <cell r="F109">
            <v>60.61</v>
          </cell>
        </row>
        <row r="110">
          <cell r="F110">
            <v>100</v>
          </cell>
        </row>
        <row r="111">
          <cell r="F111">
            <v>55.79</v>
          </cell>
        </row>
        <row r="112">
          <cell r="F112">
            <v>7.69</v>
          </cell>
        </row>
        <row r="113">
          <cell r="F113">
            <v>48.9</v>
          </cell>
        </row>
        <row r="114">
          <cell r="F114">
            <v>15.97</v>
          </cell>
        </row>
        <row r="115">
          <cell r="F115">
            <v>8.35</v>
          </cell>
        </row>
        <row r="116">
          <cell r="F116">
            <v>134.9</v>
          </cell>
        </row>
        <row r="117">
          <cell r="F117">
            <v>93.53</v>
          </cell>
        </row>
        <row r="118">
          <cell r="F118">
            <v>4.8499999999999996</v>
          </cell>
        </row>
        <row r="120">
          <cell r="F120">
            <v>5.5</v>
          </cell>
        </row>
        <row r="121">
          <cell r="F121">
            <v>4.63</v>
          </cell>
        </row>
        <row r="125">
          <cell r="F125">
            <v>3.29</v>
          </cell>
        </row>
        <row r="128">
          <cell r="F128">
            <v>41.6</v>
          </cell>
        </row>
        <row r="130">
          <cell r="F130">
            <v>26</v>
          </cell>
        </row>
        <row r="131">
          <cell r="F131">
            <v>14.5</v>
          </cell>
        </row>
        <row r="132">
          <cell r="F132">
            <v>2.46</v>
          </cell>
        </row>
        <row r="133">
          <cell r="F133">
            <v>2.46</v>
          </cell>
        </row>
        <row r="134">
          <cell r="F134">
            <v>2.4300000000000002</v>
          </cell>
        </row>
        <row r="135">
          <cell r="F135">
            <v>2.4300000000000002</v>
          </cell>
        </row>
        <row r="136">
          <cell r="F136">
            <v>2.64</v>
          </cell>
        </row>
        <row r="137">
          <cell r="F137">
            <v>110</v>
          </cell>
        </row>
        <row r="138">
          <cell r="F138">
            <v>65.680000000000007</v>
          </cell>
        </row>
        <row r="139">
          <cell r="F139">
            <v>75.44</v>
          </cell>
        </row>
        <row r="140">
          <cell r="F140">
            <v>88.56</v>
          </cell>
        </row>
        <row r="141">
          <cell r="F141">
            <v>102.5</v>
          </cell>
        </row>
        <row r="142">
          <cell r="F142">
            <v>153.75</v>
          </cell>
        </row>
        <row r="143">
          <cell r="F143">
            <v>3.95</v>
          </cell>
        </row>
        <row r="144">
          <cell r="F144">
            <v>3.8</v>
          </cell>
        </row>
        <row r="145">
          <cell r="F145">
            <v>3.84</v>
          </cell>
        </row>
        <row r="146">
          <cell r="F146">
            <v>3.8</v>
          </cell>
        </row>
        <row r="147">
          <cell r="F147">
            <v>3.78</v>
          </cell>
        </row>
        <row r="148">
          <cell r="F148">
            <v>3.8</v>
          </cell>
        </row>
        <row r="149">
          <cell r="F149">
            <v>3.8</v>
          </cell>
        </row>
        <row r="150">
          <cell r="F150">
            <v>3.8</v>
          </cell>
        </row>
        <row r="151">
          <cell r="F151">
            <v>7.22</v>
          </cell>
        </row>
        <row r="152">
          <cell r="F152">
            <v>6.56</v>
          </cell>
        </row>
        <row r="153">
          <cell r="F153">
            <v>6.22</v>
          </cell>
        </row>
        <row r="154">
          <cell r="F154">
            <v>6.22</v>
          </cell>
        </row>
        <row r="155">
          <cell r="F155">
            <v>2.93</v>
          </cell>
        </row>
        <row r="156">
          <cell r="F156">
            <v>2.93</v>
          </cell>
        </row>
        <row r="157">
          <cell r="F157">
            <v>128.27000000000001</v>
          </cell>
        </row>
        <row r="158">
          <cell r="F158">
            <v>5.18</v>
          </cell>
        </row>
        <row r="159">
          <cell r="F159">
            <v>3.47</v>
          </cell>
        </row>
        <row r="160">
          <cell r="F160">
            <v>6.6</v>
          </cell>
        </row>
        <row r="163">
          <cell r="F163">
            <v>19.89</v>
          </cell>
        </row>
        <row r="164">
          <cell r="F164">
            <v>13.53</v>
          </cell>
        </row>
        <row r="165">
          <cell r="F165">
            <v>15.03</v>
          </cell>
        </row>
        <row r="167">
          <cell r="F167">
            <v>11.97</v>
          </cell>
        </row>
        <row r="168">
          <cell r="F168">
            <v>14.96</v>
          </cell>
        </row>
        <row r="170">
          <cell r="F170">
            <v>13.17</v>
          </cell>
        </row>
        <row r="171">
          <cell r="F171">
            <v>16.46</v>
          </cell>
        </row>
        <row r="173">
          <cell r="F173">
            <v>24.63</v>
          </cell>
        </row>
        <row r="177">
          <cell r="F177">
            <v>60</v>
          </cell>
        </row>
        <row r="182">
          <cell r="F182">
            <v>33.03</v>
          </cell>
        </row>
        <row r="183">
          <cell r="F183">
            <v>79.23</v>
          </cell>
        </row>
        <row r="184">
          <cell r="F184">
            <v>26.08</v>
          </cell>
        </row>
        <row r="190">
          <cell r="F190">
            <v>17.190000000000001</v>
          </cell>
        </row>
        <row r="191">
          <cell r="F191">
            <v>10</v>
          </cell>
        </row>
        <row r="192">
          <cell r="F192">
            <v>11</v>
          </cell>
        </row>
        <row r="194">
          <cell r="F194">
            <v>1.33</v>
          </cell>
        </row>
        <row r="195">
          <cell r="F195">
            <v>15</v>
          </cell>
        </row>
        <row r="196">
          <cell r="F196">
            <v>2670</v>
          </cell>
        </row>
        <row r="197">
          <cell r="F197">
            <v>1330</v>
          </cell>
        </row>
        <row r="198">
          <cell r="F198">
            <v>1634.1</v>
          </cell>
        </row>
        <row r="203">
          <cell r="F203">
            <v>30.43</v>
          </cell>
        </row>
        <row r="204">
          <cell r="F204">
            <v>29.55</v>
          </cell>
        </row>
        <row r="205">
          <cell r="F205">
            <v>37</v>
          </cell>
        </row>
        <row r="206">
          <cell r="F206">
            <v>243.11</v>
          </cell>
        </row>
        <row r="208">
          <cell r="F208">
            <v>30</v>
          </cell>
        </row>
        <row r="209">
          <cell r="F209">
            <v>23</v>
          </cell>
        </row>
        <row r="210">
          <cell r="F210">
            <v>24</v>
          </cell>
        </row>
        <row r="211">
          <cell r="F211">
            <v>25</v>
          </cell>
        </row>
        <row r="212">
          <cell r="F212">
            <v>23.85</v>
          </cell>
        </row>
        <row r="213">
          <cell r="F213">
            <v>4.5</v>
          </cell>
        </row>
        <row r="219">
          <cell r="F219">
            <v>26</v>
          </cell>
        </row>
        <row r="220">
          <cell r="F220">
            <v>17.760000000000002</v>
          </cell>
        </row>
        <row r="221">
          <cell r="F221">
            <v>19.54</v>
          </cell>
        </row>
        <row r="222">
          <cell r="F222">
            <v>263.66000000000003</v>
          </cell>
        </row>
        <row r="224">
          <cell r="F224">
            <v>60.92</v>
          </cell>
        </row>
        <row r="228">
          <cell r="F228">
            <v>436.7525615986018</v>
          </cell>
        </row>
        <row r="229">
          <cell r="F229">
            <v>436.2169546182356</v>
          </cell>
        </row>
        <row r="230">
          <cell r="F230">
            <v>219.58535533932752</v>
          </cell>
        </row>
        <row r="234">
          <cell r="F234">
            <v>518.62</v>
          </cell>
        </row>
        <row r="243">
          <cell r="F243">
            <v>13.9</v>
          </cell>
        </row>
        <row r="244">
          <cell r="F244">
            <v>0.5</v>
          </cell>
        </row>
        <row r="245">
          <cell r="F245">
            <v>1.2</v>
          </cell>
        </row>
        <row r="246">
          <cell r="F246">
            <v>4.8499999999999996</v>
          </cell>
        </row>
        <row r="252">
          <cell r="F252">
            <v>25.54</v>
          </cell>
        </row>
        <row r="254">
          <cell r="F254">
            <v>23.83</v>
          </cell>
        </row>
        <row r="255">
          <cell r="F255">
            <v>35.6</v>
          </cell>
        </row>
        <row r="256">
          <cell r="F256">
            <v>39.14</v>
          </cell>
        </row>
        <row r="258">
          <cell r="F258">
            <v>34.909999999999997</v>
          </cell>
        </row>
        <row r="259">
          <cell r="F259">
            <v>16.21</v>
          </cell>
        </row>
        <row r="263">
          <cell r="F263">
            <v>136.80000000000001</v>
          </cell>
        </row>
        <row r="264">
          <cell r="F264">
            <v>3.85</v>
          </cell>
        </row>
        <row r="265">
          <cell r="F265">
            <v>6</v>
          </cell>
        </row>
        <row r="266">
          <cell r="F266">
            <v>15.01</v>
          </cell>
        </row>
        <row r="267">
          <cell r="F267">
            <v>3.42</v>
          </cell>
        </row>
        <row r="269">
          <cell r="F269">
            <v>6.42</v>
          </cell>
        </row>
        <row r="270">
          <cell r="F270">
            <v>2.19</v>
          </cell>
        </row>
        <row r="271">
          <cell r="F271">
            <v>6.92</v>
          </cell>
        </row>
        <row r="275">
          <cell r="F275">
            <v>19.239999999999998</v>
          </cell>
        </row>
        <row r="278">
          <cell r="F278">
            <v>0.9</v>
          </cell>
        </row>
        <row r="279">
          <cell r="F279">
            <v>8.64</v>
          </cell>
        </row>
        <row r="280">
          <cell r="F280">
            <v>8.82</v>
          </cell>
        </row>
        <row r="281">
          <cell r="F281">
            <v>9</v>
          </cell>
        </row>
        <row r="282">
          <cell r="F282">
            <v>9.18</v>
          </cell>
        </row>
        <row r="283">
          <cell r="F283">
            <v>5.76</v>
          </cell>
        </row>
        <row r="284">
          <cell r="F284">
            <v>6.12</v>
          </cell>
        </row>
        <row r="285">
          <cell r="F285">
            <v>6.66</v>
          </cell>
        </row>
        <row r="286">
          <cell r="F286">
            <v>3.37</v>
          </cell>
        </row>
        <row r="287">
          <cell r="F287">
            <v>32.35</v>
          </cell>
        </row>
        <row r="288">
          <cell r="F288">
            <v>33.03</v>
          </cell>
        </row>
        <row r="289">
          <cell r="F289">
            <v>33.700000000000003</v>
          </cell>
        </row>
        <row r="290">
          <cell r="F290">
            <v>34.369999999999997</v>
          </cell>
        </row>
        <row r="291">
          <cell r="F291">
            <v>21.57</v>
          </cell>
        </row>
        <row r="292">
          <cell r="F292">
            <v>22.92</v>
          </cell>
        </row>
        <row r="293">
          <cell r="F293">
            <v>24.94</v>
          </cell>
        </row>
        <row r="298">
          <cell r="F298">
            <v>30.3</v>
          </cell>
        </row>
        <row r="299">
          <cell r="F299">
            <v>35.869999999999997</v>
          </cell>
        </row>
        <row r="300">
          <cell r="F300">
            <v>38.340000000000003</v>
          </cell>
        </row>
        <row r="304">
          <cell r="F304">
            <v>21.29</v>
          </cell>
        </row>
        <row r="305">
          <cell r="F305">
            <v>34.4</v>
          </cell>
        </row>
        <row r="313">
          <cell r="F313">
            <v>0.47</v>
          </cell>
        </row>
        <row r="314">
          <cell r="F314">
            <v>0.43</v>
          </cell>
        </row>
        <row r="315">
          <cell r="F315">
            <v>0.4</v>
          </cell>
        </row>
        <row r="316">
          <cell r="F316">
            <v>0.54</v>
          </cell>
        </row>
        <row r="317">
          <cell r="F317">
            <v>0.19</v>
          </cell>
        </row>
        <row r="318">
          <cell r="F318">
            <v>0.48</v>
          </cell>
        </row>
        <row r="319">
          <cell r="F319">
            <v>1.1000000000000001</v>
          </cell>
        </row>
        <row r="322">
          <cell r="F322">
            <v>0.56999999999999995</v>
          </cell>
        </row>
        <row r="323">
          <cell r="F323">
            <v>0.19</v>
          </cell>
        </row>
        <row r="328">
          <cell r="F328">
            <v>0.05</v>
          </cell>
        </row>
        <row r="329">
          <cell r="F329">
            <v>7.0000000000000007E-2</v>
          </cell>
        </row>
        <row r="330">
          <cell r="F330">
            <v>7.0000000000000007E-2</v>
          </cell>
        </row>
        <row r="331">
          <cell r="F331">
            <v>0.14000000000000001</v>
          </cell>
        </row>
        <row r="333">
          <cell r="F333">
            <v>2</v>
          </cell>
        </row>
        <row r="334">
          <cell r="F334">
            <v>0.21</v>
          </cell>
        </row>
        <row r="335">
          <cell r="F335">
            <v>0.72</v>
          </cell>
        </row>
        <row r="338">
          <cell r="F338">
            <v>143.81</v>
          </cell>
        </row>
        <row r="339">
          <cell r="F339">
            <v>321.33999999999997</v>
          </cell>
        </row>
        <row r="341">
          <cell r="F341">
            <v>396.34</v>
          </cell>
        </row>
        <row r="342">
          <cell r="F342">
            <v>401.7</v>
          </cell>
        </row>
        <row r="343">
          <cell r="F343">
            <v>407.06</v>
          </cell>
        </row>
        <row r="344">
          <cell r="F344">
            <v>410.55</v>
          </cell>
        </row>
        <row r="345">
          <cell r="F345">
            <v>424.7</v>
          </cell>
        </row>
        <row r="346">
          <cell r="F346">
            <v>471.89</v>
          </cell>
        </row>
        <row r="347">
          <cell r="F347">
            <v>943.78</v>
          </cell>
        </row>
        <row r="351">
          <cell r="F351">
            <v>435.68</v>
          </cell>
        </row>
        <row r="352">
          <cell r="F352">
            <v>490.14</v>
          </cell>
        </row>
        <row r="353">
          <cell r="F353">
            <v>160</v>
          </cell>
        </row>
        <row r="356">
          <cell r="F356">
            <v>240</v>
          </cell>
        </row>
        <row r="357">
          <cell r="F357">
            <v>260.89999999999998</v>
          </cell>
        </row>
        <row r="358">
          <cell r="F358">
            <v>202.92</v>
          </cell>
        </row>
        <row r="359">
          <cell r="F359">
            <v>214.24</v>
          </cell>
        </row>
        <row r="360">
          <cell r="F360">
            <v>869.66</v>
          </cell>
        </row>
        <row r="361">
          <cell r="F361">
            <v>182.21</v>
          </cell>
        </row>
        <row r="362">
          <cell r="F362">
            <v>728.86</v>
          </cell>
        </row>
        <row r="363">
          <cell r="F363">
            <v>1217.52</v>
          </cell>
        </row>
        <row r="364">
          <cell r="F364">
            <v>1449.43</v>
          </cell>
        </row>
        <row r="365">
          <cell r="F365">
            <v>1380.41</v>
          </cell>
        </row>
        <row r="366">
          <cell r="F366">
            <v>552.16</v>
          </cell>
        </row>
        <row r="369">
          <cell r="F369">
            <v>150</v>
          </cell>
        </row>
        <row r="371">
          <cell r="F371">
            <v>62.69</v>
          </cell>
        </row>
        <row r="372">
          <cell r="F372">
            <v>90.27</v>
          </cell>
        </row>
        <row r="373">
          <cell r="F373">
            <v>180.53</v>
          </cell>
        </row>
        <row r="374">
          <cell r="F374">
            <v>135.4</v>
          </cell>
        </row>
        <row r="375">
          <cell r="F375">
            <v>188.06</v>
          </cell>
        </row>
        <row r="376">
          <cell r="F376">
            <v>300.89</v>
          </cell>
        </row>
        <row r="378">
          <cell r="F378">
            <v>75.22</v>
          </cell>
        </row>
        <row r="379">
          <cell r="F379">
            <v>75.22</v>
          </cell>
        </row>
        <row r="380">
          <cell r="F380">
            <v>195.58</v>
          </cell>
        </row>
        <row r="381">
          <cell r="F381">
            <v>225.67</v>
          </cell>
        </row>
        <row r="382">
          <cell r="F382">
            <v>122.09</v>
          </cell>
        </row>
        <row r="383">
          <cell r="F383">
            <v>91.57</v>
          </cell>
        </row>
        <row r="384">
          <cell r="F384">
            <v>183.14</v>
          </cell>
        </row>
        <row r="385">
          <cell r="F385">
            <v>61.05</v>
          </cell>
        </row>
        <row r="386">
          <cell r="F386">
            <v>43.95</v>
          </cell>
        </row>
        <row r="387">
          <cell r="F387">
            <v>48.84</v>
          </cell>
        </row>
        <row r="388">
          <cell r="F388">
            <v>87.9</v>
          </cell>
        </row>
        <row r="389">
          <cell r="F389">
            <v>201.45</v>
          </cell>
        </row>
        <row r="390">
          <cell r="F390">
            <v>114.15</v>
          </cell>
        </row>
        <row r="391">
          <cell r="F391">
            <v>141.01</v>
          </cell>
        </row>
        <row r="392">
          <cell r="F392">
            <v>250.74</v>
          </cell>
        </row>
        <row r="393">
          <cell r="F393">
            <v>376.11</v>
          </cell>
        </row>
        <row r="394">
          <cell r="F394">
            <v>313.43</v>
          </cell>
        </row>
        <row r="395">
          <cell r="F395">
            <v>250.74</v>
          </cell>
        </row>
        <row r="396">
          <cell r="F396">
            <v>188.06</v>
          </cell>
        </row>
        <row r="397">
          <cell r="F397">
            <v>150.44</v>
          </cell>
        </row>
        <row r="398">
          <cell r="F398">
            <v>125.37</v>
          </cell>
        </row>
        <row r="399">
          <cell r="F399">
            <v>100.3</v>
          </cell>
        </row>
        <row r="400">
          <cell r="F400">
            <v>62.69</v>
          </cell>
        </row>
        <row r="401">
          <cell r="F401">
            <v>37.61</v>
          </cell>
        </row>
        <row r="404">
          <cell r="F404">
            <v>48.79</v>
          </cell>
        </row>
        <row r="406">
          <cell r="F406">
            <v>303.07</v>
          </cell>
        </row>
        <row r="407">
          <cell r="F407">
            <v>279.85000000000002</v>
          </cell>
        </row>
        <row r="408">
          <cell r="F408">
            <v>461.75</v>
          </cell>
        </row>
        <row r="409">
          <cell r="F409">
            <v>615.66999999999996</v>
          </cell>
        </row>
        <row r="410">
          <cell r="F410">
            <v>503.73</v>
          </cell>
        </row>
        <row r="411">
          <cell r="F411">
            <v>1200.56</v>
          </cell>
        </row>
        <row r="412">
          <cell r="F412">
            <v>1108.21</v>
          </cell>
        </row>
        <row r="413">
          <cell r="F413">
            <v>954.29</v>
          </cell>
        </row>
        <row r="414">
          <cell r="F414">
            <v>307.83999999999997</v>
          </cell>
        </row>
        <row r="416">
          <cell r="F416">
            <v>352</v>
          </cell>
        </row>
        <row r="417">
          <cell r="F417">
            <v>264</v>
          </cell>
        </row>
        <row r="418">
          <cell r="F418">
            <v>316.8</v>
          </cell>
        </row>
        <row r="419">
          <cell r="F419">
            <v>442.2</v>
          </cell>
        </row>
        <row r="420">
          <cell r="F420">
            <v>522.6</v>
          </cell>
        </row>
        <row r="421">
          <cell r="F421">
            <v>304</v>
          </cell>
        </row>
        <row r="422">
          <cell r="F422">
            <v>74.67</v>
          </cell>
        </row>
        <row r="423">
          <cell r="F423">
            <v>1346.45</v>
          </cell>
        </row>
        <row r="424">
          <cell r="F424">
            <v>1565.87</v>
          </cell>
        </row>
        <row r="425">
          <cell r="F425">
            <v>344.74</v>
          </cell>
        </row>
        <row r="428">
          <cell r="F428">
            <v>196.42</v>
          </cell>
        </row>
        <row r="429">
          <cell r="F429">
            <v>58.93</v>
          </cell>
        </row>
        <row r="433">
          <cell r="F433">
            <v>329.99</v>
          </cell>
        </row>
        <row r="434">
          <cell r="F434">
            <v>35.58</v>
          </cell>
        </row>
        <row r="437">
          <cell r="F437">
            <v>70.06</v>
          </cell>
        </row>
        <row r="438">
          <cell r="F438">
            <v>78.81</v>
          </cell>
        </row>
        <row r="439">
          <cell r="F439">
            <v>68.959999999999994</v>
          </cell>
        </row>
        <row r="443">
          <cell r="F443">
            <v>86.2</v>
          </cell>
        </row>
        <row r="444">
          <cell r="F444">
            <v>153.25</v>
          </cell>
        </row>
        <row r="445">
          <cell r="F445">
            <v>172.41</v>
          </cell>
        </row>
        <row r="446">
          <cell r="F446">
            <v>191.56</v>
          </cell>
        </row>
        <row r="454">
          <cell r="F454">
            <v>109</v>
          </cell>
        </row>
        <row r="456">
          <cell r="F456">
            <v>75</v>
          </cell>
        </row>
        <row r="458">
          <cell r="F458">
            <v>250.65</v>
          </cell>
        </row>
        <row r="459">
          <cell r="F459">
            <v>313.32</v>
          </cell>
        </row>
        <row r="469">
          <cell r="F469">
            <v>253.58</v>
          </cell>
        </row>
        <row r="470">
          <cell r="F470">
            <v>756.72</v>
          </cell>
        </row>
        <row r="474">
          <cell r="F474">
            <v>10.38</v>
          </cell>
        </row>
        <row r="476">
          <cell r="F476">
            <v>19.850000000000001</v>
          </cell>
        </row>
        <row r="478">
          <cell r="F478">
            <v>30</v>
          </cell>
        </row>
        <row r="479">
          <cell r="F479">
            <v>165.75</v>
          </cell>
        </row>
        <row r="480">
          <cell r="F480">
            <v>22.44</v>
          </cell>
        </row>
        <row r="483">
          <cell r="F483">
            <v>22.44</v>
          </cell>
        </row>
        <row r="486">
          <cell r="F486">
            <v>7.61</v>
          </cell>
        </row>
        <row r="487">
          <cell r="F487">
            <v>7.94</v>
          </cell>
        </row>
        <row r="489">
          <cell r="F489">
            <v>2.3199999999999998</v>
          </cell>
        </row>
        <row r="490">
          <cell r="F490">
            <v>4.3499999999999996</v>
          </cell>
        </row>
        <row r="493">
          <cell r="F493">
            <v>229.27</v>
          </cell>
        </row>
        <row r="497">
          <cell r="F497">
            <v>1.57</v>
          </cell>
        </row>
        <row r="499">
          <cell r="F499">
            <v>1.1499999999999999</v>
          </cell>
        </row>
        <row r="501">
          <cell r="F501">
            <v>18.34</v>
          </cell>
        </row>
        <row r="502">
          <cell r="F502">
            <v>299.76</v>
          </cell>
        </row>
        <row r="503">
          <cell r="F503">
            <v>10.38</v>
          </cell>
        </row>
        <row r="504">
          <cell r="F504">
            <v>229.27</v>
          </cell>
        </row>
        <row r="508">
          <cell r="F508">
            <v>655.61</v>
          </cell>
        </row>
        <row r="512">
          <cell r="F512">
            <v>427.81</v>
          </cell>
        </row>
        <row r="513">
          <cell r="F513">
            <v>273.20999999999998</v>
          </cell>
        </row>
        <row r="516">
          <cell r="F516">
            <v>138.97999999999999</v>
          </cell>
        </row>
        <row r="517">
          <cell r="F517">
            <v>149.22</v>
          </cell>
        </row>
        <row r="518">
          <cell r="F518">
            <v>68.36</v>
          </cell>
        </row>
        <row r="519">
          <cell r="F519">
            <v>44.4</v>
          </cell>
        </row>
        <row r="520">
          <cell r="F520">
            <v>23.96</v>
          </cell>
        </row>
        <row r="521">
          <cell r="F521">
            <v>53.4</v>
          </cell>
        </row>
        <row r="522">
          <cell r="F522">
            <v>96.7</v>
          </cell>
        </row>
        <row r="523">
          <cell r="F523">
            <v>109.91</v>
          </cell>
        </row>
        <row r="524">
          <cell r="F524">
            <v>11.12</v>
          </cell>
        </row>
        <row r="525">
          <cell r="F525">
            <v>20.010000000000002</v>
          </cell>
        </row>
        <row r="526">
          <cell r="F526">
            <v>39.5</v>
          </cell>
        </row>
        <row r="528">
          <cell r="F528">
            <v>2.31</v>
          </cell>
        </row>
        <row r="542">
          <cell r="F542">
            <v>25.1</v>
          </cell>
        </row>
        <row r="546">
          <cell r="F546">
            <v>16.100000000000001</v>
          </cell>
        </row>
        <row r="547">
          <cell r="F547">
            <v>37.799999999999997</v>
          </cell>
        </row>
        <row r="548">
          <cell r="F548">
            <v>138.32</v>
          </cell>
        </row>
        <row r="561">
          <cell r="F561">
            <v>11.49</v>
          </cell>
        </row>
        <row r="563">
          <cell r="F563">
            <v>4.4400000000000004</v>
          </cell>
        </row>
        <row r="571">
          <cell r="F571">
            <v>8.0299999999999994</v>
          </cell>
        </row>
        <row r="574">
          <cell r="F574">
            <v>10.039999999999999</v>
          </cell>
        </row>
        <row r="577">
          <cell r="F577">
            <v>10.039999999999999</v>
          </cell>
        </row>
        <row r="580">
          <cell r="F580">
            <v>5.2</v>
          </cell>
        </row>
        <row r="584">
          <cell r="F584">
            <v>8.23</v>
          </cell>
        </row>
        <row r="585">
          <cell r="F585">
            <v>6.49</v>
          </cell>
        </row>
        <row r="587">
          <cell r="F587">
            <v>18.88</v>
          </cell>
        </row>
        <row r="590">
          <cell r="F590">
            <v>1.9</v>
          </cell>
        </row>
        <row r="591">
          <cell r="F591">
            <v>3.71</v>
          </cell>
        </row>
        <row r="592">
          <cell r="F592">
            <v>4.41</v>
          </cell>
        </row>
        <row r="593">
          <cell r="F593">
            <v>0.99</v>
          </cell>
        </row>
        <row r="594">
          <cell r="F594">
            <v>72.06</v>
          </cell>
        </row>
        <row r="596">
          <cell r="F596">
            <v>35</v>
          </cell>
        </row>
        <row r="597">
          <cell r="F597">
            <v>40.869999999999997</v>
          </cell>
        </row>
        <row r="598">
          <cell r="F598">
            <v>46.73</v>
          </cell>
        </row>
        <row r="599">
          <cell r="F599">
            <v>44.64</v>
          </cell>
        </row>
        <row r="600">
          <cell r="F600">
            <v>1.21</v>
          </cell>
        </row>
        <row r="601">
          <cell r="F601">
            <v>1.3</v>
          </cell>
        </row>
        <row r="604">
          <cell r="F604">
            <v>1.1000000000000001</v>
          </cell>
        </row>
        <row r="605">
          <cell r="F605">
            <v>834.1</v>
          </cell>
        </row>
        <row r="606">
          <cell r="F606">
            <v>442.89499999999998</v>
          </cell>
        </row>
        <row r="608">
          <cell r="F608">
            <v>834.1</v>
          </cell>
        </row>
        <row r="609">
          <cell r="F609">
            <v>41</v>
          </cell>
        </row>
        <row r="613">
          <cell r="F613">
            <v>4.29</v>
          </cell>
        </row>
        <row r="614">
          <cell r="F614">
            <v>4.18</v>
          </cell>
        </row>
        <row r="618">
          <cell r="F618">
            <v>2.0699999999999998</v>
          </cell>
        </row>
        <row r="619">
          <cell r="F619">
            <v>2.31</v>
          </cell>
        </row>
        <row r="620">
          <cell r="F620">
            <v>2.72</v>
          </cell>
        </row>
        <row r="621">
          <cell r="F621">
            <v>4.62</v>
          </cell>
        </row>
        <row r="622">
          <cell r="F622">
            <v>0.47</v>
          </cell>
        </row>
        <row r="624">
          <cell r="F624">
            <v>2.99</v>
          </cell>
        </row>
        <row r="625">
          <cell r="F625">
            <v>4.13</v>
          </cell>
        </row>
        <row r="626">
          <cell r="F626">
            <v>5.26</v>
          </cell>
        </row>
        <row r="627">
          <cell r="F627">
            <v>8.86</v>
          </cell>
        </row>
        <row r="628">
          <cell r="F628">
            <v>1.87</v>
          </cell>
        </row>
        <row r="629">
          <cell r="F629">
            <v>2.77</v>
          </cell>
        </row>
        <row r="630">
          <cell r="F630">
            <v>6.31</v>
          </cell>
        </row>
        <row r="631">
          <cell r="F631">
            <v>11.23</v>
          </cell>
        </row>
        <row r="632">
          <cell r="F632">
            <v>14.42</v>
          </cell>
        </row>
        <row r="633">
          <cell r="F633">
            <v>18.79</v>
          </cell>
        </row>
        <row r="634">
          <cell r="F634">
            <v>1.61</v>
          </cell>
        </row>
        <row r="640">
          <cell r="F640">
            <v>0.61</v>
          </cell>
        </row>
        <row r="643">
          <cell r="F643">
            <v>3.06</v>
          </cell>
        </row>
        <row r="644">
          <cell r="F644">
            <v>3.97</v>
          </cell>
        </row>
        <row r="645">
          <cell r="F645">
            <v>9.59</v>
          </cell>
        </row>
        <row r="646">
          <cell r="F646">
            <v>0.95</v>
          </cell>
        </row>
        <row r="647">
          <cell r="F647">
            <v>1.21</v>
          </cell>
        </row>
        <row r="648">
          <cell r="F648">
            <v>1.59</v>
          </cell>
        </row>
        <row r="649">
          <cell r="F649">
            <v>2.35</v>
          </cell>
        </row>
        <row r="650">
          <cell r="F650">
            <v>1.04</v>
          </cell>
        </row>
        <row r="651">
          <cell r="F651">
            <v>1.45</v>
          </cell>
        </row>
        <row r="653">
          <cell r="F653">
            <v>1.93</v>
          </cell>
        </row>
        <row r="654">
          <cell r="F654">
            <v>2.7</v>
          </cell>
        </row>
        <row r="655">
          <cell r="F655">
            <v>1.07</v>
          </cell>
        </row>
        <row r="656">
          <cell r="F656">
            <v>1.85</v>
          </cell>
        </row>
        <row r="658">
          <cell r="F658">
            <v>3.92</v>
          </cell>
        </row>
        <row r="659">
          <cell r="F659">
            <v>4.42</v>
          </cell>
        </row>
        <row r="660">
          <cell r="F660">
            <v>1.1399999999999999</v>
          </cell>
        </row>
        <row r="661">
          <cell r="F661">
            <v>5.82</v>
          </cell>
        </row>
        <row r="662">
          <cell r="F662">
            <v>0.32</v>
          </cell>
        </row>
        <row r="663">
          <cell r="F663">
            <v>2.16</v>
          </cell>
        </row>
        <row r="664">
          <cell r="F664">
            <v>0.92</v>
          </cell>
        </row>
        <row r="665">
          <cell r="F665">
            <v>6.18</v>
          </cell>
        </row>
        <row r="666">
          <cell r="F666">
            <v>0.25</v>
          </cell>
        </row>
        <row r="667">
          <cell r="F667">
            <v>0.25</v>
          </cell>
        </row>
        <row r="670">
          <cell r="F670">
            <v>1.65</v>
          </cell>
        </row>
        <row r="671">
          <cell r="F671">
            <v>22.06</v>
          </cell>
        </row>
        <row r="672">
          <cell r="F672">
            <v>28.5</v>
          </cell>
        </row>
        <row r="675">
          <cell r="F675">
            <v>1.72</v>
          </cell>
        </row>
        <row r="676">
          <cell r="F676">
            <v>2.87</v>
          </cell>
        </row>
        <row r="677">
          <cell r="F677">
            <v>3.62</v>
          </cell>
        </row>
        <row r="678">
          <cell r="F678">
            <v>4.37</v>
          </cell>
        </row>
        <row r="679">
          <cell r="F679">
            <v>2.06</v>
          </cell>
        </row>
        <row r="680">
          <cell r="F680">
            <v>57.82</v>
          </cell>
        </row>
        <row r="681">
          <cell r="F681">
            <v>17.72</v>
          </cell>
        </row>
        <row r="682">
          <cell r="F682">
            <v>44523.74</v>
          </cell>
        </row>
        <row r="693">
          <cell r="F693">
            <v>320</v>
          </cell>
        </row>
        <row r="694">
          <cell r="F694">
            <v>534.6</v>
          </cell>
        </row>
        <row r="695">
          <cell r="F695">
            <v>350</v>
          </cell>
        </row>
        <row r="698">
          <cell r="F698">
            <v>4.03</v>
          </cell>
        </row>
        <row r="699">
          <cell r="F699">
            <v>6.73</v>
          </cell>
        </row>
        <row r="700">
          <cell r="F700">
            <v>480</v>
          </cell>
        </row>
        <row r="701">
          <cell r="F701">
            <v>590</v>
          </cell>
        </row>
        <row r="704">
          <cell r="F704">
            <v>629</v>
          </cell>
        </row>
        <row r="708">
          <cell r="F708">
            <v>2325</v>
          </cell>
        </row>
        <row r="709">
          <cell r="F709">
            <v>5118</v>
          </cell>
        </row>
        <row r="710">
          <cell r="F710">
            <v>5971</v>
          </cell>
        </row>
        <row r="728">
          <cell r="F728">
            <v>16.100000000000001</v>
          </cell>
        </row>
        <row r="729">
          <cell r="F729">
            <v>0.57999999999999996</v>
          </cell>
        </row>
        <row r="730">
          <cell r="F730">
            <v>1</v>
          </cell>
        </row>
        <row r="731">
          <cell r="F731">
            <v>2.08</v>
          </cell>
        </row>
        <row r="732">
          <cell r="F732">
            <v>2.68</v>
          </cell>
        </row>
        <row r="743">
          <cell r="F743">
            <v>0.24</v>
          </cell>
        </row>
        <row r="744">
          <cell r="F744">
            <v>1.1599999999999999</v>
          </cell>
        </row>
        <row r="745">
          <cell r="F745">
            <v>0.4</v>
          </cell>
        </row>
        <row r="746">
          <cell r="F746">
            <v>1.76</v>
          </cell>
        </row>
        <row r="747">
          <cell r="F747">
            <v>1.8</v>
          </cell>
        </row>
        <row r="748">
          <cell r="F748">
            <v>1.04</v>
          </cell>
        </row>
        <row r="749">
          <cell r="F749">
            <v>1.88</v>
          </cell>
        </row>
        <row r="750">
          <cell r="F750">
            <v>1.52</v>
          </cell>
        </row>
        <row r="751">
          <cell r="F751">
            <v>2.2400000000000002</v>
          </cell>
        </row>
        <row r="752">
          <cell r="F752">
            <v>1.52</v>
          </cell>
        </row>
        <row r="754">
          <cell r="F754">
            <v>14.67</v>
          </cell>
        </row>
        <row r="755">
          <cell r="F755">
            <v>6.22</v>
          </cell>
        </row>
        <row r="756">
          <cell r="F756">
            <v>38.06</v>
          </cell>
        </row>
        <row r="757">
          <cell r="F757">
            <v>41.87</v>
          </cell>
        </row>
        <row r="758">
          <cell r="F758">
            <v>3.4</v>
          </cell>
        </row>
        <row r="759">
          <cell r="F759">
            <v>2.8</v>
          </cell>
        </row>
        <row r="760">
          <cell r="F760">
            <v>29</v>
          </cell>
        </row>
        <row r="761">
          <cell r="F761">
            <v>29.05</v>
          </cell>
        </row>
        <row r="762">
          <cell r="F762">
            <v>29.05</v>
          </cell>
        </row>
        <row r="763">
          <cell r="F763">
            <v>36.17</v>
          </cell>
        </row>
        <row r="764">
          <cell r="F764">
            <v>12.86</v>
          </cell>
        </row>
        <row r="765">
          <cell r="F765">
            <v>178.28</v>
          </cell>
        </row>
        <row r="766">
          <cell r="F766">
            <v>50.2</v>
          </cell>
        </row>
        <row r="767">
          <cell r="F767">
            <v>2.38</v>
          </cell>
        </row>
        <row r="768">
          <cell r="F768">
            <v>0.26</v>
          </cell>
        </row>
        <row r="769">
          <cell r="F769">
            <v>0.75</v>
          </cell>
        </row>
        <row r="770">
          <cell r="F770">
            <v>89.13</v>
          </cell>
        </row>
        <row r="771">
          <cell r="F771">
            <v>7.52</v>
          </cell>
        </row>
        <row r="772">
          <cell r="F772">
            <v>8.39</v>
          </cell>
        </row>
        <row r="773">
          <cell r="F773">
            <v>11.78</v>
          </cell>
        </row>
        <row r="774">
          <cell r="F774">
            <v>18.310000000000002</v>
          </cell>
        </row>
        <row r="775">
          <cell r="F775">
            <v>28.14</v>
          </cell>
        </row>
        <row r="776">
          <cell r="F776">
            <v>37.709999999999994</v>
          </cell>
        </row>
        <row r="777">
          <cell r="F777">
            <v>4.93</v>
          </cell>
        </row>
        <row r="778">
          <cell r="F778">
            <v>9.73</v>
          </cell>
        </row>
        <row r="779">
          <cell r="F779">
            <v>19.830000000000002</v>
          </cell>
        </row>
        <row r="780">
          <cell r="F780">
            <v>20</v>
          </cell>
        </row>
        <row r="782">
          <cell r="F782">
            <v>41.54</v>
          </cell>
        </row>
        <row r="783">
          <cell r="F783">
            <v>56.53</v>
          </cell>
        </row>
        <row r="785">
          <cell r="F785">
            <v>18.57</v>
          </cell>
        </row>
        <row r="786">
          <cell r="F786">
            <v>19.61</v>
          </cell>
        </row>
        <row r="787">
          <cell r="F787">
            <v>40.51</v>
          </cell>
        </row>
        <row r="788">
          <cell r="F788">
            <v>44.45</v>
          </cell>
        </row>
        <row r="789">
          <cell r="F789">
            <v>43.980000000000004</v>
          </cell>
        </row>
        <row r="790">
          <cell r="F790">
            <v>44.980000000000004</v>
          </cell>
        </row>
        <row r="792">
          <cell r="F792">
            <v>85.050000000000011</v>
          </cell>
        </row>
        <row r="793">
          <cell r="F793">
            <v>219.6</v>
          </cell>
        </row>
        <row r="794">
          <cell r="F794">
            <v>0.48</v>
          </cell>
        </row>
        <row r="795">
          <cell r="F795">
            <v>0.6</v>
          </cell>
        </row>
        <row r="796">
          <cell r="F796">
            <v>1.26</v>
          </cell>
        </row>
        <row r="797">
          <cell r="F797">
            <v>2.7</v>
          </cell>
        </row>
        <row r="798">
          <cell r="F798">
            <v>5.52</v>
          </cell>
        </row>
        <row r="799">
          <cell r="F799">
            <v>8.6999999999999993</v>
          </cell>
        </row>
        <row r="800">
          <cell r="F800">
            <v>3.76</v>
          </cell>
        </row>
        <row r="801">
          <cell r="F801">
            <v>0.65</v>
          </cell>
        </row>
        <row r="805">
          <cell r="F805">
            <v>1.95</v>
          </cell>
        </row>
        <row r="818">
          <cell r="F818">
            <v>31.92</v>
          </cell>
        </row>
        <row r="819">
          <cell r="F819">
            <v>479.05</v>
          </cell>
        </row>
        <row r="820">
          <cell r="F820">
            <v>851.64</v>
          </cell>
        </row>
        <row r="821">
          <cell r="F821">
            <v>14</v>
          </cell>
        </row>
        <row r="824">
          <cell r="F824">
            <v>26.68</v>
          </cell>
        </row>
        <row r="825">
          <cell r="F825">
            <v>5.8</v>
          </cell>
        </row>
        <row r="826">
          <cell r="F826">
            <v>6.96</v>
          </cell>
        </row>
        <row r="827">
          <cell r="F827">
            <v>0.59</v>
          </cell>
        </row>
        <row r="828">
          <cell r="F828">
            <v>0.56000000000000005</v>
          </cell>
        </row>
        <row r="831">
          <cell r="F831">
            <v>1489.09</v>
          </cell>
        </row>
        <row r="832">
          <cell r="F832">
            <v>1414.6</v>
          </cell>
        </row>
        <row r="833">
          <cell r="F833">
            <v>422.79</v>
          </cell>
        </row>
        <row r="834">
          <cell r="F834">
            <v>600</v>
          </cell>
        </row>
        <row r="836">
          <cell r="F836">
            <v>231</v>
          </cell>
        </row>
        <row r="837">
          <cell r="F837">
            <v>5.42</v>
          </cell>
        </row>
        <row r="838">
          <cell r="F838">
            <v>5.14</v>
          </cell>
        </row>
        <row r="839">
          <cell r="F839">
            <v>4.03</v>
          </cell>
        </row>
        <row r="840">
          <cell r="F840">
            <v>37.21</v>
          </cell>
        </row>
        <row r="841">
          <cell r="F841">
            <v>16.48</v>
          </cell>
        </row>
        <row r="842">
          <cell r="F842">
            <v>28.22</v>
          </cell>
        </row>
        <row r="843">
          <cell r="F843">
            <v>11.6</v>
          </cell>
        </row>
        <row r="844">
          <cell r="F844">
            <v>8.2200000000000006</v>
          </cell>
        </row>
        <row r="845">
          <cell r="F845">
            <v>4.26</v>
          </cell>
        </row>
        <row r="846">
          <cell r="F846">
            <v>36.21</v>
          </cell>
        </row>
        <row r="847">
          <cell r="F847">
            <v>36.21</v>
          </cell>
        </row>
        <row r="848">
          <cell r="F848">
            <v>7.15</v>
          </cell>
        </row>
        <row r="849">
          <cell r="F849">
            <v>96.46</v>
          </cell>
        </row>
        <row r="850">
          <cell r="F850">
            <v>6.28</v>
          </cell>
        </row>
        <row r="851">
          <cell r="F851">
            <v>2.58</v>
          </cell>
        </row>
        <row r="852">
          <cell r="F852">
            <v>372.03</v>
          </cell>
        </row>
        <row r="853">
          <cell r="F853">
            <v>526.79999999999995</v>
          </cell>
        </row>
        <row r="854">
          <cell r="F854">
            <v>658.5</v>
          </cell>
        </row>
        <row r="857">
          <cell r="F857">
            <v>88.48</v>
          </cell>
        </row>
        <row r="858">
          <cell r="F858">
            <v>56.42</v>
          </cell>
        </row>
        <row r="859">
          <cell r="F859">
            <v>33.090000000000003</v>
          </cell>
        </row>
        <row r="865">
          <cell r="F865">
            <v>28.56</v>
          </cell>
        </row>
        <row r="870">
          <cell r="F870">
            <v>9.15</v>
          </cell>
        </row>
        <row r="871">
          <cell r="F871">
            <v>3.05</v>
          </cell>
        </row>
        <row r="872">
          <cell r="F872">
            <v>2.2400000000000002</v>
          </cell>
        </row>
        <row r="873">
          <cell r="F873">
            <v>0.92</v>
          </cell>
        </row>
        <row r="874">
          <cell r="F874">
            <v>0.61</v>
          </cell>
        </row>
        <row r="875">
          <cell r="F875">
            <v>8.4600000000000009</v>
          </cell>
        </row>
        <row r="876">
          <cell r="F876">
            <v>2.82</v>
          </cell>
        </row>
        <row r="877">
          <cell r="F877">
            <v>2.58</v>
          </cell>
        </row>
        <row r="878">
          <cell r="F878">
            <v>1.18</v>
          </cell>
        </row>
        <row r="879">
          <cell r="F879">
            <v>0.71</v>
          </cell>
        </row>
        <row r="880">
          <cell r="F880">
            <v>22.1</v>
          </cell>
        </row>
        <row r="882">
          <cell r="F882">
            <v>11.25</v>
          </cell>
        </row>
        <row r="884">
          <cell r="F884">
            <v>9.65</v>
          </cell>
        </row>
        <row r="888">
          <cell r="F888">
            <v>54.92</v>
          </cell>
        </row>
        <row r="889">
          <cell r="F889">
            <v>20.53</v>
          </cell>
        </row>
        <row r="890">
          <cell r="F890">
            <v>13.47</v>
          </cell>
        </row>
        <row r="891">
          <cell r="F891">
            <v>5.68</v>
          </cell>
        </row>
        <row r="892">
          <cell r="F892">
            <v>3.68</v>
          </cell>
        </row>
        <row r="893">
          <cell r="F893">
            <v>2.8</v>
          </cell>
        </row>
        <row r="904">
          <cell r="F904">
            <v>43.13</v>
          </cell>
        </row>
        <row r="905">
          <cell r="F905">
            <v>9.6300000000000008</v>
          </cell>
        </row>
        <row r="907">
          <cell r="F907">
            <v>19.62</v>
          </cell>
        </row>
        <row r="909">
          <cell r="F909">
            <v>4.84</v>
          </cell>
        </row>
        <row r="910">
          <cell r="F910">
            <v>5.95</v>
          </cell>
        </row>
        <row r="911">
          <cell r="F911">
            <v>7.71</v>
          </cell>
        </row>
        <row r="912">
          <cell r="F912">
            <v>11.01</v>
          </cell>
        </row>
        <row r="913">
          <cell r="F913">
            <v>12.11</v>
          </cell>
        </row>
        <row r="916">
          <cell r="F916">
            <v>8.59</v>
          </cell>
        </row>
        <row r="917">
          <cell r="F917">
            <v>183.49431818181819</v>
          </cell>
        </row>
        <row r="918">
          <cell r="F918">
            <v>152.91193181818184</v>
          </cell>
        </row>
        <row r="920">
          <cell r="F920">
            <v>107.65</v>
          </cell>
        </row>
        <row r="921">
          <cell r="F921">
            <v>61.164772727272734</v>
          </cell>
        </row>
        <row r="923">
          <cell r="F923">
            <v>23.34</v>
          </cell>
        </row>
        <row r="924">
          <cell r="F924">
            <v>19.91</v>
          </cell>
        </row>
        <row r="925">
          <cell r="F925">
            <v>11.31</v>
          </cell>
        </row>
        <row r="927">
          <cell r="F927">
            <v>7.3</v>
          </cell>
        </row>
        <row r="928">
          <cell r="F928">
            <v>4.1500000000000004</v>
          </cell>
        </row>
        <row r="929">
          <cell r="F929">
            <v>11.32</v>
          </cell>
        </row>
        <row r="930">
          <cell r="F930">
            <v>27.28</v>
          </cell>
        </row>
        <row r="931">
          <cell r="F931">
            <v>58.43</v>
          </cell>
        </row>
        <row r="932">
          <cell r="F932">
            <v>11.41</v>
          </cell>
        </row>
        <row r="933">
          <cell r="F933">
            <v>17.37</v>
          </cell>
        </row>
        <row r="934">
          <cell r="F934">
            <v>18.16</v>
          </cell>
        </row>
        <row r="935">
          <cell r="F935">
            <v>30.53</v>
          </cell>
        </row>
        <row r="936">
          <cell r="F936">
            <v>49.22</v>
          </cell>
        </row>
        <row r="937">
          <cell r="F937">
            <v>42.11</v>
          </cell>
        </row>
        <row r="938">
          <cell r="F938">
            <v>11.41</v>
          </cell>
        </row>
        <row r="939">
          <cell r="F939">
            <v>15.09</v>
          </cell>
        </row>
        <row r="940">
          <cell r="F940">
            <v>12.63</v>
          </cell>
        </row>
        <row r="941">
          <cell r="F941">
            <v>2.02</v>
          </cell>
        </row>
        <row r="942">
          <cell r="F942">
            <v>9.77</v>
          </cell>
        </row>
        <row r="946">
          <cell r="F946">
            <v>121.07</v>
          </cell>
        </row>
        <row r="947">
          <cell r="F947">
            <v>151.6</v>
          </cell>
        </row>
        <row r="948">
          <cell r="F948">
            <v>139.78</v>
          </cell>
        </row>
        <row r="949">
          <cell r="F949">
            <v>0.56000000000000005</v>
          </cell>
        </row>
        <row r="950">
          <cell r="F950">
            <v>17</v>
          </cell>
        </row>
        <row r="951">
          <cell r="F951">
            <v>5.9</v>
          </cell>
        </row>
        <row r="956">
          <cell r="F956">
            <v>49.75</v>
          </cell>
        </row>
        <row r="957">
          <cell r="F957">
            <v>83.51</v>
          </cell>
        </row>
        <row r="961">
          <cell r="F961">
            <v>22.88</v>
          </cell>
        </row>
        <row r="974">
          <cell r="F974">
            <v>152.4</v>
          </cell>
        </row>
        <row r="975">
          <cell r="F975">
            <v>172.95</v>
          </cell>
        </row>
        <row r="976">
          <cell r="F976">
            <v>1386.98</v>
          </cell>
        </row>
        <row r="977">
          <cell r="F977">
            <v>1175.4100000000001</v>
          </cell>
        </row>
        <row r="979">
          <cell r="F979">
            <v>454.49</v>
          </cell>
        </row>
        <row r="980">
          <cell r="F980">
            <v>184.09</v>
          </cell>
        </row>
        <row r="981">
          <cell r="F981">
            <v>478.63</v>
          </cell>
        </row>
        <row r="982">
          <cell r="F982">
            <v>579.27</v>
          </cell>
        </row>
        <row r="983">
          <cell r="F983">
            <v>7.94</v>
          </cell>
        </row>
        <row r="984">
          <cell r="F984">
            <v>31.77</v>
          </cell>
        </row>
        <row r="987">
          <cell r="F987">
            <v>43.5</v>
          </cell>
        </row>
        <row r="988">
          <cell r="F988">
            <v>69.900000000000006</v>
          </cell>
        </row>
        <row r="990">
          <cell r="F990">
            <v>39.81</v>
          </cell>
        </row>
        <row r="994">
          <cell r="F994">
            <v>6</v>
          </cell>
        </row>
        <row r="997">
          <cell r="F997">
            <v>25.98</v>
          </cell>
        </row>
        <row r="1000">
          <cell r="F1000">
            <v>23.2</v>
          </cell>
        </row>
        <row r="1002">
          <cell r="F1002">
            <v>24.6</v>
          </cell>
        </row>
        <row r="1003">
          <cell r="F1003">
            <v>49.38</v>
          </cell>
        </row>
        <row r="1007">
          <cell r="F1007">
            <v>54.22</v>
          </cell>
        </row>
        <row r="1008">
          <cell r="F1008">
            <v>272.37</v>
          </cell>
        </row>
        <row r="1009">
          <cell r="F1009">
            <v>208.33</v>
          </cell>
        </row>
        <row r="1010">
          <cell r="F1010">
            <v>250</v>
          </cell>
        </row>
        <row r="1011">
          <cell r="F1011">
            <v>242.56</v>
          </cell>
        </row>
        <row r="1012">
          <cell r="F1012">
            <v>187.68</v>
          </cell>
        </row>
        <row r="1013">
          <cell r="F1013">
            <v>166.85</v>
          </cell>
        </row>
        <row r="1014">
          <cell r="F1014">
            <v>125</v>
          </cell>
        </row>
        <row r="1015">
          <cell r="F1015">
            <v>150</v>
          </cell>
        </row>
        <row r="1023">
          <cell r="F1023">
            <v>76</v>
          </cell>
        </row>
        <row r="1024">
          <cell r="F1024">
            <v>82.24</v>
          </cell>
        </row>
        <row r="1026">
          <cell r="F1026">
            <v>94.72</v>
          </cell>
        </row>
        <row r="1029">
          <cell r="F1029">
            <v>113.45</v>
          </cell>
        </row>
        <row r="1030">
          <cell r="F1030">
            <v>44.4</v>
          </cell>
        </row>
        <row r="1032">
          <cell r="F1032">
            <v>88.81</v>
          </cell>
        </row>
        <row r="1035">
          <cell r="F1035">
            <v>53.82</v>
          </cell>
        </row>
        <row r="1036">
          <cell r="F1036">
            <v>60.55</v>
          </cell>
        </row>
        <row r="1037">
          <cell r="F1037">
            <v>31.5</v>
          </cell>
        </row>
        <row r="1039">
          <cell r="F1039">
            <v>84</v>
          </cell>
        </row>
        <row r="1040">
          <cell r="F1040">
            <v>15.45</v>
          </cell>
        </row>
        <row r="1044">
          <cell r="F1044">
            <v>5.31</v>
          </cell>
        </row>
        <row r="1045">
          <cell r="F1045">
            <v>15.36</v>
          </cell>
        </row>
        <row r="1048">
          <cell r="F1048">
            <v>25.63</v>
          </cell>
        </row>
        <row r="1049">
          <cell r="F1049">
            <v>19.71</v>
          </cell>
        </row>
        <row r="1051">
          <cell r="F1051">
            <v>4.46</v>
          </cell>
        </row>
        <row r="1052">
          <cell r="F1052">
            <v>4.1399999999999997</v>
          </cell>
        </row>
        <row r="1058">
          <cell r="F1058">
            <v>136.88</v>
          </cell>
        </row>
        <row r="1059">
          <cell r="F1059">
            <v>30.59</v>
          </cell>
        </row>
        <row r="1062">
          <cell r="F1062">
            <v>22.18</v>
          </cell>
        </row>
        <row r="1063">
          <cell r="F1063">
            <v>26.88</v>
          </cell>
        </row>
        <row r="1066">
          <cell r="F1066">
            <v>18.079999999999998</v>
          </cell>
        </row>
        <row r="1067">
          <cell r="F1067">
            <v>11.09</v>
          </cell>
        </row>
        <row r="1079">
          <cell r="F1079">
            <v>20.94</v>
          </cell>
        </row>
        <row r="1082">
          <cell r="F1082">
            <v>22.05</v>
          </cell>
        </row>
        <row r="1083">
          <cell r="F1083">
            <v>22.56</v>
          </cell>
        </row>
        <row r="1084">
          <cell r="F1084">
            <v>18.93</v>
          </cell>
        </row>
        <row r="1085">
          <cell r="F1085">
            <v>22.72</v>
          </cell>
        </row>
        <row r="1089">
          <cell r="F1089">
            <v>2.8</v>
          </cell>
        </row>
        <row r="1091">
          <cell r="F1091">
            <v>0.96</v>
          </cell>
        </row>
        <row r="1092">
          <cell r="F1092">
            <v>17.3</v>
          </cell>
        </row>
        <row r="1093">
          <cell r="F1093">
            <v>25.46</v>
          </cell>
        </row>
        <row r="1094">
          <cell r="F1094">
            <v>33.61</v>
          </cell>
        </row>
        <row r="1095">
          <cell r="F1095">
            <v>7.7</v>
          </cell>
        </row>
        <row r="1096">
          <cell r="F1096">
            <v>7.7</v>
          </cell>
        </row>
        <row r="1097">
          <cell r="F1097">
            <v>70.2</v>
          </cell>
        </row>
        <row r="1098">
          <cell r="F1098">
            <v>5.88</v>
          </cell>
        </row>
        <row r="1105">
          <cell r="F1105">
            <v>28.24</v>
          </cell>
        </row>
        <row r="1106">
          <cell r="F1106">
            <v>7.31</v>
          </cell>
        </row>
        <row r="1112">
          <cell r="F1112">
            <v>185.34</v>
          </cell>
        </row>
        <row r="1113">
          <cell r="F1113">
            <v>48.13</v>
          </cell>
        </row>
        <row r="1114">
          <cell r="F1114">
            <v>55</v>
          </cell>
        </row>
        <row r="1115">
          <cell r="F1115">
            <v>64.16</v>
          </cell>
        </row>
        <row r="1116">
          <cell r="F1116">
            <v>73.33</v>
          </cell>
        </row>
        <row r="1118">
          <cell r="F1118">
            <v>144.57</v>
          </cell>
        </row>
        <row r="1119">
          <cell r="F1119">
            <v>129.74</v>
          </cell>
        </row>
        <row r="1120">
          <cell r="F1120">
            <v>324.58</v>
          </cell>
        </row>
        <row r="1125">
          <cell r="F1125">
            <v>11.3</v>
          </cell>
        </row>
        <row r="1126">
          <cell r="F1126">
            <v>11.3</v>
          </cell>
        </row>
        <row r="1127">
          <cell r="F1127">
            <v>45</v>
          </cell>
        </row>
        <row r="1131">
          <cell r="F1131">
            <v>1.67</v>
          </cell>
        </row>
        <row r="1134">
          <cell r="F1134">
            <v>17.3</v>
          </cell>
        </row>
        <row r="1136">
          <cell r="F1136">
            <v>2.82</v>
          </cell>
        </row>
        <row r="1137">
          <cell r="F1137">
            <v>2.96</v>
          </cell>
        </row>
        <row r="1144">
          <cell r="F1144">
            <v>182.47</v>
          </cell>
        </row>
        <row r="1145">
          <cell r="F1145">
            <v>1259.04</v>
          </cell>
        </row>
        <row r="1147">
          <cell r="F1147">
            <v>4.0199999999999996</v>
          </cell>
        </row>
        <row r="1154">
          <cell r="F1154">
            <v>557.22</v>
          </cell>
        </row>
        <row r="1156">
          <cell r="F1156">
            <v>1608.6</v>
          </cell>
        </row>
        <row r="1158">
          <cell r="F1158">
            <v>917.05</v>
          </cell>
        </row>
        <row r="1162">
          <cell r="F1162">
            <v>2437.7800000000002</v>
          </cell>
        </row>
        <row r="1164">
          <cell r="F1164">
            <v>2047.47</v>
          </cell>
        </row>
        <row r="1165">
          <cell r="F1165">
            <v>1349.62</v>
          </cell>
        </row>
        <row r="1166">
          <cell r="F1166">
            <v>1784.13</v>
          </cell>
        </row>
        <row r="1167">
          <cell r="F1167">
            <v>3620.93</v>
          </cell>
        </row>
        <row r="1168">
          <cell r="F1168">
            <v>2080.39</v>
          </cell>
        </row>
        <row r="1169">
          <cell r="F1169">
            <v>1626.12</v>
          </cell>
        </row>
        <row r="1170">
          <cell r="F1170">
            <v>3291.75</v>
          </cell>
        </row>
        <row r="1171">
          <cell r="F1171">
            <v>1554.9</v>
          </cell>
        </row>
        <row r="1172">
          <cell r="F1172">
            <v>3109.81</v>
          </cell>
        </row>
        <row r="1173">
          <cell r="F1173">
            <v>1881</v>
          </cell>
        </row>
        <row r="1174">
          <cell r="F1174">
            <v>2713.2</v>
          </cell>
        </row>
        <row r="1175">
          <cell r="F1175">
            <v>4580</v>
          </cell>
        </row>
        <row r="1176">
          <cell r="F1176">
            <v>4780</v>
          </cell>
        </row>
        <row r="1179">
          <cell r="F1179">
            <v>500</v>
          </cell>
        </row>
        <row r="1180">
          <cell r="F1180">
            <v>670</v>
          </cell>
        </row>
        <row r="1181">
          <cell r="F1181">
            <v>850</v>
          </cell>
        </row>
        <row r="1182">
          <cell r="F1182">
            <v>3500</v>
          </cell>
        </row>
        <row r="1183">
          <cell r="F1183">
            <v>450</v>
          </cell>
        </row>
        <row r="1184">
          <cell r="F1184">
            <v>420</v>
          </cell>
        </row>
        <row r="1185">
          <cell r="F1185">
            <v>300</v>
          </cell>
        </row>
        <row r="1186">
          <cell r="F1186">
            <v>895</v>
          </cell>
        </row>
        <row r="1187">
          <cell r="F1187">
            <v>500</v>
          </cell>
        </row>
        <row r="1190">
          <cell r="F1190">
            <v>32.5</v>
          </cell>
        </row>
        <row r="1191">
          <cell r="F1191">
            <v>90.28</v>
          </cell>
        </row>
        <row r="1192">
          <cell r="F1192">
            <v>24.89</v>
          </cell>
        </row>
        <row r="1193">
          <cell r="F1193">
            <v>69.150000000000006</v>
          </cell>
        </row>
        <row r="1194">
          <cell r="F1194">
            <v>141.82</v>
          </cell>
        </row>
        <row r="1197">
          <cell r="F1197">
            <v>1346.48</v>
          </cell>
        </row>
        <row r="1198">
          <cell r="F1198">
            <v>200</v>
          </cell>
        </row>
        <row r="1199">
          <cell r="F1199">
            <v>800</v>
          </cell>
        </row>
        <row r="1200">
          <cell r="F1200">
            <v>1820</v>
          </cell>
        </row>
        <row r="1201">
          <cell r="F1201">
            <v>6.12</v>
          </cell>
        </row>
        <row r="1202">
          <cell r="F1202">
            <v>2.0499999999999998</v>
          </cell>
        </row>
        <row r="1203">
          <cell r="F1203">
            <v>1.23</v>
          </cell>
        </row>
        <row r="1204">
          <cell r="F1204">
            <v>6.2</v>
          </cell>
        </row>
        <row r="1205">
          <cell r="F1205">
            <v>9</v>
          </cell>
        </row>
        <row r="1206">
          <cell r="F1206">
            <v>498.34</v>
          </cell>
        </row>
        <row r="1207">
          <cell r="F1207">
            <v>355.3</v>
          </cell>
        </row>
        <row r="1208">
          <cell r="F1208">
            <v>313.5</v>
          </cell>
        </row>
        <row r="1209">
          <cell r="F1209">
            <v>295.49</v>
          </cell>
        </row>
        <row r="1210">
          <cell r="F1210">
            <v>171</v>
          </cell>
        </row>
        <row r="1211">
          <cell r="F1211">
            <v>222.73</v>
          </cell>
        </row>
        <row r="1212">
          <cell r="F1212">
            <v>213.84</v>
          </cell>
        </row>
        <row r="1220">
          <cell r="F1220">
            <v>1.42</v>
          </cell>
        </row>
        <row r="1248">
          <cell r="F1248">
            <v>0.75</v>
          </cell>
        </row>
        <row r="1249">
          <cell r="F1249">
            <v>94</v>
          </cell>
        </row>
        <row r="1251">
          <cell r="F1251">
            <v>161</v>
          </cell>
        </row>
        <row r="1252">
          <cell r="F1252">
            <v>151</v>
          </cell>
        </row>
        <row r="1253">
          <cell r="F1253">
            <v>151</v>
          </cell>
        </row>
        <row r="1254">
          <cell r="F1254">
            <v>151</v>
          </cell>
        </row>
        <row r="1255">
          <cell r="F1255">
            <v>151</v>
          </cell>
        </row>
        <row r="1256">
          <cell r="F1256">
            <v>151</v>
          </cell>
        </row>
        <row r="1259">
          <cell r="F1259">
            <v>8327.82</v>
          </cell>
        </row>
        <row r="1260">
          <cell r="F1260">
            <v>3634.31</v>
          </cell>
        </row>
        <row r="1261">
          <cell r="F1261">
            <v>3728.96</v>
          </cell>
        </row>
        <row r="1262">
          <cell r="F1262">
            <v>3052.18</v>
          </cell>
        </row>
        <row r="1263">
          <cell r="F1263">
            <v>3197.92</v>
          </cell>
        </row>
        <row r="1278">
          <cell r="F1278">
            <v>8.2200000000000006</v>
          </cell>
        </row>
        <row r="1279">
          <cell r="F1279">
            <v>123.29</v>
          </cell>
        </row>
        <row r="1280">
          <cell r="F1280">
            <v>1.23</v>
          </cell>
        </row>
        <row r="1281">
          <cell r="F1281">
            <v>0.55000000000000004</v>
          </cell>
        </row>
        <row r="1282">
          <cell r="F1282">
            <v>0.27</v>
          </cell>
        </row>
        <row r="1283">
          <cell r="F1283">
            <v>0.55000000000000004</v>
          </cell>
        </row>
        <row r="1284">
          <cell r="F1284">
            <v>0.82</v>
          </cell>
        </row>
        <row r="1285">
          <cell r="F1285">
            <v>0.62</v>
          </cell>
        </row>
        <row r="1287">
          <cell r="F1287">
            <v>0.41</v>
          </cell>
        </row>
        <row r="1293">
          <cell r="F1293">
            <v>50</v>
          </cell>
        </row>
        <row r="1296">
          <cell r="F1296">
            <v>161.54</v>
          </cell>
        </row>
        <row r="1297">
          <cell r="F1297">
            <v>482.59999999999997</v>
          </cell>
        </row>
        <row r="1298">
          <cell r="F1298">
            <v>48.26</v>
          </cell>
        </row>
        <row r="1299">
          <cell r="F1299">
            <v>500</v>
          </cell>
        </row>
        <row r="1300">
          <cell r="F1300">
            <v>210</v>
          </cell>
        </row>
        <row r="1301">
          <cell r="F1301">
            <v>540.79</v>
          </cell>
        </row>
        <row r="1302">
          <cell r="F1302">
            <v>150</v>
          </cell>
        </row>
        <row r="1303">
          <cell r="F1303">
            <v>100</v>
          </cell>
        </row>
        <row r="1304">
          <cell r="F1304">
            <v>8.3699999999999992</v>
          </cell>
        </row>
        <row r="1307">
          <cell r="F1307">
            <v>13.05</v>
          </cell>
        </row>
        <row r="1308">
          <cell r="F1308">
            <v>3.96</v>
          </cell>
        </row>
        <row r="1309">
          <cell r="F1309">
            <v>1.3</v>
          </cell>
        </row>
        <row r="1310">
          <cell r="F1310">
            <v>73.069999999999993</v>
          </cell>
        </row>
        <row r="1311">
          <cell r="F1311">
            <v>27.88</v>
          </cell>
        </row>
        <row r="1312">
          <cell r="F1312">
            <v>67.87</v>
          </cell>
        </row>
        <row r="1313">
          <cell r="F1313">
            <v>22.06</v>
          </cell>
        </row>
        <row r="1314">
          <cell r="F1314">
            <v>2.2200000000000002</v>
          </cell>
        </row>
        <row r="1315">
          <cell r="F1315">
            <v>0.95</v>
          </cell>
        </row>
        <row r="1316">
          <cell r="F1316">
            <v>6.94</v>
          </cell>
        </row>
        <row r="1317">
          <cell r="F1317">
            <v>1.38</v>
          </cell>
        </row>
        <row r="1318">
          <cell r="F1318">
            <v>3.17</v>
          </cell>
        </row>
        <row r="1319">
          <cell r="F1319">
            <v>1.35</v>
          </cell>
        </row>
        <row r="1320">
          <cell r="F1320">
            <v>0.97</v>
          </cell>
        </row>
        <row r="1321">
          <cell r="F1321">
            <v>2.88</v>
          </cell>
        </row>
        <row r="1322">
          <cell r="F1322">
            <v>300</v>
          </cell>
        </row>
        <row r="1326">
          <cell r="F1326">
            <v>1151.97</v>
          </cell>
        </row>
        <row r="1327">
          <cell r="F1327">
            <v>360.6</v>
          </cell>
        </row>
        <row r="1334">
          <cell r="F1334">
            <v>235.75</v>
          </cell>
        </row>
        <row r="1339">
          <cell r="F1339">
            <v>0.3</v>
          </cell>
        </row>
        <row r="1341">
          <cell r="F1341">
            <v>0.3</v>
          </cell>
        </row>
        <row r="1342">
          <cell r="F1342">
            <v>2.1</v>
          </cell>
        </row>
        <row r="1343">
          <cell r="F1343">
            <v>51.6</v>
          </cell>
        </row>
        <row r="1344">
          <cell r="F1344">
            <v>50</v>
          </cell>
        </row>
        <row r="1345">
          <cell r="F1345">
            <v>1.5</v>
          </cell>
        </row>
        <row r="1348">
          <cell r="F1348">
            <v>2</v>
          </cell>
        </row>
        <row r="1349">
          <cell r="F1349">
            <v>4.5</v>
          </cell>
        </row>
        <row r="1351">
          <cell r="F1351">
            <v>0.5</v>
          </cell>
        </row>
        <row r="1352">
          <cell r="F1352">
            <v>3.6</v>
          </cell>
        </row>
        <row r="1353">
          <cell r="F1353">
            <v>2.7</v>
          </cell>
        </row>
        <row r="1354">
          <cell r="F1354">
            <v>3.5</v>
          </cell>
        </row>
        <row r="1355">
          <cell r="F1355">
            <v>2</v>
          </cell>
        </row>
        <row r="1356">
          <cell r="F1356">
            <v>1.6</v>
          </cell>
        </row>
        <row r="1359">
          <cell r="F1359">
            <v>2.2000000000000002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Físico-Financeiro "/>
      <sheetName val="Cronograma"/>
      <sheetName val="Adm e Placa"/>
      <sheetName val="ADM"/>
      <sheetName val="BDI CORRETO"/>
      <sheetName val="LSO "/>
      <sheetName val="PRAÇAS"/>
      <sheetName val="MEM_PRAÇAS"/>
      <sheetName val="PÁLCO"/>
      <sheetName val="ESCADA (PALCO)"/>
      <sheetName val="MEM_ESCADA"/>
      <sheetName val="INST."/>
      <sheetName val="CONSTRUÇÃO DE MURETA"/>
      <sheetName val="DEM_PALCO"/>
      <sheetName val="Fonte"/>
      <sheetName val="INST HIDR (FONTE)"/>
      <sheetName val="COMP"/>
      <sheetName val="INS_09.14"/>
      <sheetName val="SERV_09.14"/>
      <sheetName val="Físico-Financ."/>
      <sheetName val="Insumos"/>
      <sheetName val="QCI"/>
      <sheetName val="Des-OGU"/>
      <sheetName val="Físico-Financeiro"/>
      <sheetName val="Orç Asf"/>
      <sheetName val="MOB E DESMOB"/>
      <sheetName val="Comp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>
        <row r="54">
          <cell r="F54">
            <v>13.1</v>
          </cell>
        </row>
        <row r="128">
          <cell r="F128">
            <v>51.28</v>
          </cell>
        </row>
        <row r="132">
          <cell r="F132">
            <v>82.13</v>
          </cell>
        </row>
        <row r="148">
          <cell r="F148">
            <v>6.97</v>
          </cell>
        </row>
        <row r="185">
          <cell r="F185">
            <v>42.22</v>
          </cell>
        </row>
        <row r="200">
          <cell r="F200">
            <v>69.010000000000005</v>
          </cell>
        </row>
        <row r="321">
          <cell r="F321">
            <v>6.54</v>
          </cell>
        </row>
        <row r="371">
          <cell r="F371">
            <v>169.7</v>
          </cell>
        </row>
        <row r="728">
          <cell r="F728">
            <v>6.02</v>
          </cell>
        </row>
        <row r="787">
          <cell r="F787">
            <v>24.8</v>
          </cell>
        </row>
        <row r="794">
          <cell r="F794">
            <v>29.38</v>
          </cell>
        </row>
        <row r="806">
          <cell r="F806">
            <v>29.38</v>
          </cell>
        </row>
        <row r="899">
          <cell r="F899">
            <v>132.36000000000001</v>
          </cell>
        </row>
        <row r="912">
          <cell r="F912">
            <v>23.7</v>
          </cell>
        </row>
        <row r="917">
          <cell r="F917">
            <v>10.41</v>
          </cell>
        </row>
        <row r="1002">
          <cell r="F1002">
            <v>19.559999999999999</v>
          </cell>
        </row>
        <row r="1008">
          <cell r="F1008">
            <v>10.99</v>
          </cell>
        </row>
        <row r="1062">
          <cell r="F1062">
            <v>0.33</v>
          </cell>
        </row>
        <row r="1063">
          <cell r="F1063">
            <v>5.96</v>
          </cell>
        </row>
        <row r="1064">
          <cell r="F1064">
            <v>159.52000000000001</v>
          </cell>
        </row>
        <row r="1066">
          <cell r="F1066">
            <v>4.78</v>
          </cell>
        </row>
        <row r="1140">
          <cell r="F1140">
            <v>19.010000000000002</v>
          </cell>
        </row>
      </sheetData>
      <sheetData sheetId="22" refreshError="1"/>
      <sheetData sheetId="23" refreshError="1"/>
      <sheetData sheetId="24" refreshError="1"/>
      <sheetData sheetId="25">
        <row r="16">
          <cell r="J16">
            <v>600</v>
          </cell>
        </row>
      </sheetData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ísico-Financeiro"/>
      <sheetName val="Resumo"/>
      <sheetName val="Orçamento Pav"/>
      <sheetName val="Composições"/>
      <sheetName val="comp acessibilidade"/>
      <sheetName val="ADM LOCAL (2)"/>
      <sheetName val="Insumos"/>
      <sheetName val="Desembolso (2)"/>
      <sheetName val="Resumo (2)"/>
      <sheetName val="QCI"/>
      <sheetName val="Desembolso"/>
      <sheetName val="Orçamento"/>
      <sheetName val="M CALCULO"/>
      <sheetName val="ADM LOCAL"/>
    </sheetNames>
    <sheetDataSet>
      <sheetData sheetId="0"/>
      <sheetData sheetId="1"/>
      <sheetData sheetId="2"/>
      <sheetData sheetId="3"/>
      <sheetData sheetId="4"/>
      <sheetData sheetId="5"/>
      <sheetData sheetId="6">
        <row r="69">
          <cell r="E69">
            <v>3.78</v>
          </cell>
        </row>
        <row r="70">
          <cell r="E70">
            <v>468.9</v>
          </cell>
        </row>
        <row r="71">
          <cell r="E71">
            <v>7.5</v>
          </cell>
        </row>
        <row r="72">
          <cell r="E72">
            <v>4.03</v>
          </cell>
        </row>
        <row r="74">
          <cell r="E74">
            <v>32.479999999999997</v>
          </cell>
        </row>
        <row r="79">
          <cell r="E79">
            <v>22.5</v>
          </cell>
        </row>
        <row r="97">
          <cell r="E97">
            <v>1.56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ojeto"/>
      <sheetName val="Orçamento_Buriti Brande I"/>
      <sheetName val="Orçamento_Buriti Brande II"/>
      <sheetName val="Casa de comando"/>
      <sheetName val="Orçamento_Ligação domiciliar"/>
      <sheetName val="Poços"/>
      <sheetName val="BDI"/>
      <sheetName val="Encargos Sociais"/>
      <sheetName val="Composições"/>
      <sheetName val="Insumos"/>
      <sheetName val="Físico-Financeiro"/>
      <sheetName val="Res_Mem"/>
      <sheetName val="Mem_Loc Buriti Grande I"/>
      <sheetName val="Mem_Loc Buriti Grande II"/>
      <sheetName val="Mem_Casa de coma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1">
          <cell r="C41">
            <v>0.80840000000000001</v>
          </cell>
        </row>
      </sheetData>
      <sheetData sheetId="9"/>
      <sheetData sheetId="10">
        <row r="16">
          <cell r="E16">
            <v>5364</v>
          </cell>
        </row>
        <row r="19">
          <cell r="E19">
            <v>11.25</v>
          </cell>
        </row>
        <row r="23">
          <cell r="E23">
            <v>7.01</v>
          </cell>
        </row>
        <row r="28">
          <cell r="E28">
            <v>8.09</v>
          </cell>
        </row>
        <row r="29">
          <cell r="E29">
            <v>8.09</v>
          </cell>
        </row>
        <row r="31">
          <cell r="E31">
            <v>8.09</v>
          </cell>
        </row>
        <row r="33">
          <cell r="E33">
            <v>8.09</v>
          </cell>
        </row>
        <row r="34">
          <cell r="E34">
            <v>8.09</v>
          </cell>
        </row>
        <row r="35">
          <cell r="E35">
            <v>8.09</v>
          </cell>
        </row>
        <row r="36">
          <cell r="E36">
            <v>7.79</v>
          </cell>
        </row>
        <row r="44">
          <cell r="E44">
            <v>9.16</v>
          </cell>
        </row>
        <row r="45">
          <cell r="E45">
            <v>4.45</v>
          </cell>
        </row>
        <row r="99">
          <cell r="E99">
            <v>2.7</v>
          </cell>
        </row>
        <row r="102">
          <cell r="E102">
            <v>3.21</v>
          </cell>
        </row>
        <row r="107">
          <cell r="E107">
            <v>8.84</v>
          </cell>
        </row>
        <row r="108">
          <cell r="E108">
            <v>5.68</v>
          </cell>
        </row>
        <row r="110">
          <cell r="E110">
            <v>0.35</v>
          </cell>
        </row>
        <row r="117">
          <cell r="E117">
            <v>14.26</v>
          </cell>
        </row>
        <row r="120">
          <cell r="E120">
            <v>87.85</v>
          </cell>
        </row>
        <row r="121">
          <cell r="E121">
            <v>55.49</v>
          </cell>
        </row>
        <row r="122">
          <cell r="E122">
            <v>1062.3699999999999</v>
          </cell>
        </row>
        <row r="123">
          <cell r="E123">
            <v>1882.18</v>
          </cell>
        </row>
        <row r="124">
          <cell r="E124">
            <v>1930.08</v>
          </cell>
        </row>
        <row r="125">
          <cell r="E125">
            <v>5500</v>
          </cell>
        </row>
        <row r="126">
          <cell r="E126">
            <v>84.35</v>
          </cell>
        </row>
        <row r="127">
          <cell r="E127">
            <v>493.37</v>
          </cell>
        </row>
        <row r="128">
          <cell r="E128">
            <v>1450</v>
          </cell>
        </row>
        <row r="129">
          <cell r="E129">
            <v>55</v>
          </cell>
        </row>
        <row r="130">
          <cell r="E130">
            <v>373.38</v>
          </cell>
        </row>
        <row r="131">
          <cell r="E131">
            <v>695.44</v>
          </cell>
        </row>
        <row r="132">
          <cell r="E132">
            <v>13.67</v>
          </cell>
        </row>
        <row r="133">
          <cell r="E133">
            <v>2.38</v>
          </cell>
        </row>
        <row r="134">
          <cell r="E134">
            <v>158.08000000000001</v>
          </cell>
        </row>
        <row r="145">
          <cell r="E145">
            <v>41.89</v>
          </cell>
        </row>
        <row r="147">
          <cell r="E147">
            <v>3.54</v>
          </cell>
        </row>
        <row r="151">
          <cell r="E151">
            <v>7.51</v>
          </cell>
        </row>
        <row r="195">
          <cell r="E195">
            <v>0.23</v>
          </cell>
        </row>
        <row r="206">
          <cell r="E206">
            <v>15.9</v>
          </cell>
        </row>
        <row r="266">
          <cell r="E266">
            <v>2.06</v>
          </cell>
        </row>
        <row r="268">
          <cell r="E268">
            <v>5.49</v>
          </cell>
        </row>
        <row r="272">
          <cell r="E272">
            <v>23.88</v>
          </cell>
        </row>
        <row r="273">
          <cell r="E273">
            <v>31.18</v>
          </cell>
        </row>
        <row r="318">
          <cell r="E318">
            <v>7.75</v>
          </cell>
        </row>
        <row r="320">
          <cell r="E320">
            <v>0.21</v>
          </cell>
        </row>
        <row r="478">
          <cell r="E478">
            <v>68.599999999999994</v>
          </cell>
        </row>
        <row r="517">
          <cell r="E517">
            <v>2.75</v>
          </cell>
        </row>
        <row r="530">
          <cell r="E530">
            <v>1.05</v>
          </cell>
        </row>
        <row r="544">
          <cell r="E544">
            <v>39</v>
          </cell>
        </row>
        <row r="595">
          <cell r="E595">
            <v>19.600000000000001</v>
          </cell>
        </row>
        <row r="603">
          <cell r="E603">
            <v>0.4</v>
          </cell>
        </row>
        <row r="624">
          <cell r="E624">
            <v>2.57</v>
          </cell>
        </row>
        <row r="625">
          <cell r="E625">
            <v>0.91</v>
          </cell>
        </row>
        <row r="696">
          <cell r="E696">
            <v>39.090000000000003</v>
          </cell>
        </row>
        <row r="697">
          <cell r="E697">
            <v>10.17</v>
          </cell>
        </row>
        <row r="705">
          <cell r="E705">
            <v>0.78</v>
          </cell>
        </row>
        <row r="706">
          <cell r="E706">
            <v>70.650000000000006</v>
          </cell>
        </row>
        <row r="715">
          <cell r="E715">
            <v>94.97</v>
          </cell>
        </row>
        <row r="729">
          <cell r="E729">
            <v>6.64</v>
          </cell>
        </row>
        <row r="735">
          <cell r="E735">
            <v>29.9</v>
          </cell>
        </row>
        <row r="752">
          <cell r="E752">
            <v>24.22</v>
          </cell>
        </row>
        <row r="758">
          <cell r="E758">
            <v>10.34</v>
          </cell>
        </row>
        <row r="768">
          <cell r="E768">
            <v>30.67</v>
          </cell>
        </row>
        <row r="769">
          <cell r="E769">
            <v>80.83</v>
          </cell>
        </row>
        <row r="770">
          <cell r="E770">
            <v>229</v>
          </cell>
        </row>
        <row r="771">
          <cell r="E771">
            <v>0.36</v>
          </cell>
        </row>
        <row r="780">
          <cell r="E780">
            <v>11.74</v>
          </cell>
        </row>
        <row r="785">
          <cell r="E785">
            <v>0.63</v>
          </cell>
        </row>
        <row r="807">
          <cell r="E807">
            <v>43.4</v>
          </cell>
        </row>
        <row r="831">
          <cell r="E831">
            <v>6.36</v>
          </cell>
        </row>
        <row r="960">
          <cell r="E960">
            <v>28.66</v>
          </cell>
        </row>
        <row r="961">
          <cell r="E961">
            <v>43.19</v>
          </cell>
        </row>
        <row r="996">
          <cell r="E996">
            <v>15.23</v>
          </cell>
        </row>
        <row r="1004">
          <cell r="E1004">
            <v>5.35</v>
          </cell>
        </row>
        <row r="1006">
          <cell r="E1006">
            <v>15.71</v>
          </cell>
        </row>
        <row r="1015">
          <cell r="E1015">
            <v>3.15</v>
          </cell>
        </row>
        <row r="1048">
          <cell r="E1048">
            <v>7.04</v>
          </cell>
        </row>
        <row r="1054">
          <cell r="E1054">
            <v>59.4</v>
          </cell>
        </row>
        <row r="1055">
          <cell r="E1055">
            <v>18</v>
          </cell>
        </row>
        <row r="1061">
          <cell r="E1061">
            <v>3.57</v>
          </cell>
        </row>
        <row r="1104">
          <cell r="E1104">
            <v>43.44</v>
          </cell>
        </row>
        <row r="1105">
          <cell r="E1105">
            <v>34.96</v>
          </cell>
        </row>
        <row r="1106">
          <cell r="E1106">
            <v>34.56</v>
          </cell>
        </row>
        <row r="1107">
          <cell r="E1107">
            <v>80.09</v>
          </cell>
        </row>
        <row r="1108">
          <cell r="E1108">
            <v>66.430000000000007</v>
          </cell>
        </row>
        <row r="1109">
          <cell r="E1109">
            <v>3.99</v>
          </cell>
        </row>
        <row r="1110">
          <cell r="E1110">
            <v>32.090000000000003</v>
          </cell>
        </row>
        <row r="1111">
          <cell r="E1111">
            <v>6.37</v>
          </cell>
        </row>
        <row r="1112">
          <cell r="E1112">
            <v>49.5</v>
          </cell>
        </row>
        <row r="1113">
          <cell r="E1113">
            <v>0.7</v>
          </cell>
        </row>
        <row r="1114">
          <cell r="E1114">
            <v>647</v>
          </cell>
        </row>
        <row r="1115">
          <cell r="E1115">
            <v>11200</v>
          </cell>
        </row>
        <row r="1116">
          <cell r="E1116">
            <v>7981.52</v>
          </cell>
        </row>
        <row r="1185">
          <cell r="E1185">
            <v>1800</v>
          </cell>
        </row>
        <row r="1191">
          <cell r="E1191">
            <v>7313.8</v>
          </cell>
        </row>
        <row r="1196">
          <cell r="E1196">
            <v>2.92</v>
          </cell>
        </row>
        <row r="1197">
          <cell r="E1197">
            <v>42.08</v>
          </cell>
        </row>
        <row r="1200">
          <cell r="E1200">
            <v>23.78</v>
          </cell>
        </row>
        <row r="1202">
          <cell r="E1202">
            <v>88.49</v>
          </cell>
        </row>
        <row r="1204">
          <cell r="E1204">
            <v>49460.28</v>
          </cell>
        </row>
        <row r="1205">
          <cell r="E1205">
            <v>71267.33</v>
          </cell>
        </row>
        <row r="1206">
          <cell r="E1206">
            <v>179.45</v>
          </cell>
        </row>
        <row r="1207">
          <cell r="E1207">
            <v>3636.28</v>
          </cell>
        </row>
        <row r="1209">
          <cell r="E1209">
            <v>2000</v>
          </cell>
        </row>
        <row r="1212">
          <cell r="E1212">
            <v>300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QCI"/>
      <sheetName val="Mem_CREAS"/>
      <sheetName val="Res_Mem"/>
      <sheetName val="CREAS"/>
      <sheetName val="Mem_Muro"/>
      <sheetName val="Muro"/>
      <sheetName val="Composições"/>
      <sheetName val="Mem_Urbanização"/>
      <sheetName val="Urbanização"/>
      <sheetName val="Mem_Fossa-Sumidouro"/>
      <sheetName val="Fossa-Sumidouro"/>
      <sheetName val="Instalações"/>
      <sheetName val="Adm e Placa"/>
      <sheetName val="BDI"/>
      <sheetName val="Encargos Sociais"/>
      <sheetName val="Desembolso"/>
      <sheetName val="Físico-Financeiro individual"/>
      <sheetName val="Físico-Financeiro Global"/>
      <sheetName val="INSUMOS_SINAPI"/>
      <sheetName val="Insumos"/>
      <sheetName val="SERVIÇOS_SINAP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6">
          <cell r="F76">
            <v>25.5</v>
          </cell>
        </row>
      </sheetData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Arquibancada"/>
      <sheetName val="Instalações"/>
      <sheetName val="Adm e Placa"/>
      <sheetName val="Composições"/>
      <sheetName val="BDI"/>
      <sheetName val="Encargos Sociais"/>
      <sheetName val="Insumos"/>
      <sheetName val="INSUMOS_SINAPI"/>
      <sheetName val="SERVIÇOS_SINAPI"/>
      <sheetName val="QCI"/>
      <sheetName val="Desembolso"/>
      <sheetName val="Físico-Financeiro individual"/>
      <sheetName val="Físico-Financeiro Global"/>
      <sheetName val="Res_Mem"/>
      <sheetName val="Mem_Quadra"/>
      <sheetName val="Plan1"/>
      <sheetName val="Mem_Arquibanc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3">
          <cell r="F143">
            <v>3.14</v>
          </cell>
        </row>
        <row r="144">
          <cell r="F144">
            <v>3.27</v>
          </cell>
        </row>
        <row r="145">
          <cell r="F145">
            <v>2.25</v>
          </cell>
        </row>
        <row r="146">
          <cell r="F146">
            <v>2.25</v>
          </cell>
        </row>
        <row r="147">
          <cell r="F147">
            <v>2.2200000000000002</v>
          </cell>
        </row>
        <row r="148">
          <cell r="F148">
            <v>2.2200000000000002</v>
          </cell>
        </row>
        <row r="149">
          <cell r="F149">
            <v>3.8</v>
          </cell>
        </row>
        <row r="150">
          <cell r="F150">
            <v>3.8</v>
          </cell>
        </row>
        <row r="151">
          <cell r="F151">
            <v>3.6516129032258062</v>
          </cell>
        </row>
        <row r="152">
          <cell r="F152">
            <v>3.39</v>
          </cell>
        </row>
        <row r="153">
          <cell r="F153">
            <v>3.39</v>
          </cell>
        </row>
        <row r="154">
          <cell r="F154">
            <v>48.98</v>
          </cell>
        </row>
        <row r="155">
          <cell r="F155">
            <v>0.71</v>
          </cell>
        </row>
        <row r="281">
          <cell r="F281">
            <v>733.3</v>
          </cell>
        </row>
        <row r="291">
          <cell r="F291">
            <v>8</v>
          </cell>
        </row>
        <row r="309">
          <cell r="F309">
            <v>2050</v>
          </cell>
        </row>
        <row r="349">
          <cell r="F349">
            <v>6.71</v>
          </cell>
        </row>
        <row r="350">
          <cell r="F350">
            <v>7.08</v>
          </cell>
        </row>
        <row r="528">
          <cell r="F528">
            <v>60.2</v>
          </cell>
        </row>
        <row r="629">
          <cell r="F629">
            <v>47.16</v>
          </cell>
        </row>
        <row r="631">
          <cell r="F631">
            <v>47.22</v>
          </cell>
        </row>
        <row r="654">
          <cell r="F654">
            <v>5.89</v>
          </cell>
        </row>
        <row r="658">
          <cell r="F658">
            <v>1.41</v>
          </cell>
        </row>
        <row r="675">
          <cell r="F675">
            <v>9.3800000000000008</v>
          </cell>
        </row>
        <row r="690">
          <cell r="F690">
            <v>4.51</v>
          </cell>
        </row>
        <row r="696">
          <cell r="F696">
            <v>3.2</v>
          </cell>
        </row>
        <row r="750">
          <cell r="F750" t="e">
            <v>#N/A</v>
          </cell>
        </row>
        <row r="787">
          <cell r="F787">
            <v>21.11</v>
          </cell>
        </row>
        <row r="788">
          <cell r="F788">
            <v>33.630000000000003</v>
          </cell>
        </row>
        <row r="791">
          <cell r="F791">
            <v>23.7</v>
          </cell>
        </row>
        <row r="846">
          <cell r="F846">
            <v>404.56</v>
          </cell>
        </row>
        <row r="860">
          <cell r="F860">
            <v>85.93</v>
          </cell>
        </row>
        <row r="875">
          <cell r="F875">
            <v>1.82</v>
          </cell>
        </row>
        <row r="879">
          <cell r="F879">
            <v>0.61</v>
          </cell>
        </row>
        <row r="898">
          <cell r="F898">
            <v>159.4</v>
          </cell>
        </row>
        <row r="930">
          <cell r="F930">
            <v>9.6199999999999992</v>
          </cell>
        </row>
        <row r="955">
          <cell r="F955">
            <v>119.7</v>
          </cell>
        </row>
        <row r="975">
          <cell r="F975">
            <v>6.47</v>
          </cell>
        </row>
        <row r="1029">
          <cell r="F1029">
            <v>12.11</v>
          </cell>
        </row>
        <row r="1196">
          <cell r="F1196">
            <v>326.43</v>
          </cell>
        </row>
        <row r="1197">
          <cell r="F1197">
            <v>315.67</v>
          </cell>
        </row>
        <row r="1205">
          <cell r="F1205">
            <v>248.11</v>
          </cell>
        </row>
        <row r="1206">
          <cell r="F1206">
            <v>45.78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Geral"/>
      <sheetName val="Orç Conj Sanitário"/>
      <sheetName val="Caixa inspeção"/>
      <sheetName val="Orç fossa"/>
      <sheetName val="Orç filtro"/>
      <sheetName val="Orç sumidouro"/>
      <sheetName val="Orç Tanque"/>
      <sheetName val="Orç reservatorio"/>
      <sheetName val="Orç Filtro de barro"/>
      <sheetName val="Orç Pia de Cozinha"/>
      <sheetName val="Composições"/>
      <sheetName val="Composições complementares"/>
      <sheetName val="BDI"/>
      <sheetName val="ENC SOCIAIS"/>
      <sheetName val="CRONOGRAMA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6">
          <cell r="E26">
            <v>0.31</v>
          </cell>
        </row>
        <row r="31">
          <cell r="E31">
            <v>12</v>
          </cell>
        </row>
        <row r="36">
          <cell r="E36">
            <v>0.1</v>
          </cell>
        </row>
        <row r="40">
          <cell r="E40">
            <v>11.05</v>
          </cell>
        </row>
        <row r="65">
          <cell r="E65">
            <v>1.2</v>
          </cell>
        </row>
        <row r="66">
          <cell r="E66">
            <v>0.25</v>
          </cell>
        </row>
        <row r="71">
          <cell r="E71">
            <v>11.6</v>
          </cell>
        </row>
        <row r="73">
          <cell r="E73">
            <v>0.52</v>
          </cell>
        </row>
        <row r="74">
          <cell r="E74">
            <v>2.5</v>
          </cell>
        </row>
        <row r="75">
          <cell r="E75">
            <v>4.3499999999999996</v>
          </cell>
        </row>
        <row r="76">
          <cell r="E76">
            <v>0.83</v>
          </cell>
        </row>
        <row r="78">
          <cell r="E78">
            <v>35</v>
          </cell>
        </row>
        <row r="79">
          <cell r="E79">
            <v>32</v>
          </cell>
        </row>
        <row r="80">
          <cell r="E80">
            <v>30</v>
          </cell>
        </row>
        <row r="81">
          <cell r="E81">
            <v>95</v>
          </cell>
        </row>
        <row r="87">
          <cell r="E87">
            <v>198</v>
          </cell>
        </row>
        <row r="93">
          <cell r="E93">
            <v>50</v>
          </cell>
        </row>
        <row r="94">
          <cell r="E94">
            <v>36.299999999999997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2"/>
  <sheetViews>
    <sheetView tabSelected="1" view="pageBreakPreview" topLeftCell="A31" zoomScale="85" zoomScaleNormal="85" zoomScaleSheetLayoutView="85" workbookViewId="0">
      <selection activeCell="E51" sqref="E51"/>
    </sheetView>
  </sheetViews>
  <sheetFormatPr defaultColWidth="8.7109375" defaultRowHeight="12.75" x14ac:dyDescent="0.2"/>
  <cols>
    <col min="1" max="1" width="8.7109375" style="333"/>
    <col min="2" max="2" width="13.140625" style="333" customWidth="1"/>
    <col min="3" max="4" width="19.140625" style="333" bestFit="1" customWidth="1"/>
    <col min="5" max="5" width="69.7109375" style="333" customWidth="1"/>
    <col min="6" max="6" width="7" style="333" customWidth="1"/>
    <col min="7" max="7" width="11.85546875" style="333" bestFit="1" customWidth="1"/>
    <col min="8" max="9" width="14.42578125" style="333" bestFit="1" customWidth="1"/>
    <col min="10" max="10" width="15.42578125" style="333" bestFit="1" customWidth="1"/>
    <col min="11" max="11" width="13.140625" style="333" bestFit="1" customWidth="1"/>
    <col min="12" max="16384" width="8.7109375" style="333"/>
  </cols>
  <sheetData>
    <row r="1" spans="2:11" ht="13.5" thickBot="1" x14ac:dyDescent="0.25"/>
    <row r="2" spans="2:11" s="355" customFormat="1" ht="5.25" x14ac:dyDescent="0.2">
      <c r="B2" s="367"/>
      <c r="C2" s="368"/>
      <c r="D2" s="368"/>
      <c r="E2" s="368"/>
      <c r="F2" s="368"/>
      <c r="G2" s="368"/>
      <c r="H2" s="368"/>
      <c r="I2" s="368"/>
      <c r="J2" s="368"/>
      <c r="K2" s="369"/>
    </row>
    <row r="3" spans="2:11" s="355" customFormat="1" ht="5.25" x14ac:dyDescent="0.2">
      <c r="B3" s="370"/>
      <c r="C3" s="371"/>
      <c r="D3" s="371"/>
      <c r="E3" s="371"/>
      <c r="F3" s="371"/>
      <c r="G3" s="371"/>
      <c r="H3" s="371"/>
      <c r="I3" s="371"/>
      <c r="J3" s="371"/>
      <c r="K3" s="372"/>
    </row>
    <row r="4" spans="2:11" s="355" customFormat="1" ht="5.25" x14ac:dyDescent="0.2">
      <c r="B4" s="370"/>
      <c r="C4" s="371"/>
      <c r="D4" s="371"/>
      <c r="E4" s="371"/>
      <c r="F4" s="371"/>
      <c r="G4" s="371"/>
      <c r="H4" s="371"/>
      <c r="I4" s="371"/>
      <c r="J4" s="371"/>
      <c r="K4" s="372"/>
    </row>
    <row r="5" spans="2:11" s="355" customFormat="1" ht="5.25" x14ac:dyDescent="0.2">
      <c r="B5" s="370"/>
      <c r="C5" s="371"/>
      <c r="D5" s="371"/>
      <c r="E5" s="371"/>
      <c r="F5" s="371"/>
      <c r="G5" s="371"/>
      <c r="H5" s="371"/>
      <c r="I5" s="371"/>
      <c r="J5" s="371"/>
      <c r="K5" s="372"/>
    </row>
    <row r="6" spans="2:11" s="355" customFormat="1" ht="5.25" x14ac:dyDescent="0.2">
      <c r="B6" s="370"/>
      <c r="C6" s="371"/>
      <c r="D6" s="371"/>
      <c r="E6" s="371"/>
      <c r="F6" s="371"/>
      <c r="G6" s="371"/>
      <c r="H6" s="371"/>
      <c r="I6" s="371"/>
      <c r="J6" s="371"/>
      <c r="K6" s="372"/>
    </row>
    <row r="7" spans="2:11" s="355" customFormat="1" ht="5.25" x14ac:dyDescent="0.2">
      <c r="B7" s="370"/>
      <c r="C7" s="371"/>
      <c r="D7" s="371"/>
      <c r="E7" s="371"/>
      <c r="F7" s="371"/>
      <c r="G7" s="371"/>
      <c r="H7" s="371"/>
      <c r="I7" s="371"/>
      <c r="J7" s="371"/>
      <c r="K7" s="372"/>
    </row>
    <row r="8" spans="2:11" s="355" customFormat="1" ht="5.25" x14ac:dyDescent="0.2">
      <c r="B8" s="370"/>
      <c r="C8" s="371"/>
      <c r="D8" s="371"/>
      <c r="E8" s="371"/>
      <c r="F8" s="371"/>
      <c r="G8" s="371"/>
      <c r="H8" s="371"/>
      <c r="I8" s="371"/>
      <c r="J8" s="371"/>
      <c r="K8" s="372"/>
    </row>
    <row r="9" spans="2:11" s="355" customFormat="1" ht="5.25" x14ac:dyDescent="0.2">
      <c r="B9" s="370"/>
      <c r="C9" s="371"/>
      <c r="D9" s="371"/>
      <c r="E9" s="371"/>
      <c r="F9" s="371"/>
      <c r="G9" s="371"/>
      <c r="H9" s="371"/>
      <c r="I9" s="371"/>
      <c r="J9" s="371"/>
      <c r="K9" s="372"/>
    </row>
    <row r="10" spans="2:11" s="355" customFormat="1" ht="5.25" x14ac:dyDescent="0.2">
      <c r="B10" s="370"/>
      <c r="C10" s="371"/>
      <c r="D10" s="371"/>
      <c r="E10" s="371"/>
      <c r="F10" s="371"/>
      <c r="G10" s="371"/>
      <c r="H10" s="371"/>
      <c r="I10" s="371"/>
      <c r="J10" s="371"/>
      <c r="K10" s="372"/>
    </row>
    <row r="11" spans="2:11" s="355" customFormat="1" ht="5.25" x14ac:dyDescent="0.2">
      <c r="B11" s="370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2:11" s="355" customFormat="1" ht="5.25" x14ac:dyDescent="0.2">
      <c r="B12" s="370"/>
      <c r="C12" s="371"/>
      <c r="D12" s="371"/>
      <c r="E12" s="371"/>
      <c r="F12" s="371"/>
      <c r="G12" s="371"/>
      <c r="H12" s="371"/>
      <c r="I12" s="371"/>
      <c r="J12" s="371"/>
      <c r="K12" s="372"/>
    </row>
    <row r="13" spans="2:11" s="355" customFormat="1" ht="5.25" x14ac:dyDescent="0.2">
      <c r="B13" s="370"/>
      <c r="C13" s="371"/>
      <c r="D13" s="371"/>
      <c r="E13" s="371"/>
      <c r="F13" s="371"/>
      <c r="G13" s="371"/>
      <c r="H13" s="371"/>
      <c r="I13" s="371"/>
      <c r="J13" s="371"/>
      <c r="K13" s="372"/>
    </row>
    <row r="14" spans="2:11" s="355" customFormat="1" ht="5.25" x14ac:dyDescent="0.2">
      <c r="B14" s="370"/>
      <c r="C14" s="371"/>
      <c r="D14" s="371"/>
      <c r="E14" s="371"/>
      <c r="F14" s="371"/>
      <c r="G14" s="371"/>
      <c r="H14" s="371"/>
      <c r="I14" s="371"/>
      <c r="J14" s="371"/>
      <c r="K14" s="372"/>
    </row>
    <row r="15" spans="2:11" s="355" customFormat="1" ht="5.25" x14ac:dyDescent="0.2">
      <c r="B15" s="370"/>
      <c r="C15" s="371"/>
      <c r="D15" s="371"/>
      <c r="E15" s="371"/>
      <c r="F15" s="371"/>
      <c r="G15" s="371"/>
      <c r="H15" s="371"/>
      <c r="I15" s="371"/>
      <c r="J15" s="371"/>
      <c r="K15" s="372"/>
    </row>
    <row r="16" spans="2:11" s="355" customFormat="1" ht="5.25" x14ac:dyDescent="0.2">
      <c r="B16" s="370"/>
      <c r="C16" s="371"/>
      <c r="D16" s="371"/>
      <c r="E16" s="371"/>
      <c r="F16" s="371"/>
      <c r="G16" s="371"/>
      <c r="H16" s="371"/>
      <c r="I16" s="371"/>
      <c r="J16" s="371"/>
      <c r="K16" s="372"/>
    </row>
    <row r="17" spans="2:11" s="355" customFormat="1" ht="5.25" x14ac:dyDescent="0.2">
      <c r="B17" s="370"/>
      <c r="C17" s="371"/>
      <c r="D17" s="371"/>
      <c r="E17" s="371"/>
      <c r="F17" s="371"/>
      <c r="G17" s="371"/>
      <c r="H17" s="371"/>
      <c r="I17" s="371"/>
      <c r="J17" s="371"/>
      <c r="K17" s="372"/>
    </row>
    <row r="18" spans="2:11" s="355" customFormat="1" ht="5.25" x14ac:dyDescent="0.2">
      <c r="B18" s="370"/>
      <c r="C18" s="371"/>
      <c r="D18" s="371"/>
      <c r="E18" s="371"/>
      <c r="F18" s="371"/>
      <c r="G18" s="371"/>
      <c r="H18" s="371"/>
      <c r="I18" s="371"/>
      <c r="J18" s="371"/>
      <c r="K18" s="372"/>
    </row>
    <row r="19" spans="2:11" s="355" customFormat="1" ht="5.25" x14ac:dyDescent="0.2">
      <c r="B19" s="370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2:11" s="355" customFormat="1" ht="5.25" x14ac:dyDescent="0.2">
      <c r="B20" s="370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2:11" s="355" customFormat="1" ht="5.25" x14ac:dyDescent="0.2">
      <c r="B21" s="370"/>
      <c r="C21" s="371"/>
      <c r="D21" s="371"/>
      <c r="E21" s="371"/>
      <c r="F21" s="371"/>
      <c r="G21" s="371"/>
      <c r="H21" s="371"/>
      <c r="I21" s="371"/>
      <c r="J21" s="371"/>
      <c r="K21" s="372"/>
    </row>
    <row r="22" spans="2:11" s="355" customFormat="1" ht="5.25" x14ac:dyDescent="0.2">
      <c r="B22" s="370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2:11" s="355" customFormat="1" ht="5.25" x14ac:dyDescent="0.2">
      <c r="B23" s="370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2:11" s="355" customFormat="1" ht="5.25" x14ac:dyDescent="0.2">
      <c r="B24" s="370"/>
      <c r="C24" s="371"/>
      <c r="D24" s="371"/>
      <c r="E24" s="371"/>
      <c r="F24" s="371"/>
      <c r="G24" s="371"/>
      <c r="H24" s="371"/>
      <c r="I24" s="371"/>
      <c r="J24" s="371"/>
      <c r="K24" s="372"/>
    </row>
    <row r="25" spans="2:11" s="355" customFormat="1" ht="5.25" x14ac:dyDescent="0.2">
      <c r="B25" s="370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2:11" s="355" customFormat="1" ht="5.25" x14ac:dyDescent="0.2">
      <c r="B26" s="370"/>
      <c r="C26" s="371"/>
      <c r="D26" s="371"/>
      <c r="E26" s="371"/>
      <c r="F26" s="371"/>
      <c r="G26" s="371"/>
      <c r="H26" s="371"/>
      <c r="I26" s="371"/>
      <c r="J26" s="371"/>
      <c r="K26" s="372"/>
    </row>
    <row r="27" spans="2:11" s="355" customFormat="1" ht="5.25" x14ac:dyDescent="0.2">
      <c r="B27" s="370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2:11" s="355" customFormat="1" ht="5.25" x14ac:dyDescent="0.2">
      <c r="B28" s="370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2:11" s="355" customFormat="1" ht="5.25" x14ac:dyDescent="0.2">
      <c r="B29" s="370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2:11" s="355" customFormat="1" ht="5.25" x14ac:dyDescent="0.2">
      <c r="B30" s="370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2:11" s="355" customFormat="1" ht="5.25" x14ac:dyDescent="0.2">
      <c r="B31" s="370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2:11" s="355" customFormat="1" ht="5.25" x14ac:dyDescent="0.2">
      <c r="B32" s="370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2:11" s="355" customFormat="1" ht="6" thickBot="1" x14ac:dyDescent="0.25">
      <c r="B33" s="373"/>
      <c r="C33" s="374"/>
      <c r="D33" s="374"/>
      <c r="E33" s="374"/>
      <c r="F33" s="374"/>
      <c r="G33" s="374"/>
      <c r="H33" s="374"/>
      <c r="I33" s="374"/>
      <c r="J33" s="374"/>
      <c r="K33" s="375"/>
    </row>
    <row r="34" spans="2:11" s="356" customFormat="1" ht="25.15" customHeight="1" x14ac:dyDescent="0.2">
      <c r="B34" s="376" t="s">
        <v>303</v>
      </c>
      <c r="C34" s="377"/>
      <c r="D34" s="377"/>
      <c r="E34" s="377"/>
      <c r="F34" s="377"/>
      <c r="G34" s="377"/>
      <c r="H34" s="377"/>
      <c r="I34" s="377"/>
      <c r="J34" s="377"/>
      <c r="K34" s="378"/>
    </row>
    <row r="35" spans="2:11" s="357" customFormat="1" ht="15.75" x14ac:dyDescent="0.2">
      <c r="B35" s="358" t="s">
        <v>12</v>
      </c>
      <c r="C35" s="362" t="s">
        <v>118</v>
      </c>
      <c r="D35" s="362"/>
      <c r="E35" s="362"/>
      <c r="F35" s="362"/>
      <c r="G35" s="362"/>
      <c r="H35" s="362"/>
      <c r="I35" s="362"/>
      <c r="J35" s="362"/>
      <c r="K35" s="363"/>
    </row>
    <row r="36" spans="2:11" s="355" customFormat="1" ht="15" x14ac:dyDescent="0.2">
      <c r="B36" s="364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2:11" s="357" customFormat="1" ht="15.75" x14ac:dyDescent="0.2">
      <c r="B37" s="358" t="s">
        <v>14</v>
      </c>
      <c r="C37" s="362" t="s">
        <v>119</v>
      </c>
      <c r="D37" s="362"/>
      <c r="E37" s="362"/>
      <c r="F37" s="362"/>
      <c r="G37" s="362"/>
      <c r="H37" s="362"/>
      <c r="I37" s="362"/>
      <c r="J37" s="362"/>
      <c r="K37" s="363"/>
    </row>
    <row r="38" spans="2:11" s="355" customFormat="1" ht="15" x14ac:dyDescent="0.2">
      <c r="B38" s="364"/>
      <c r="C38" s="365"/>
      <c r="D38" s="365"/>
      <c r="E38" s="365"/>
      <c r="F38" s="365"/>
      <c r="G38" s="365"/>
      <c r="H38" s="365"/>
      <c r="I38" s="365"/>
      <c r="J38" s="365"/>
      <c r="K38" s="366"/>
    </row>
    <row r="39" spans="2:11" s="357" customFormat="1" ht="15.75" x14ac:dyDescent="0.2">
      <c r="B39" s="358" t="s">
        <v>20</v>
      </c>
      <c r="C39" s="362" t="s">
        <v>120</v>
      </c>
      <c r="D39" s="362"/>
      <c r="E39" s="362"/>
      <c r="F39" s="362"/>
      <c r="G39" s="362"/>
      <c r="H39" s="362"/>
      <c r="I39" s="362"/>
      <c r="J39" s="362"/>
      <c r="K39" s="363"/>
    </row>
    <row r="40" spans="2:11" s="355" customFormat="1" ht="15" x14ac:dyDescent="0.2">
      <c r="B40" s="364"/>
      <c r="C40" s="365"/>
      <c r="D40" s="365"/>
      <c r="E40" s="365"/>
      <c r="F40" s="365"/>
      <c r="G40" s="365"/>
      <c r="H40" s="365"/>
      <c r="I40" s="365"/>
      <c r="J40" s="365"/>
      <c r="K40" s="366"/>
    </row>
    <row r="41" spans="2:11" s="357" customFormat="1" ht="15.75" x14ac:dyDescent="0.2">
      <c r="B41" s="358" t="s">
        <v>5</v>
      </c>
      <c r="C41" s="362" t="s">
        <v>121</v>
      </c>
      <c r="D41" s="362"/>
      <c r="E41" s="362"/>
      <c r="F41" s="362"/>
      <c r="G41" s="362"/>
      <c r="H41" s="362"/>
      <c r="I41" s="362"/>
      <c r="J41" s="362"/>
      <c r="K41" s="363"/>
    </row>
    <row r="42" spans="2:11" s="355" customFormat="1" ht="15" x14ac:dyDescent="0.2">
      <c r="B42" s="364"/>
      <c r="C42" s="365"/>
      <c r="D42" s="365"/>
      <c r="E42" s="365"/>
      <c r="F42" s="365"/>
      <c r="G42" s="365"/>
      <c r="H42" s="365"/>
      <c r="I42" s="365"/>
      <c r="J42" s="365"/>
      <c r="K42" s="366"/>
    </row>
    <row r="43" spans="2:11" s="357" customFormat="1" ht="15.75" x14ac:dyDescent="0.2">
      <c r="B43" s="358" t="s">
        <v>15</v>
      </c>
      <c r="C43" s="362" t="s">
        <v>241</v>
      </c>
      <c r="D43" s="362"/>
      <c r="E43" s="362"/>
      <c r="F43" s="362"/>
      <c r="G43" s="362"/>
      <c r="H43" s="362"/>
      <c r="I43" s="362"/>
      <c r="J43" s="362"/>
      <c r="K43" s="363"/>
    </row>
    <row r="44" spans="2:11" s="355" customFormat="1" ht="15" x14ac:dyDescent="0.2">
      <c r="B44" s="364"/>
      <c r="C44" s="365"/>
      <c r="D44" s="365"/>
      <c r="E44" s="365"/>
      <c r="F44" s="365"/>
      <c r="G44" s="365"/>
      <c r="H44" s="365"/>
      <c r="I44" s="365"/>
      <c r="J44" s="365"/>
      <c r="K44" s="366"/>
    </row>
    <row r="45" spans="2:11" s="357" customFormat="1" ht="15.75" x14ac:dyDescent="0.2">
      <c r="B45" s="358" t="s">
        <v>31</v>
      </c>
      <c r="C45" s="362" t="s">
        <v>170</v>
      </c>
      <c r="D45" s="362"/>
      <c r="E45" s="362"/>
      <c r="F45" s="362"/>
      <c r="G45" s="362"/>
      <c r="H45" s="362"/>
      <c r="I45" s="362"/>
      <c r="J45" s="362"/>
      <c r="K45" s="363"/>
    </row>
    <row r="46" spans="2:11" s="355" customFormat="1" ht="15" x14ac:dyDescent="0.2">
      <c r="B46" s="364"/>
      <c r="C46" s="365"/>
      <c r="D46" s="365"/>
      <c r="E46" s="365"/>
      <c r="F46" s="365"/>
      <c r="G46" s="365"/>
      <c r="H46" s="365"/>
      <c r="I46" s="365"/>
      <c r="J46" s="365"/>
      <c r="K46" s="366"/>
    </row>
    <row r="47" spans="2:11" s="347" customFormat="1" ht="15.75" x14ac:dyDescent="0.2">
      <c r="B47" s="359" t="s">
        <v>11</v>
      </c>
      <c r="C47" s="361" t="s">
        <v>159</v>
      </c>
      <c r="D47" s="361" t="s">
        <v>6</v>
      </c>
      <c r="E47" s="360" t="s">
        <v>16</v>
      </c>
      <c r="F47" s="361" t="s">
        <v>9</v>
      </c>
      <c r="G47" s="361" t="s">
        <v>10</v>
      </c>
      <c r="H47" s="348" t="s">
        <v>171</v>
      </c>
      <c r="I47" s="348" t="s">
        <v>171</v>
      </c>
      <c r="J47" s="348" t="s">
        <v>172</v>
      </c>
      <c r="K47" s="349" t="s">
        <v>173</v>
      </c>
    </row>
    <row r="48" spans="2:11" s="347" customFormat="1" ht="15.75" x14ac:dyDescent="0.2">
      <c r="B48" s="359"/>
      <c r="C48" s="361"/>
      <c r="D48" s="361"/>
      <c r="E48" s="360"/>
      <c r="F48" s="361"/>
      <c r="G48" s="361"/>
      <c r="H48" s="348" t="s">
        <v>27</v>
      </c>
      <c r="I48" s="348" t="s">
        <v>305</v>
      </c>
      <c r="J48" s="348" t="s">
        <v>305</v>
      </c>
      <c r="K48" s="349" t="s">
        <v>13</v>
      </c>
    </row>
    <row r="49" spans="2:11" s="342" customFormat="1" ht="15.75" x14ac:dyDescent="0.25">
      <c r="B49" s="41" t="s">
        <v>130</v>
      </c>
      <c r="C49" s="42"/>
      <c r="D49" s="42"/>
      <c r="E49" s="43" t="s">
        <v>133</v>
      </c>
      <c r="F49" s="44"/>
      <c r="G49" s="45"/>
      <c r="H49" s="350"/>
      <c r="I49" s="350"/>
      <c r="J49" s="351">
        <f>SUM(J50:J53)</f>
        <v>132053.85999999999</v>
      </c>
      <c r="K49" s="352">
        <f>SUM(K50:K53)</f>
        <v>7.7407600000000007E-2</v>
      </c>
    </row>
    <row r="50" spans="2:11" s="338" customFormat="1" ht="30" x14ac:dyDescent="0.2">
      <c r="B50" s="46" t="s">
        <v>18</v>
      </c>
      <c r="C50" s="47" t="s">
        <v>174</v>
      </c>
      <c r="D50" s="48" t="s">
        <v>152</v>
      </c>
      <c r="E50" s="49" t="s">
        <v>134</v>
      </c>
      <c r="F50" s="50" t="s">
        <v>7</v>
      </c>
      <c r="G50" s="51">
        <v>1</v>
      </c>
      <c r="H50" s="335">
        <v>252.12</v>
      </c>
      <c r="I50" s="335">
        <f>ROUND(H50*1.2423,2)</f>
        <v>313.20999999999998</v>
      </c>
      <c r="J50" s="336">
        <f>ROUND(G50*I50,2)</f>
        <v>313.20999999999998</v>
      </c>
      <c r="K50" s="337">
        <f>ROUND(($J50/$J$68),7)</f>
        <v>1.8359999999999999E-4</v>
      </c>
    </row>
    <row r="51" spans="2:11" s="338" customFormat="1" ht="30" x14ac:dyDescent="0.2">
      <c r="B51" s="46" t="s">
        <v>28</v>
      </c>
      <c r="C51" s="47" t="s">
        <v>174</v>
      </c>
      <c r="D51" s="48"/>
      <c r="E51" s="49" t="s">
        <v>135</v>
      </c>
      <c r="F51" s="50" t="s">
        <v>2</v>
      </c>
      <c r="G51" s="51">
        <v>27</v>
      </c>
      <c r="H51" s="335">
        <v>246.63</v>
      </c>
      <c r="I51" s="335">
        <f t="shared" ref="I51:I53" si="0">ROUND(H51*1.2423,2)</f>
        <v>306.39</v>
      </c>
      <c r="J51" s="336">
        <f t="shared" ref="J51:J53" si="1">ROUND(G51*I51,2)</f>
        <v>8272.5300000000007</v>
      </c>
      <c r="K51" s="337">
        <f>ROUND(($J51/$J$68),7)</f>
        <v>4.8491999999999997E-3</v>
      </c>
    </row>
    <row r="52" spans="2:11" s="338" customFormat="1" ht="30" x14ac:dyDescent="0.2">
      <c r="B52" s="46" t="s">
        <v>122</v>
      </c>
      <c r="C52" s="47" t="s">
        <v>174</v>
      </c>
      <c r="D52" s="48"/>
      <c r="E52" s="49" t="s">
        <v>29</v>
      </c>
      <c r="F52" s="50" t="s">
        <v>7</v>
      </c>
      <c r="G52" s="51">
        <v>4</v>
      </c>
      <c r="H52" s="335">
        <v>24061.17</v>
      </c>
      <c r="I52" s="335">
        <f t="shared" si="0"/>
        <v>29891.19</v>
      </c>
      <c r="J52" s="336">
        <f t="shared" si="1"/>
        <v>119564.76</v>
      </c>
      <c r="K52" s="337">
        <f>ROUND(($J52/$J$68),7)</f>
        <v>7.0086700000000002E-2</v>
      </c>
    </row>
    <row r="53" spans="2:11" s="338" customFormat="1" ht="30" x14ac:dyDescent="0.2">
      <c r="B53" s="46" t="s">
        <v>123</v>
      </c>
      <c r="C53" s="47" t="s">
        <v>174</v>
      </c>
      <c r="D53" s="48"/>
      <c r="E53" s="49" t="s">
        <v>136</v>
      </c>
      <c r="F53" s="50" t="s">
        <v>2</v>
      </c>
      <c r="G53" s="51">
        <v>6</v>
      </c>
      <c r="H53" s="335">
        <v>523.66999999999996</v>
      </c>
      <c r="I53" s="335">
        <f t="shared" si="0"/>
        <v>650.55999999999995</v>
      </c>
      <c r="J53" s="336">
        <f t="shared" si="1"/>
        <v>3903.36</v>
      </c>
      <c r="K53" s="337">
        <f>ROUND(($J53/$J$68),7)</f>
        <v>2.2880999999999999E-3</v>
      </c>
    </row>
    <row r="54" spans="2:11" s="342" customFormat="1" ht="15.75" x14ac:dyDescent="0.25">
      <c r="B54" s="41" t="s">
        <v>131</v>
      </c>
      <c r="C54" s="42"/>
      <c r="D54" s="42"/>
      <c r="E54" s="43" t="s">
        <v>137</v>
      </c>
      <c r="F54" s="44"/>
      <c r="G54" s="52"/>
      <c r="H54" s="353"/>
      <c r="I54" s="353"/>
      <c r="J54" s="354">
        <f>SUM(J55:J60)</f>
        <v>1117015.6399999999</v>
      </c>
      <c r="K54" s="352">
        <f>SUM(K55:K60)</f>
        <v>0.65477469999999993</v>
      </c>
    </row>
    <row r="55" spans="2:11" s="338" customFormat="1" ht="15" x14ac:dyDescent="0.2">
      <c r="B55" s="46" t="s">
        <v>19</v>
      </c>
      <c r="C55" s="48" t="s">
        <v>175</v>
      </c>
      <c r="D55" s="48">
        <v>5502985</v>
      </c>
      <c r="E55" s="53" t="s">
        <v>176</v>
      </c>
      <c r="F55" s="50" t="s">
        <v>2</v>
      </c>
      <c r="G55" s="54">
        <v>7000</v>
      </c>
      <c r="H55" s="335">
        <v>0.45</v>
      </c>
      <c r="I55" s="335">
        <f>ROUND(H55*1.2423,2)</f>
        <v>0.56000000000000005</v>
      </c>
      <c r="J55" s="336">
        <f>ROUND(G55*I55,2)</f>
        <v>3920</v>
      </c>
      <c r="K55" s="337">
        <f t="shared" ref="K55:K60" si="2">ROUND(($J55/$J$68),7)</f>
        <v>2.2978E-3</v>
      </c>
    </row>
    <row r="56" spans="2:11" s="338" customFormat="1" ht="30" x14ac:dyDescent="0.2">
      <c r="B56" s="46" t="s">
        <v>124</v>
      </c>
      <c r="C56" s="48" t="s">
        <v>30</v>
      </c>
      <c r="D56" s="48" t="s">
        <v>158</v>
      </c>
      <c r="E56" s="53" t="s">
        <v>139</v>
      </c>
      <c r="F56" s="50" t="s">
        <v>1</v>
      </c>
      <c r="G56" s="54">
        <v>12569.96</v>
      </c>
      <c r="H56" s="335">
        <v>55.35</v>
      </c>
      <c r="I56" s="335">
        <f t="shared" ref="I56:I60" si="3">ROUND(H56*1.2423,2)</f>
        <v>68.760000000000005</v>
      </c>
      <c r="J56" s="336">
        <f t="shared" ref="J56:J60" si="4">ROUND(G56*I56,2)</f>
        <v>864310.45</v>
      </c>
      <c r="K56" s="337">
        <f t="shared" si="2"/>
        <v>0.50664339999999997</v>
      </c>
    </row>
    <row r="57" spans="2:11" s="338" customFormat="1" ht="30" x14ac:dyDescent="0.2">
      <c r="B57" s="46" t="s">
        <v>125</v>
      </c>
      <c r="C57" s="48" t="s">
        <v>175</v>
      </c>
      <c r="D57" s="48" t="s">
        <v>148</v>
      </c>
      <c r="E57" s="53" t="s">
        <v>140</v>
      </c>
      <c r="F57" s="50" t="s">
        <v>141</v>
      </c>
      <c r="G57" s="54">
        <v>29413.71</v>
      </c>
      <c r="H57" s="335">
        <v>0.97</v>
      </c>
      <c r="I57" s="335">
        <f t="shared" si="3"/>
        <v>1.21</v>
      </c>
      <c r="J57" s="336">
        <f t="shared" si="4"/>
        <v>35590.589999999997</v>
      </c>
      <c r="K57" s="337">
        <f t="shared" si="2"/>
        <v>2.0862599999999999E-2</v>
      </c>
    </row>
    <row r="58" spans="2:11" s="338" customFormat="1" ht="15" x14ac:dyDescent="0.2">
      <c r="B58" s="46" t="s">
        <v>126</v>
      </c>
      <c r="C58" s="48" t="s">
        <v>175</v>
      </c>
      <c r="D58" s="48">
        <v>4011209</v>
      </c>
      <c r="E58" s="53" t="s">
        <v>142</v>
      </c>
      <c r="F58" s="50" t="s">
        <v>2</v>
      </c>
      <c r="G58" s="54">
        <v>26187.42</v>
      </c>
      <c r="H58" s="335">
        <v>1.06</v>
      </c>
      <c r="I58" s="335">
        <f t="shared" si="3"/>
        <v>1.32</v>
      </c>
      <c r="J58" s="336">
        <f t="shared" si="4"/>
        <v>34567.39</v>
      </c>
      <c r="K58" s="337">
        <f t="shared" si="2"/>
        <v>2.0262800000000001E-2</v>
      </c>
    </row>
    <row r="59" spans="2:11" s="338" customFormat="1" ht="15" x14ac:dyDescent="0.2">
      <c r="B59" s="46" t="s">
        <v>127</v>
      </c>
      <c r="C59" s="48" t="s">
        <v>175</v>
      </c>
      <c r="D59" s="48" t="s">
        <v>149</v>
      </c>
      <c r="E59" s="53" t="s">
        <v>143</v>
      </c>
      <c r="F59" s="50" t="s">
        <v>1</v>
      </c>
      <c r="G59" s="54">
        <v>12569.96</v>
      </c>
      <c r="H59" s="335">
        <v>4.59</v>
      </c>
      <c r="I59" s="335">
        <f t="shared" si="3"/>
        <v>5.7</v>
      </c>
      <c r="J59" s="336">
        <f t="shared" si="4"/>
        <v>71648.77</v>
      </c>
      <c r="K59" s="337">
        <f t="shared" si="2"/>
        <v>4.19992E-2</v>
      </c>
    </row>
    <row r="60" spans="2:11" s="338" customFormat="1" ht="30" x14ac:dyDescent="0.2">
      <c r="B60" s="46" t="s">
        <v>128</v>
      </c>
      <c r="C60" s="48" t="s">
        <v>175</v>
      </c>
      <c r="D60" s="48" t="s">
        <v>150</v>
      </c>
      <c r="E60" s="53" t="s">
        <v>144</v>
      </c>
      <c r="F60" s="50" t="s">
        <v>1</v>
      </c>
      <c r="G60" s="54">
        <v>7218.518</v>
      </c>
      <c r="H60" s="335">
        <v>11.93</v>
      </c>
      <c r="I60" s="335">
        <f t="shared" si="3"/>
        <v>14.82</v>
      </c>
      <c r="J60" s="336">
        <f t="shared" si="4"/>
        <v>106978.44</v>
      </c>
      <c r="K60" s="337">
        <f t="shared" si="2"/>
        <v>6.2708899999999998E-2</v>
      </c>
    </row>
    <row r="61" spans="2:11" s="342" customFormat="1" ht="15.75" x14ac:dyDescent="0.25">
      <c r="B61" s="41" t="s">
        <v>45</v>
      </c>
      <c r="C61" s="42"/>
      <c r="D61" s="42"/>
      <c r="E61" s="43" t="s">
        <v>145</v>
      </c>
      <c r="F61" s="44"/>
      <c r="G61" s="52"/>
      <c r="H61" s="339"/>
      <c r="I61" s="339"/>
      <c r="J61" s="340">
        <f>SUM(J62:J64)</f>
        <v>148205.98000000001</v>
      </c>
      <c r="K61" s="341">
        <f>SUM(K62:K64)</f>
        <v>8.6875599999999997E-2</v>
      </c>
    </row>
    <row r="62" spans="2:11" s="338" customFormat="1" ht="15" x14ac:dyDescent="0.2">
      <c r="B62" s="46" t="s">
        <v>24</v>
      </c>
      <c r="C62" s="48" t="s">
        <v>175</v>
      </c>
      <c r="D62" s="48">
        <v>4805757</v>
      </c>
      <c r="E62" s="53" t="s">
        <v>194</v>
      </c>
      <c r="F62" s="50" t="s">
        <v>1</v>
      </c>
      <c r="G62" s="51">
        <v>364.8</v>
      </c>
      <c r="H62" s="335">
        <v>6.8</v>
      </c>
      <c r="I62" s="335">
        <f>ROUND(H62*1.2423,2)</f>
        <v>8.4499999999999993</v>
      </c>
      <c r="J62" s="336">
        <f>ROUND(G62*I62,2)</f>
        <v>3082.56</v>
      </c>
      <c r="K62" s="337">
        <f>ROUND(($J62/$J$68),7)</f>
        <v>1.8069E-3</v>
      </c>
    </row>
    <row r="63" spans="2:11" s="338" customFormat="1" ht="15" x14ac:dyDescent="0.2">
      <c r="B63" s="46" t="s">
        <v>25</v>
      </c>
      <c r="C63" s="48" t="s">
        <v>175</v>
      </c>
      <c r="D63" s="48">
        <v>804037</v>
      </c>
      <c r="E63" s="53" t="s">
        <v>243</v>
      </c>
      <c r="F63" s="55" t="s">
        <v>3</v>
      </c>
      <c r="G63" s="51">
        <v>104</v>
      </c>
      <c r="H63" s="335">
        <v>696.78</v>
      </c>
      <c r="I63" s="335">
        <f t="shared" ref="I63:I64" si="5">ROUND(H63*1.2423,2)</f>
        <v>865.61</v>
      </c>
      <c r="J63" s="336">
        <f t="shared" ref="J63:J64" si="6">ROUND(G63*I63,2)</f>
        <v>90023.44</v>
      </c>
      <c r="K63" s="337">
        <f>ROUND(($J63/$J$68),7)</f>
        <v>5.27701E-2</v>
      </c>
    </row>
    <row r="64" spans="2:11" s="338" customFormat="1" ht="15" x14ac:dyDescent="0.2">
      <c r="B64" s="46" t="s">
        <v>46</v>
      </c>
      <c r="C64" s="48" t="s">
        <v>175</v>
      </c>
      <c r="D64" s="48">
        <v>804121</v>
      </c>
      <c r="E64" s="53" t="s">
        <v>244</v>
      </c>
      <c r="F64" s="55" t="s">
        <v>7</v>
      </c>
      <c r="G64" s="51">
        <v>26</v>
      </c>
      <c r="H64" s="335">
        <v>1705.89</v>
      </c>
      <c r="I64" s="335">
        <f t="shared" si="5"/>
        <v>2119.23</v>
      </c>
      <c r="J64" s="336">
        <f t="shared" si="6"/>
        <v>55099.98</v>
      </c>
      <c r="K64" s="337">
        <f>ROUND(($J64/$J$68),7)</f>
        <v>3.2298599999999997E-2</v>
      </c>
    </row>
    <row r="65" spans="2:11" s="342" customFormat="1" ht="15.75" x14ac:dyDescent="0.25">
      <c r="B65" s="41" t="s">
        <v>132</v>
      </c>
      <c r="C65" s="42"/>
      <c r="D65" s="42"/>
      <c r="E65" s="43" t="s">
        <v>146</v>
      </c>
      <c r="F65" s="44"/>
      <c r="G65" s="52"/>
      <c r="H65" s="339"/>
      <c r="I65" s="339"/>
      <c r="J65" s="340">
        <f>SUM(J66)</f>
        <v>308678.7</v>
      </c>
      <c r="K65" s="341">
        <f>SUM(K66)</f>
        <v>0.18094199999999999</v>
      </c>
    </row>
    <row r="66" spans="2:11" s="338" customFormat="1" ht="45" x14ac:dyDescent="0.2">
      <c r="B66" s="46" t="s">
        <v>26</v>
      </c>
      <c r="C66" s="48" t="s">
        <v>196</v>
      </c>
      <c r="D66" s="48" t="s">
        <v>196</v>
      </c>
      <c r="E66" s="53" t="s">
        <v>242</v>
      </c>
      <c r="F66" s="50" t="s">
        <v>3</v>
      </c>
      <c r="G66" s="51">
        <v>22</v>
      </c>
      <c r="H66" s="335">
        <v>11294.25</v>
      </c>
      <c r="I66" s="335">
        <f>ROUND(H66*1.2423,2)</f>
        <v>14030.85</v>
      </c>
      <c r="J66" s="336">
        <f>ROUND(G66*I66,2)</f>
        <v>308678.7</v>
      </c>
      <c r="K66" s="337">
        <f>ROUND(($J66/$J$68),7)</f>
        <v>0.18094199999999999</v>
      </c>
    </row>
    <row r="67" spans="2:11" s="343" customFormat="1" ht="15" x14ac:dyDescent="0.2">
      <c r="B67" s="46"/>
      <c r="C67" s="47"/>
      <c r="D67" s="47"/>
      <c r="E67" s="53"/>
      <c r="F67" s="55"/>
      <c r="G67" s="54"/>
      <c r="H67" s="335"/>
      <c r="I67" s="335"/>
      <c r="J67" s="336"/>
      <c r="K67" s="337"/>
    </row>
    <row r="68" spans="2:11" s="347" customFormat="1" ht="16.5" thickBot="1" x14ac:dyDescent="0.3">
      <c r="B68" s="56"/>
      <c r="C68" s="57"/>
      <c r="D68" s="57"/>
      <c r="E68" s="58" t="s">
        <v>306</v>
      </c>
      <c r="F68" s="59"/>
      <c r="G68" s="60"/>
      <c r="H68" s="344"/>
      <c r="I68" s="344"/>
      <c r="J68" s="345">
        <f>SUM(J49,J54,J61,J65)</f>
        <v>1705954.18</v>
      </c>
      <c r="K68" s="346">
        <f>SUM(K49,K54,K61,K65)</f>
        <v>0.99999989999999994</v>
      </c>
    </row>
    <row r="69" spans="2:11" x14ac:dyDescent="0.2">
      <c r="G69" s="334"/>
      <c r="H69" s="334"/>
      <c r="I69" s="334"/>
      <c r="J69" s="334"/>
    </row>
    <row r="70" spans="2:11" x14ac:dyDescent="0.2">
      <c r="G70" s="334"/>
      <c r="H70" s="334"/>
      <c r="I70" s="334"/>
      <c r="J70" s="334"/>
    </row>
    <row r="71" spans="2:11" x14ac:dyDescent="0.2">
      <c r="G71" s="334"/>
      <c r="H71" s="334"/>
      <c r="I71" s="334"/>
      <c r="J71" s="334"/>
    </row>
    <row r="72" spans="2:11" x14ac:dyDescent="0.2">
      <c r="G72" s="334"/>
      <c r="H72" s="334"/>
      <c r="I72" s="334"/>
      <c r="J72" s="334"/>
    </row>
  </sheetData>
  <mergeCells count="20">
    <mergeCell ref="B36:K36"/>
    <mergeCell ref="B46:K46"/>
    <mergeCell ref="B2:K33"/>
    <mergeCell ref="B34:K34"/>
    <mergeCell ref="B47:B48"/>
    <mergeCell ref="E47:E48"/>
    <mergeCell ref="F47:F48"/>
    <mergeCell ref="G47:G48"/>
    <mergeCell ref="C35:K35"/>
    <mergeCell ref="C37:K37"/>
    <mergeCell ref="C39:K39"/>
    <mergeCell ref="C41:K41"/>
    <mergeCell ref="C45:K45"/>
    <mergeCell ref="C43:K43"/>
    <mergeCell ref="C47:C48"/>
    <mergeCell ref="D47:D48"/>
    <mergeCell ref="B44:K44"/>
    <mergeCell ref="B42:K42"/>
    <mergeCell ref="B40:K40"/>
    <mergeCell ref="B38:K38"/>
  </mergeCells>
  <phoneticPr fontId="5" type="noConversion"/>
  <printOptions horizontalCentered="1"/>
  <pageMargins left="0.78740157480314965" right="0.78740157480314965" top="0.98425196850393704" bottom="0.78740157480314965" header="0.59055118110236227" footer="1.1811023622047245"/>
  <pageSetup paperSize="9" scale="44" orientation="portrait" r:id="rId1"/>
  <headerFooter alignWithMargins="0">
    <oddFooter>&amp;CPágina 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8"/>
  <sheetViews>
    <sheetView view="pageBreakPreview" zoomScale="60" zoomScaleNormal="55" workbookViewId="0">
      <selection activeCell="B12" sqref="B12:P12"/>
    </sheetView>
  </sheetViews>
  <sheetFormatPr defaultColWidth="11.5703125" defaultRowHeight="12.75" x14ac:dyDescent="0.2"/>
  <cols>
    <col min="2" max="2" width="7.28515625" bestFit="1" customWidth="1"/>
    <col min="3" max="3" width="87.28515625" bestFit="1" customWidth="1"/>
    <col min="4" max="4" width="11.28515625" customWidth="1"/>
    <col min="5" max="5" width="12.7109375" bestFit="1" customWidth="1"/>
    <col min="6" max="6" width="18.140625" bestFit="1" customWidth="1"/>
    <col min="7" max="7" width="14.28515625" bestFit="1" customWidth="1"/>
    <col min="8" max="8" width="9.7109375" bestFit="1" customWidth="1"/>
    <col min="9" max="9" width="7" bestFit="1" customWidth="1"/>
    <col min="10" max="10" width="11.42578125" bestFit="1" customWidth="1"/>
    <col min="11" max="11" width="18.7109375" bestFit="1" customWidth="1"/>
    <col min="12" max="12" width="7.140625" bestFit="1" customWidth="1"/>
    <col min="13" max="13" width="20.5703125" customWidth="1"/>
    <col min="14" max="14" width="16.140625" bestFit="1" customWidth="1"/>
    <col min="15" max="15" width="13.140625" bestFit="1" customWidth="1"/>
    <col min="16" max="16" width="11.42578125" bestFit="1" customWidth="1"/>
  </cols>
  <sheetData>
    <row r="1" spans="2:17" ht="15" x14ac:dyDescent="0.2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2:17" ht="15.75" thickBot="1" x14ac:dyDescent="0.2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15" x14ac:dyDescent="0.2">
      <c r="B3" s="379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  <c r="Q3" s="61"/>
    </row>
    <row r="4" spans="2:17" ht="15" x14ac:dyDescent="0.2">
      <c r="B4" s="382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4"/>
      <c r="Q4" s="61"/>
    </row>
    <row r="5" spans="2:17" ht="15" x14ac:dyDescent="0.2">
      <c r="B5" s="382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4"/>
      <c r="Q5" s="61"/>
    </row>
    <row r="6" spans="2:17" ht="15" x14ac:dyDescent="0.2">
      <c r="B6" s="382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4"/>
      <c r="Q6" s="61"/>
    </row>
    <row r="7" spans="2:17" ht="15" x14ac:dyDescent="0.2">
      <c r="B7" s="382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4"/>
      <c r="Q7" s="61"/>
    </row>
    <row r="8" spans="2:17" ht="15" x14ac:dyDescent="0.2">
      <c r="B8" s="382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4"/>
      <c r="Q8" s="61"/>
    </row>
    <row r="9" spans="2:17" ht="15" x14ac:dyDescent="0.2">
      <c r="B9" s="382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4"/>
      <c r="Q9" s="61"/>
    </row>
    <row r="10" spans="2:17" ht="15.75" thickBot="1" x14ac:dyDescent="0.25">
      <c r="B10" s="385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7"/>
      <c r="Q10" s="61"/>
    </row>
    <row r="11" spans="2:17" ht="15.75" thickBot="1" x14ac:dyDescent="0.25">
      <c r="B11" s="82"/>
      <c r="C11" s="83"/>
      <c r="D11" s="83" t="s">
        <v>247</v>
      </c>
      <c r="E11" s="83" t="s">
        <v>248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61"/>
    </row>
    <row r="12" spans="2:17" ht="44.45" customHeight="1" thickBot="1" x14ac:dyDescent="0.25">
      <c r="B12" s="395" t="s">
        <v>307</v>
      </c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7"/>
      <c r="Q12" s="61"/>
    </row>
    <row r="13" spans="2:17" ht="26.45" customHeight="1" x14ac:dyDescent="0.2">
      <c r="B13" s="388" t="s">
        <v>11</v>
      </c>
      <c r="C13" s="390" t="s">
        <v>177</v>
      </c>
      <c r="D13" s="392" t="s">
        <v>178</v>
      </c>
      <c r="E13" s="392" t="s">
        <v>179</v>
      </c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4"/>
      <c r="Q13" s="61"/>
    </row>
    <row r="14" spans="2:17" ht="38.450000000000003" customHeight="1" thickBot="1" x14ac:dyDescent="0.25">
      <c r="B14" s="389"/>
      <c r="C14" s="391"/>
      <c r="D14" s="393"/>
      <c r="E14" s="77" t="s">
        <v>180</v>
      </c>
      <c r="F14" s="77" t="s">
        <v>181</v>
      </c>
      <c r="G14" s="77" t="s">
        <v>182</v>
      </c>
      <c r="H14" s="77" t="s">
        <v>183</v>
      </c>
      <c r="I14" s="77" t="s">
        <v>184</v>
      </c>
      <c r="J14" s="77" t="s">
        <v>185</v>
      </c>
      <c r="K14" s="77" t="s">
        <v>186</v>
      </c>
      <c r="L14" s="77" t="s">
        <v>173</v>
      </c>
      <c r="M14" s="77" t="s">
        <v>187</v>
      </c>
      <c r="N14" s="77" t="s">
        <v>188</v>
      </c>
      <c r="O14" s="77" t="s">
        <v>205</v>
      </c>
      <c r="P14" s="78" t="s">
        <v>190</v>
      </c>
      <c r="Q14" s="61"/>
    </row>
    <row r="15" spans="2:17" s="79" customFormat="1" ht="30" customHeight="1" x14ac:dyDescent="0.2">
      <c r="B15" s="81" t="s">
        <v>130</v>
      </c>
      <c r="C15" s="71" t="s">
        <v>133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6"/>
      <c r="Q15" s="80"/>
    </row>
    <row r="16" spans="2:17" ht="15" x14ac:dyDescent="0.2">
      <c r="B16" s="46" t="s">
        <v>18</v>
      </c>
      <c r="C16" s="53" t="s">
        <v>134</v>
      </c>
      <c r="D16" s="50" t="s">
        <v>191</v>
      </c>
      <c r="E16" s="62"/>
      <c r="F16" s="62"/>
      <c r="G16" s="62"/>
      <c r="H16" s="62"/>
      <c r="I16" s="62"/>
      <c r="J16" s="62"/>
      <c r="K16" s="62"/>
      <c r="L16" s="62"/>
      <c r="M16" s="62"/>
      <c r="N16" s="62">
        <v>1</v>
      </c>
      <c r="O16" s="62"/>
      <c r="P16" s="67">
        <v>1</v>
      </c>
      <c r="Q16" s="61"/>
    </row>
    <row r="17" spans="2:17" ht="15" x14ac:dyDescent="0.2">
      <c r="B17" s="68" t="s">
        <v>28</v>
      </c>
      <c r="C17" s="53" t="s">
        <v>135</v>
      </c>
      <c r="D17" s="50" t="s">
        <v>192</v>
      </c>
      <c r="E17" s="62">
        <v>4.5</v>
      </c>
      <c r="F17" s="62">
        <v>6</v>
      </c>
      <c r="G17" s="62"/>
      <c r="H17" s="62"/>
      <c r="I17" s="62"/>
      <c r="J17" s="62"/>
      <c r="K17" s="62"/>
      <c r="L17" s="62"/>
      <c r="M17" s="62"/>
      <c r="N17" s="62">
        <v>1</v>
      </c>
      <c r="O17" s="62"/>
      <c r="P17" s="67">
        <f>E17*F17*N17</f>
        <v>27</v>
      </c>
      <c r="Q17" s="61"/>
    </row>
    <row r="18" spans="2:17" ht="15" x14ac:dyDescent="0.2">
      <c r="B18" s="46" t="s">
        <v>122</v>
      </c>
      <c r="C18" s="53" t="s">
        <v>29</v>
      </c>
      <c r="D18" s="50" t="s">
        <v>193</v>
      </c>
      <c r="E18" s="62"/>
      <c r="F18" s="62"/>
      <c r="G18" s="62"/>
      <c r="H18" s="62"/>
      <c r="I18" s="62"/>
      <c r="J18" s="62"/>
      <c r="K18" s="62"/>
      <c r="L18" s="62"/>
      <c r="M18" s="62"/>
      <c r="N18" s="62">
        <v>4</v>
      </c>
      <c r="O18" s="62"/>
      <c r="P18" s="67">
        <f>N18</f>
        <v>4</v>
      </c>
      <c r="Q18" s="61"/>
    </row>
    <row r="19" spans="2:17" ht="15" x14ac:dyDescent="0.2">
      <c r="B19" s="46" t="s">
        <v>123</v>
      </c>
      <c r="C19" s="53" t="s">
        <v>136</v>
      </c>
      <c r="D19" s="50" t="s">
        <v>192</v>
      </c>
      <c r="E19" s="62">
        <v>2</v>
      </c>
      <c r="F19" s="62">
        <v>3</v>
      </c>
      <c r="G19" s="62"/>
      <c r="H19" s="62"/>
      <c r="I19" s="62"/>
      <c r="J19" s="62"/>
      <c r="K19" s="62"/>
      <c r="L19" s="62"/>
      <c r="M19" s="62"/>
      <c r="N19" s="62">
        <v>1</v>
      </c>
      <c r="O19" s="62"/>
      <c r="P19" s="67">
        <f>E19*F19*N19</f>
        <v>6</v>
      </c>
      <c r="Q19" s="61"/>
    </row>
    <row r="20" spans="2:17" s="79" customFormat="1" ht="30" customHeight="1" x14ac:dyDescent="0.2">
      <c r="B20" s="65" t="s">
        <v>131</v>
      </c>
      <c r="C20" s="71" t="s">
        <v>137</v>
      </c>
      <c r="D20" s="64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  <c r="Q20" s="80"/>
    </row>
    <row r="21" spans="2:17" ht="15" x14ac:dyDescent="0.2">
      <c r="B21" s="68" t="s">
        <v>19</v>
      </c>
      <c r="C21" s="53" t="s">
        <v>138</v>
      </c>
      <c r="D21" s="50" t="s">
        <v>2</v>
      </c>
      <c r="E21" s="62">
        <v>70</v>
      </c>
      <c r="F21" s="62">
        <v>100</v>
      </c>
      <c r="G21" s="62"/>
      <c r="H21" s="62"/>
      <c r="I21" s="62"/>
      <c r="J21" s="62"/>
      <c r="K21" s="62"/>
      <c r="L21" s="62"/>
      <c r="M21" s="62"/>
      <c r="N21" s="62">
        <v>1</v>
      </c>
      <c r="O21" s="62"/>
      <c r="P21" s="67">
        <f>E21*F21*N21</f>
        <v>7000</v>
      </c>
      <c r="Q21" s="61"/>
    </row>
    <row r="22" spans="2:17" ht="30" x14ac:dyDescent="0.2">
      <c r="B22" s="68" t="s">
        <v>124</v>
      </c>
      <c r="C22" s="53" t="s">
        <v>139</v>
      </c>
      <c r="D22" s="50" t="s">
        <v>1</v>
      </c>
      <c r="E22" s="62">
        <v>6</v>
      </c>
      <c r="F22" s="62">
        <v>4364.57</v>
      </c>
      <c r="G22" s="62">
        <v>0.4</v>
      </c>
      <c r="H22" s="62"/>
      <c r="I22" s="62"/>
      <c r="J22" s="62"/>
      <c r="K22" s="62">
        <v>1.2</v>
      </c>
      <c r="L22" s="62"/>
      <c r="M22" s="62"/>
      <c r="N22" s="62"/>
      <c r="O22" s="62"/>
      <c r="P22" s="67">
        <f>E22*F22*G22*K22</f>
        <v>12569.961600000001</v>
      </c>
      <c r="Q22" s="61"/>
    </row>
    <row r="23" spans="2:17" ht="30" x14ac:dyDescent="0.2">
      <c r="B23" s="68" t="s">
        <v>125</v>
      </c>
      <c r="C23" s="53" t="s">
        <v>140</v>
      </c>
      <c r="D23" s="50" t="s">
        <v>141</v>
      </c>
      <c r="E23" s="62"/>
      <c r="F23" s="62"/>
      <c r="G23" s="62"/>
      <c r="H23" s="62"/>
      <c r="I23" s="62"/>
      <c r="J23" s="62">
        <f>P22</f>
        <v>12569.961600000001</v>
      </c>
      <c r="K23" s="62">
        <v>1.3</v>
      </c>
      <c r="L23" s="62"/>
      <c r="M23" s="62">
        <v>1.8</v>
      </c>
      <c r="N23" s="62"/>
      <c r="O23" s="62"/>
      <c r="P23" s="67">
        <f>J23*M23*K23</f>
        <v>29413.710144000001</v>
      </c>
      <c r="Q23" s="61"/>
    </row>
    <row r="24" spans="2:17" ht="15" x14ac:dyDescent="0.2">
      <c r="B24" s="68" t="s">
        <v>126</v>
      </c>
      <c r="C24" s="53" t="s">
        <v>142</v>
      </c>
      <c r="D24" s="50" t="s">
        <v>2</v>
      </c>
      <c r="E24" s="62">
        <v>6</v>
      </c>
      <c r="F24" s="62">
        <v>4364.57</v>
      </c>
      <c r="G24" s="62"/>
      <c r="H24" s="62"/>
      <c r="I24" s="62"/>
      <c r="J24" s="62"/>
      <c r="K24" s="62"/>
      <c r="L24" s="62"/>
      <c r="M24" s="62"/>
      <c r="N24" s="62"/>
      <c r="O24" s="62"/>
      <c r="P24" s="67">
        <f>E24*F24</f>
        <v>26187.42</v>
      </c>
      <c r="Q24" s="61"/>
    </row>
    <row r="25" spans="2:17" ht="15" x14ac:dyDescent="0.2">
      <c r="B25" s="68" t="s">
        <v>127</v>
      </c>
      <c r="C25" s="53" t="s">
        <v>143</v>
      </c>
      <c r="D25" s="50" t="s">
        <v>1</v>
      </c>
      <c r="E25" s="62">
        <v>6</v>
      </c>
      <c r="F25" s="62">
        <v>4364.57</v>
      </c>
      <c r="G25" s="62">
        <v>0.4</v>
      </c>
      <c r="H25" s="62"/>
      <c r="I25" s="62"/>
      <c r="J25" s="62"/>
      <c r="K25" s="62">
        <v>1.2</v>
      </c>
      <c r="L25" s="62"/>
      <c r="M25" s="62"/>
      <c r="N25" s="62"/>
      <c r="O25" s="62"/>
      <c r="P25" s="67">
        <f>E25*F25*G25*K25</f>
        <v>12569.961600000001</v>
      </c>
      <c r="Q25" s="61"/>
    </row>
    <row r="26" spans="2:17" ht="15" x14ac:dyDescent="0.2">
      <c r="B26" s="68" t="s">
        <v>128</v>
      </c>
      <c r="C26" s="53" t="s">
        <v>144</v>
      </c>
      <c r="D26" s="50" t="s">
        <v>1</v>
      </c>
      <c r="E26" s="62">
        <v>6</v>
      </c>
      <c r="F26" s="62">
        <v>4364.57</v>
      </c>
      <c r="G26" s="63">
        <v>0.21203720000000001</v>
      </c>
      <c r="H26" s="62"/>
      <c r="I26" s="62"/>
      <c r="J26" s="62"/>
      <c r="K26" s="62">
        <v>1.3</v>
      </c>
      <c r="L26" s="62"/>
      <c r="M26" s="62"/>
      <c r="N26" s="62"/>
      <c r="O26" s="62"/>
      <c r="P26" s="67">
        <f>E26*F26*G26*K26</f>
        <v>7218.5193756312001</v>
      </c>
      <c r="Q26" s="61"/>
    </row>
    <row r="27" spans="2:17" ht="30" customHeight="1" x14ac:dyDescent="0.2">
      <c r="B27" s="65" t="s">
        <v>45</v>
      </c>
      <c r="C27" s="71" t="s">
        <v>145</v>
      </c>
      <c r="D27" s="64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70"/>
      <c r="Q27" s="61"/>
    </row>
    <row r="28" spans="2:17" ht="15" x14ac:dyDescent="0.2">
      <c r="B28" s="68" t="s">
        <v>24</v>
      </c>
      <c r="C28" s="53" t="s">
        <v>194</v>
      </c>
      <c r="D28" s="50" t="s">
        <v>1</v>
      </c>
      <c r="E28" s="62">
        <v>2</v>
      </c>
      <c r="F28" s="62">
        <v>120</v>
      </c>
      <c r="G28" s="62"/>
      <c r="H28" s="62">
        <v>1.52</v>
      </c>
      <c r="I28" s="62"/>
      <c r="J28" s="62"/>
      <c r="K28" s="62"/>
      <c r="L28" s="62"/>
      <c r="M28" s="62"/>
      <c r="N28" s="62"/>
      <c r="O28" s="62"/>
      <c r="P28" s="67">
        <f>E28*F28*H28</f>
        <v>364.8</v>
      </c>
      <c r="Q28" s="61"/>
    </row>
    <row r="29" spans="2:17" ht="15" x14ac:dyDescent="0.2">
      <c r="B29" s="68" t="s">
        <v>25</v>
      </c>
      <c r="C29" s="53" t="s">
        <v>243</v>
      </c>
      <c r="D29" s="50" t="s">
        <v>3</v>
      </c>
      <c r="E29" s="62"/>
      <c r="F29" s="62">
        <v>8</v>
      </c>
      <c r="G29" s="62"/>
      <c r="H29" s="62"/>
      <c r="I29" s="62"/>
      <c r="J29" s="62"/>
      <c r="K29" s="62"/>
      <c r="L29" s="62"/>
      <c r="M29" s="62"/>
      <c r="N29" s="62">
        <v>13</v>
      </c>
      <c r="O29" s="62"/>
      <c r="P29" s="67">
        <f>F29*N29</f>
        <v>104</v>
      </c>
      <c r="Q29" s="61"/>
    </row>
    <row r="30" spans="2:17" ht="15" x14ac:dyDescent="0.2">
      <c r="B30" s="68" t="s">
        <v>46</v>
      </c>
      <c r="C30" s="53" t="s">
        <v>244</v>
      </c>
      <c r="D30" s="50" t="s">
        <v>7</v>
      </c>
      <c r="E30" s="62"/>
      <c r="F30" s="62"/>
      <c r="G30" s="62"/>
      <c r="H30" s="62"/>
      <c r="I30" s="62"/>
      <c r="J30" s="62"/>
      <c r="K30" s="62"/>
      <c r="L30" s="62"/>
      <c r="M30" s="62"/>
      <c r="N30" s="62">
        <v>26</v>
      </c>
      <c r="O30" s="62"/>
      <c r="P30" s="67">
        <f>N30</f>
        <v>26</v>
      </c>
      <c r="Q30" s="61"/>
    </row>
    <row r="31" spans="2:17" ht="30" customHeight="1" x14ac:dyDescent="0.2">
      <c r="B31" s="65" t="s">
        <v>132</v>
      </c>
      <c r="C31" s="71" t="s">
        <v>146</v>
      </c>
      <c r="D31" s="64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0"/>
      <c r="Q31" s="61"/>
    </row>
    <row r="32" spans="2:17" ht="30.75" thickBot="1" x14ac:dyDescent="0.25">
      <c r="B32" s="72" t="s">
        <v>26</v>
      </c>
      <c r="C32" s="73" t="s">
        <v>147</v>
      </c>
      <c r="D32" s="74" t="s">
        <v>3</v>
      </c>
      <c r="E32" s="75">
        <v>5</v>
      </c>
      <c r="F32" s="75">
        <v>11</v>
      </c>
      <c r="G32" s="75"/>
      <c r="H32" s="75"/>
      <c r="I32" s="75"/>
      <c r="J32" s="75"/>
      <c r="K32" s="75"/>
      <c r="L32" s="75"/>
      <c r="M32" s="75"/>
      <c r="N32" s="75">
        <v>2</v>
      </c>
      <c r="O32" s="75"/>
      <c r="P32" s="76">
        <f>F32*N32</f>
        <v>22</v>
      </c>
      <c r="Q32" s="61"/>
    </row>
    <row r="33" spans="2:17" ht="15" x14ac:dyDescent="0.2"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2:17" ht="15" x14ac:dyDescent="0.2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2:17" ht="15" x14ac:dyDescent="0.2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</row>
    <row r="36" spans="2:17" ht="15" x14ac:dyDescent="0.2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</row>
    <row r="37" spans="2:17" ht="15" x14ac:dyDescent="0.2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</row>
    <row r="38" spans="2:17" ht="15" x14ac:dyDescent="0.2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</row>
  </sheetData>
  <mergeCells count="6">
    <mergeCell ref="B3:P10"/>
    <mergeCell ref="B13:B14"/>
    <mergeCell ref="C13:C14"/>
    <mergeCell ref="D13:D14"/>
    <mergeCell ref="E13:P13"/>
    <mergeCell ref="B12:P12"/>
  </mergeCells>
  <pageMargins left="0.51181102362204722" right="0.51181102362204722" top="0.78740157480314965" bottom="0.78740157480314965" header="0.31496062992125984" footer="0.31496062992125984"/>
  <pageSetup paperSize="9" scale="52" orientation="landscape" horizontalDpi="360" verticalDpi="360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64"/>
  <sheetViews>
    <sheetView view="pageBreakPreview" zoomScale="115" zoomScaleNormal="55" zoomScaleSheetLayoutView="115" workbookViewId="0">
      <selection activeCell="B10" sqref="B10:H10"/>
    </sheetView>
  </sheetViews>
  <sheetFormatPr defaultColWidth="11.5703125" defaultRowHeight="12.75" x14ac:dyDescent="0.2"/>
  <cols>
    <col min="3" max="3" width="60.7109375" customWidth="1"/>
    <col min="8" max="8" width="19.7109375" customWidth="1"/>
  </cols>
  <sheetData>
    <row r="1" spans="2:9" ht="15" x14ac:dyDescent="0.2">
      <c r="B1" s="61"/>
      <c r="C1" s="61"/>
      <c r="D1" s="61"/>
      <c r="E1" s="61"/>
      <c r="F1" s="61"/>
      <c r="G1" s="61"/>
      <c r="H1" s="61"/>
      <c r="I1" s="61"/>
    </row>
    <row r="2" spans="2:9" ht="15.75" thickBot="1" x14ac:dyDescent="0.25">
      <c r="B2" s="61"/>
      <c r="C2" s="61"/>
      <c r="D2" s="61"/>
      <c r="E2" s="61"/>
      <c r="F2" s="61"/>
      <c r="G2" s="61"/>
      <c r="H2" s="61"/>
      <c r="I2" s="61"/>
    </row>
    <row r="3" spans="2:9" ht="15" x14ac:dyDescent="0.2">
      <c r="B3" s="379"/>
      <c r="C3" s="380"/>
      <c r="D3" s="380"/>
      <c r="E3" s="380"/>
      <c r="F3" s="380"/>
      <c r="G3" s="380"/>
      <c r="H3" s="381"/>
      <c r="I3" s="61"/>
    </row>
    <row r="4" spans="2:9" ht="15" x14ac:dyDescent="0.2">
      <c r="B4" s="382"/>
      <c r="C4" s="383"/>
      <c r="D4" s="383"/>
      <c r="E4" s="383"/>
      <c r="F4" s="383"/>
      <c r="G4" s="383"/>
      <c r="H4" s="384"/>
      <c r="I4" s="61"/>
    </row>
    <row r="5" spans="2:9" ht="15" x14ac:dyDescent="0.2">
      <c r="B5" s="382"/>
      <c r="C5" s="383"/>
      <c r="D5" s="383"/>
      <c r="E5" s="383"/>
      <c r="F5" s="383"/>
      <c r="G5" s="383"/>
      <c r="H5" s="384"/>
      <c r="I5" s="61"/>
    </row>
    <row r="6" spans="2:9" ht="20.45" customHeight="1" x14ac:dyDescent="0.2">
      <c r="B6" s="382"/>
      <c r="C6" s="383"/>
      <c r="D6" s="383"/>
      <c r="E6" s="383"/>
      <c r="F6" s="383"/>
      <c r="G6" s="383"/>
      <c r="H6" s="384"/>
      <c r="I6" s="61"/>
    </row>
    <row r="7" spans="2:9" ht="15" x14ac:dyDescent="0.2">
      <c r="B7" s="382"/>
      <c r="C7" s="383"/>
      <c r="D7" s="383"/>
      <c r="E7" s="383"/>
      <c r="F7" s="383"/>
      <c r="G7" s="383"/>
      <c r="H7" s="384"/>
      <c r="I7" s="61"/>
    </row>
    <row r="8" spans="2:9" ht="15" x14ac:dyDescent="0.2">
      <c r="B8" s="382"/>
      <c r="C8" s="383"/>
      <c r="D8" s="383"/>
      <c r="E8" s="383"/>
      <c r="F8" s="383"/>
      <c r="G8" s="383"/>
      <c r="H8" s="384"/>
      <c r="I8" s="61"/>
    </row>
    <row r="9" spans="2:9" ht="15.75" thickBot="1" x14ac:dyDescent="0.25">
      <c r="B9" s="385"/>
      <c r="C9" s="386"/>
      <c r="D9" s="386"/>
      <c r="E9" s="386"/>
      <c r="F9" s="386"/>
      <c r="G9" s="386"/>
      <c r="H9" s="387"/>
      <c r="I9" s="61"/>
    </row>
    <row r="10" spans="2:9" ht="16.5" thickBot="1" x14ac:dyDescent="0.25">
      <c r="B10" s="398" t="s">
        <v>245</v>
      </c>
      <c r="C10" s="399"/>
      <c r="D10" s="399"/>
      <c r="E10" s="399"/>
      <c r="F10" s="399"/>
      <c r="G10" s="399"/>
      <c r="H10" s="400"/>
      <c r="I10" s="61"/>
    </row>
    <row r="11" spans="2:9" ht="15.75" thickBot="1" x14ac:dyDescent="0.25">
      <c r="B11" s="401"/>
      <c r="C11" s="402"/>
      <c r="D11" s="402"/>
      <c r="E11" s="402"/>
      <c r="F11" s="402"/>
      <c r="G11" s="402"/>
      <c r="H11" s="403"/>
      <c r="I11" s="61"/>
    </row>
    <row r="12" spans="2:9" ht="16.5" thickBot="1" x14ac:dyDescent="0.3">
      <c r="B12" s="87" t="s">
        <v>19</v>
      </c>
      <c r="C12" s="98" t="s">
        <v>176</v>
      </c>
      <c r="D12" s="99" t="s">
        <v>2</v>
      </c>
      <c r="E12" s="95"/>
      <c r="F12" s="96"/>
      <c r="G12" s="96"/>
      <c r="H12" s="97">
        <v>0.45</v>
      </c>
      <c r="I12" s="61"/>
    </row>
    <row r="13" spans="2:9" ht="15.6" customHeight="1" x14ac:dyDescent="0.2">
      <c r="B13" s="379"/>
      <c r="C13" s="380"/>
      <c r="D13" s="380"/>
      <c r="E13" s="380"/>
      <c r="F13" s="380"/>
      <c r="G13" s="380"/>
      <c r="H13" s="381"/>
      <c r="I13" s="61"/>
    </row>
    <row r="14" spans="2:9" ht="15.6" customHeight="1" x14ac:dyDescent="0.2">
      <c r="B14" s="382"/>
      <c r="C14" s="383"/>
      <c r="D14" s="383"/>
      <c r="E14" s="383"/>
      <c r="F14" s="383"/>
      <c r="G14" s="383"/>
      <c r="H14" s="384"/>
      <c r="I14" s="61"/>
    </row>
    <row r="15" spans="2:9" ht="15.6" customHeight="1" x14ac:dyDescent="0.2">
      <c r="B15" s="382"/>
      <c r="C15" s="383"/>
      <c r="D15" s="383"/>
      <c r="E15" s="383"/>
      <c r="F15" s="383"/>
      <c r="G15" s="383"/>
      <c r="H15" s="384"/>
      <c r="I15" s="61"/>
    </row>
    <row r="16" spans="2:9" ht="15.6" customHeight="1" x14ac:dyDescent="0.2">
      <c r="B16" s="382"/>
      <c r="C16" s="383"/>
      <c r="D16" s="383"/>
      <c r="E16" s="383"/>
      <c r="F16" s="383"/>
      <c r="G16" s="383"/>
      <c r="H16" s="384"/>
      <c r="I16" s="61"/>
    </row>
    <row r="17" spans="2:9" ht="15.6" customHeight="1" x14ac:dyDescent="0.2">
      <c r="B17" s="382"/>
      <c r="C17" s="383"/>
      <c r="D17" s="383"/>
      <c r="E17" s="383"/>
      <c r="F17" s="383"/>
      <c r="G17" s="383"/>
      <c r="H17" s="384"/>
      <c r="I17" s="61"/>
    </row>
    <row r="18" spans="2:9" ht="15.6" customHeight="1" x14ac:dyDescent="0.2">
      <c r="B18" s="382"/>
      <c r="C18" s="383"/>
      <c r="D18" s="383"/>
      <c r="E18" s="383"/>
      <c r="F18" s="383"/>
      <c r="G18" s="383"/>
      <c r="H18" s="384"/>
      <c r="I18" s="61"/>
    </row>
    <row r="19" spans="2:9" ht="15.6" customHeight="1" x14ac:dyDescent="0.2">
      <c r="B19" s="382"/>
      <c r="C19" s="383"/>
      <c r="D19" s="383"/>
      <c r="E19" s="383"/>
      <c r="F19" s="383"/>
      <c r="G19" s="383"/>
      <c r="H19" s="384"/>
      <c r="I19" s="61"/>
    </row>
    <row r="20" spans="2:9" ht="15.6" customHeight="1" x14ac:dyDescent="0.2">
      <c r="B20" s="382"/>
      <c r="C20" s="383"/>
      <c r="D20" s="383"/>
      <c r="E20" s="383"/>
      <c r="F20" s="383"/>
      <c r="G20" s="383"/>
      <c r="H20" s="384"/>
      <c r="I20" s="61"/>
    </row>
    <row r="21" spans="2:9" ht="15.6" customHeight="1" x14ac:dyDescent="0.2">
      <c r="B21" s="382"/>
      <c r="C21" s="383"/>
      <c r="D21" s="383"/>
      <c r="E21" s="383"/>
      <c r="F21" s="383"/>
      <c r="G21" s="383"/>
      <c r="H21" s="384"/>
      <c r="I21" s="61"/>
    </row>
    <row r="22" spans="2:9" ht="15.6" customHeight="1" x14ac:dyDescent="0.2">
      <c r="B22" s="382"/>
      <c r="C22" s="383"/>
      <c r="D22" s="383"/>
      <c r="E22" s="383"/>
      <c r="F22" s="383"/>
      <c r="G22" s="383"/>
      <c r="H22" s="384"/>
      <c r="I22" s="61"/>
    </row>
    <row r="23" spans="2:9" ht="15.6" customHeight="1" x14ac:dyDescent="0.2">
      <c r="B23" s="382"/>
      <c r="C23" s="383"/>
      <c r="D23" s="383"/>
      <c r="E23" s="383"/>
      <c r="F23" s="383"/>
      <c r="G23" s="383"/>
      <c r="H23" s="384"/>
      <c r="I23" s="61"/>
    </row>
    <row r="24" spans="2:9" ht="15.6" customHeight="1" x14ac:dyDescent="0.2">
      <c r="B24" s="382"/>
      <c r="C24" s="383"/>
      <c r="D24" s="383"/>
      <c r="E24" s="383"/>
      <c r="F24" s="383"/>
      <c r="G24" s="383"/>
      <c r="H24" s="384"/>
      <c r="I24" s="61"/>
    </row>
    <row r="25" spans="2:9" ht="15.6" customHeight="1" x14ac:dyDescent="0.2">
      <c r="B25" s="382"/>
      <c r="C25" s="383"/>
      <c r="D25" s="383"/>
      <c r="E25" s="383"/>
      <c r="F25" s="383"/>
      <c r="G25" s="383"/>
      <c r="H25" s="384"/>
      <c r="I25" s="61"/>
    </row>
    <row r="26" spans="2:9" ht="15.6" customHeight="1" x14ac:dyDescent="0.2">
      <c r="B26" s="382"/>
      <c r="C26" s="383"/>
      <c r="D26" s="383"/>
      <c r="E26" s="383"/>
      <c r="F26" s="383"/>
      <c r="G26" s="383"/>
      <c r="H26" s="384"/>
      <c r="I26" s="61"/>
    </row>
    <row r="27" spans="2:9" ht="15.6" customHeight="1" x14ac:dyDescent="0.2">
      <c r="B27" s="382"/>
      <c r="C27" s="383"/>
      <c r="D27" s="383"/>
      <c r="E27" s="383"/>
      <c r="F27" s="383"/>
      <c r="G27" s="383"/>
      <c r="H27" s="384"/>
      <c r="I27" s="61"/>
    </row>
    <row r="28" spans="2:9" ht="15.6" customHeight="1" x14ac:dyDescent="0.2">
      <c r="B28" s="382"/>
      <c r="C28" s="383"/>
      <c r="D28" s="383"/>
      <c r="E28" s="383"/>
      <c r="F28" s="383"/>
      <c r="G28" s="383"/>
      <c r="H28" s="384"/>
      <c r="I28" s="61"/>
    </row>
    <row r="29" spans="2:9" ht="15.6" customHeight="1" x14ac:dyDescent="0.2">
      <c r="B29" s="382"/>
      <c r="C29" s="383"/>
      <c r="D29" s="383"/>
      <c r="E29" s="383"/>
      <c r="F29" s="383"/>
      <c r="G29" s="383"/>
      <c r="H29" s="384"/>
      <c r="I29" s="61"/>
    </row>
    <row r="30" spans="2:9" ht="15.6" customHeight="1" x14ac:dyDescent="0.2">
      <c r="B30" s="382"/>
      <c r="C30" s="383"/>
      <c r="D30" s="383"/>
      <c r="E30" s="383"/>
      <c r="F30" s="383"/>
      <c r="G30" s="383"/>
      <c r="H30" s="384"/>
      <c r="I30" s="61"/>
    </row>
    <row r="31" spans="2:9" ht="15.6" customHeight="1" x14ac:dyDescent="0.2">
      <c r="B31" s="382"/>
      <c r="C31" s="383"/>
      <c r="D31" s="383"/>
      <c r="E31" s="383"/>
      <c r="F31" s="383"/>
      <c r="G31" s="383"/>
      <c r="H31" s="384"/>
      <c r="I31" s="61"/>
    </row>
    <row r="32" spans="2:9" ht="15.6" customHeight="1" x14ac:dyDescent="0.2">
      <c r="B32" s="382"/>
      <c r="C32" s="383"/>
      <c r="D32" s="383"/>
      <c r="E32" s="383"/>
      <c r="F32" s="383"/>
      <c r="G32" s="383"/>
      <c r="H32" s="384"/>
      <c r="I32" s="61"/>
    </row>
    <row r="33" spans="2:9" ht="15.6" customHeight="1" x14ac:dyDescent="0.2">
      <c r="B33" s="382"/>
      <c r="C33" s="383"/>
      <c r="D33" s="383"/>
      <c r="E33" s="383"/>
      <c r="F33" s="383"/>
      <c r="G33" s="383"/>
      <c r="H33" s="384"/>
      <c r="I33" s="61"/>
    </row>
    <row r="34" spans="2:9" ht="15.6" customHeight="1" x14ac:dyDescent="0.2">
      <c r="B34" s="382"/>
      <c r="C34" s="383"/>
      <c r="D34" s="383"/>
      <c r="E34" s="383"/>
      <c r="F34" s="383"/>
      <c r="G34" s="383"/>
      <c r="H34" s="384"/>
      <c r="I34" s="61"/>
    </row>
    <row r="35" spans="2:9" ht="15.6" customHeight="1" x14ac:dyDescent="0.2">
      <c r="B35" s="382"/>
      <c r="C35" s="383"/>
      <c r="D35" s="383"/>
      <c r="E35" s="383"/>
      <c r="F35" s="383"/>
      <c r="G35" s="383"/>
      <c r="H35" s="384"/>
      <c r="I35" s="61"/>
    </row>
    <row r="36" spans="2:9" ht="15.6" customHeight="1" x14ac:dyDescent="0.2">
      <c r="B36" s="382"/>
      <c r="C36" s="383"/>
      <c r="D36" s="383"/>
      <c r="E36" s="383"/>
      <c r="F36" s="383"/>
      <c r="G36" s="383"/>
      <c r="H36" s="384"/>
      <c r="I36" s="61"/>
    </row>
    <row r="37" spans="2:9" ht="15.6" customHeight="1" x14ac:dyDescent="0.2">
      <c r="B37" s="382"/>
      <c r="C37" s="383"/>
      <c r="D37" s="383"/>
      <c r="E37" s="383"/>
      <c r="F37" s="383"/>
      <c r="G37" s="383"/>
      <c r="H37" s="384"/>
      <c r="I37" s="61"/>
    </row>
    <row r="38" spans="2:9" ht="15.6" customHeight="1" x14ac:dyDescent="0.2">
      <c r="B38" s="382"/>
      <c r="C38" s="383"/>
      <c r="D38" s="383"/>
      <c r="E38" s="383"/>
      <c r="F38" s="383"/>
      <c r="G38" s="383"/>
      <c r="H38" s="384"/>
      <c r="I38" s="61"/>
    </row>
    <row r="39" spans="2:9" ht="15.6" customHeight="1" thickBot="1" x14ac:dyDescent="0.25">
      <c r="B39" s="385"/>
      <c r="C39" s="386"/>
      <c r="D39" s="386"/>
      <c r="E39" s="386"/>
      <c r="F39" s="386"/>
      <c r="G39" s="386"/>
      <c r="H39" s="387"/>
      <c r="I39" s="61"/>
    </row>
    <row r="40" spans="2:9" ht="32.25" thickBot="1" x14ac:dyDescent="0.3">
      <c r="B40" s="112" t="s">
        <v>124</v>
      </c>
      <c r="C40" s="113" t="s">
        <v>139</v>
      </c>
      <c r="D40" s="114" t="s">
        <v>1</v>
      </c>
      <c r="E40" s="100"/>
      <c r="F40" s="101"/>
      <c r="G40" s="101"/>
      <c r="H40" s="102">
        <f>H41</f>
        <v>55.35</v>
      </c>
      <c r="I40" s="61"/>
    </row>
    <row r="41" spans="2:9" ht="15.75" x14ac:dyDescent="0.25">
      <c r="B41" s="91">
        <v>6077</v>
      </c>
      <c r="C41" s="92" t="s">
        <v>246</v>
      </c>
      <c r="D41" s="92" t="s">
        <v>1</v>
      </c>
      <c r="E41" s="92"/>
      <c r="F41" s="92"/>
      <c r="G41" s="92"/>
      <c r="H41" s="93">
        <v>55.35</v>
      </c>
      <c r="I41" s="61"/>
    </row>
    <row r="42" spans="2:9" ht="15.75" x14ac:dyDescent="0.25">
      <c r="B42" s="88"/>
      <c r="C42" s="89"/>
      <c r="D42" s="89"/>
      <c r="E42" s="89"/>
      <c r="F42" s="89"/>
      <c r="G42" s="89"/>
      <c r="H42" s="94"/>
      <c r="I42" s="61"/>
    </row>
    <row r="43" spans="2:9" ht="31.5" x14ac:dyDescent="0.25">
      <c r="B43" s="116" t="s">
        <v>125</v>
      </c>
      <c r="C43" s="117" t="s">
        <v>140</v>
      </c>
      <c r="D43" s="118" t="s">
        <v>141</v>
      </c>
      <c r="E43" s="85"/>
      <c r="F43" s="86"/>
      <c r="G43" s="86"/>
      <c r="H43" s="90">
        <v>0.97</v>
      </c>
      <c r="I43" s="61"/>
    </row>
    <row r="44" spans="2:9" ht="15.6" customHeight="1" x14ac:dyDescent="0.2">
      <c r="B44" s="404"/>
      <c r="C44" s="405"/>
      <c r="D44" s="405"/>
      <c r="E44" s="405"/>
      <c r="F44" s="405"/>
      <c r="G44" s="405"/>
      <c r="H44" s="406"/>
      <c r="I44" s="61"/>
    </row>
    <row r="45" spans="2:9" ht="15.6" customHeight="1" x14ac:dyDescent="0.2">
      <c r="B45" s="407"/>
      <c r="C45" s="408"/>
      <c r="D45" s="408"/>
      <c r="E45" s="408"/>
      <c r="F45" s="408"/>
      <c r="G45" s="408"/>
      <c r="H45" s="409"/>
      <c r="I45" s="61"/>
    </row>
    <row r="46" spans="2:9" ht="15.6" customHeight="1" x14ac:dyDescent="0.2">
      <c r="B46" s="407"/>
      <c r="C46" s="408"/>
      <c r="D46" s="408"/>
      <c r="E46" s="408"/>
      <c r="F46" s="408"/>
      <c r="G46" s="408"/>
      <c r="H46" s="409"/>
      <c r="I46" s="61"/>
    </row>
    <row r="47" spans="2:9" ht="15.6" customHeight="1" x14ac:dyDescent="0.2">
      <c r="B47" s="407"/>
      <c r="C47" s="408"/>
      <c r="D47" s="408"/>
      <c r="E47" s="408"/>
      <c r="F47" s="408"/>
      <c r="G47" s="408"/>
      <c r="H47" s="409"/>
      <c r="I47" s="61"/>
    </row>
    <row r="48" spans="2:9" ht="15.6" customHeight="1" x14ac:dyDescent="0.2">
      <c r="B48" s="407"/>
      <c r="C48" s="408"/>
      <c r="D48" s="408"/>
      <c r="E48" s="408"/>
      <c r="F48" s="408"/>
      <c r="G48" s="408"/>
      <c r="H48" s="409"/>
      <c r="I48" s="61"/>
    </row>
    <row r="49" spans="2:9" ht="15.6" customHeight="1" x14ac:dyDescent="0.2">
      <c r="B49" s="407"/>
      <c r="C49" s="408"/>
      <c r="D49" s="408"/>
      <c r="E49" s="408"/>
      <c r="F49" s="408"/>
      <c r="G49" s="408"/>
      <c r="H49" s="409"/>
      <c r="I49" s="61"/>
    </row>
    <row r="50" spans="2:9" ht="15.6" customHeight="1" x14ac:dyDescent="0.2">
      <c r="B50" s="407"/>
      <c r="C50" s="408"/>
      <c r="D50" s="408"/>
      <c r="E50" s="408"/>
      <c r="F50" s="408"/>
      <c r="G50" s="408"/>
      <c r="H50" s="409"/>
      <c r="I50" s="61"/>
    </row>
    <row r="51" spans="2:9" ht="15.6" customHeight="1" x14ac:dyDescent="0.2">
      <c r="B51" s="407"/>
      <c r="C51" s="408"/>
      <c r="D51" s="408"/>
      <c r="E51" s="408"/>
      <c r="F51" s="408"/>
      <c r="G51" s="408"/>
      <c r="H51" s="409"/>
      <c r="I51" s="61"/>
    </row>
    <row r="52" spans="2:9" ht="15.6" customHeight="1" x14ac:dyDescent="0.2">
      <c r="B52" s="407"/>
      <c r="C52" s="408"/>
      <c r="D52" s="408"/>
      <c r="E52" s="408"/>
      <c r="F52" s="408"/>
      <c r="G52" s="408"/>
      <c r="H52" s="409"/>
      <c r="I52" s="61"/>
    </row>
    <row r="53" spans="2:9" ht="15.6" customHeight="1" x14ac:dyDescent="0.2">
      <c r="B53" s="407"/>
      <c r="C53" s="408"/>
      <c r="D53" s="408"/>
      <c r="E53" s="408"/>
      <c r="F53" s="408"/>
      <c r="G53" s="408"/>
      <c r="H53" s="409"/>
      <c r="I53" s="61"/>
    </row>
    <row r="54" spans="2:9" ht="15.6" customHeight="1" x14ac:dyDescent="0.2">
      <c r="B54" s="407"/>
      <c r="C54" s="408"/>
      <c r="D54" s="408"/>
      <c r="E54" s="408"/>
      <c r="F54" s="408"/>
      <c r="G54" s="408"/>
      <c r="H54" s="409"/>
      <c r="I54" s="61"/>
    </row>
    <row r="55" spans="2:9" ht="15.6" customHeight="1" x14ac:dyDescent="0.2">
      <c r="B55" s="407"/>
      <c r="C55" s="408"/>
      <c r="D55" s="408"/>
      <c r="E55" s="408"/>
      <c r="F55" s="408"/>
      <c r="G55" s="408"/>
      <c r="H55" s="409"/>
      <c r="I55" s="61"/>
    </row>
    <row r="56" spans="2:9" ht="15.6" customHeight="1" x14ac:dyDescent="0.2">
      <c r="B56" s="407"/>
      <c r="C56" s="408"/>
      <c r="D56" s="408"/>
      <c r="E56" s="408"/>
      <c r="F56" s="408"/>
      <c r="G56" s="408"/>
      <c r="H56" s="409"/>
      <c r="I56" s="61"/>
    </row>
    <row r="57" spans="2:9" ht="15.6" customHeight="1" x14ac:dyDescent="0.2">
      <c r="B57" s="407"/>
      <c r="C57" s="408"/>
      <c r="D57" s="408"/>
      <c r="E57" s="408"/>
      <c r="F57" s="408"/>
      <c r="G57" s="408"/>
      <c r="H57" s="409"/>
      <c r="I57" s="61"/>
    </row>
    <row r="58" spans="2:9" ht="15.6" customHeight="1" x14ac:dyDescent="0.2">
      <c r="B58" s="407"/>
      <c r="C58" s="408"/>
      <c r="D58" s="408"/>
      <c r="E58" s="408"/>
      <c r="F58" s="408"/>
      <c r="G58" s="408"/>
      <c r="H58" s="409"/>
      <c r="I58" s="61"/>
    </row>
    <row r="59" spans="2:9" ht="15.6" customHeight="1" x14ac:dyDescent="0.2">
      <c r="B59" s="407"/>
      <c r="C59" s="408"/>
      <c r="D59" s="408"/>
      <c r="E59" s="408"/>
      <c r="F59" s="408"/>
      <c r="G59" s="408"/>
      <c r="H59" s="409"/>
      <c r="I59" s="61"/>
    </row>
    <row r="60" spans="2:9" ht="15.6" customHeight="1" x14ac:dyDescent="0.2">
      <c r="B60" s="407"/>
      <c r="C60" s="408"/>
      <c r="D60" s="408"/>
      <c r="E60" s="408"/>
      <c r="F60" s="408"/>
      <c r="G60" s="408"/>
      <c r="H60" s="409"/>
      <c r="I60" s="61"/>
    </row>
    <row r="61" spans="2:9" ht="15.6" customHeight="1" x14ac:dyDescent="0.2">
      <c r="B61" s="407"/>
      <c r="C61" s="408"/>
      <c r="D61" s="408"/>
      <c r="E61" s="408"/>
      <c r="F61" s="408"/>
      <c r="G61" s="408"/>
      <c r="H61" s="409"/>
      <c r="I61" s="61"/>
    </row>
    <row r="62" spans="2:9" ht="15.6" customHeight="1" x14ac:dyDescent="0.2">
      <c r="B62" s="407"/>
      <c r="C62" s="408"/>
      <c r="D62" s="408"/>
      <c r="E62" s="408"/>
      <c r="F62" s="408"/>
      <c r="G62" s="408"/>
      <c r="H62" s="409"/>
      <c r="I62" s="61"/>
    </row>
    <row r="63" spans="2:9" ht="15.6" customHeight="1" x14ac:dyDescent="0.2">
      <c r="B63" s="407"/>
      <c r="C63" s="408"/>
      <c r="D63" s="408"/>
      <c r="E63" s="408"/>
      <c r="F63" s="408"/>
      <c r="G63" s="408"/>
      <c r="H63" s="409"/>
      <c r="I63" s="61"/>
    </row>
    <row r="64" spans="2:9" ht="15.6" customHeight="1" x14ac:dyDescent="0.2">
      <c r="B64" s="407"/>
      <c r="C64" s="408"/>
      <c r="D64" s="408"/>
      <c r="E64" s="408"/>
      <c r="F64" s="408"/>
      <c r="G64" s="408"/>
      <c r="H64" s="409"/>
      <c r="I64" s="61"/>
    </row>
    <row r="65" spans="2:9" ht="15.6" customHeight="1" x14ac:dyDescent="0.2">
      <c r="B65" s="407"/>
      <c r="C65" s="408"/>
      <c r="D65" s="408"/>
      <c r="E65" s="408"/>
      <c r="F65" s="408"/>
      <c r="G65" s="408"/>
      <c r="H65" s="409"/>
      <c r="I65" s="61"/>
    </row>
    <row r="66" spans="2:9" ht="15.6" customHeight="1" thickBot="1" x14ac:dyDescent="0.25">
      <c r="B66" s="407"/>
      <c r="C66" s="408"/>
      <c r="D66" s="408"/>
      <c r="E66" s="408"/>
      <c r="F66" s="408"/>
      <c r="G66" s="408"/>
      <c r="H66" s="409"/>
      <c r="I66" s="61"/>
    </row>
    <row r="67" spans="2:9" ht="16.5" thickBot="1" x14ac:dyDescent="0.3">
      <c r="B67" s="109" t="s">
        <v>126</v>
      </c>
      <c r="C67" s="110" t="s">
        <v>142</v>
      </c>
      <c r="D67" s="111" t="s">
        <v>2</v>
      </c>
      <c r="E67" s="103"/>
      <c r="F67" s="104"/>
      <c r="G67" s="104"/>
      <c r="H67" s="105">
        <v>1.06</v>
      </c>
      <c r="I67" s="61"/>
    </row>
    <row r="68" spans="2:9" ht="15" x14ac:dyDescent="0.2">
      <c r="B68" s="379"/>
      <c r="C68" s="380"/>
      <c r="D68" s="380"/>
      <c r="E68" s="380"/>
      <c r="F68" s="380"/>
      <c r="G68" s="380"/>
      <c r="H68" s="381"/>
      <c r="I68" s="61"/>
    </row>
    <row r="69" spans="2:9" ht="15" x14ac:dyDescent="0.2">
      <c r="B69" s="382"/>
      <c r="C69" s="383"/>
      <c r="D69" s="383"/>
      <c r="E69" s="383"/>
      <c r="F69" s="383"/>
      <c r="G69" s="383"/>
      <c r="H69" s="384"/>
      <c r="I69" s="61"/>
    </row>
    <row r="70" spans="2:9" ht="15" x14ac:dyDescent="0.2">
      <c r="B70" s="382"/>
      <c r="C70" s="383"/>
      <c r="D70" s="383"/>
      <c r="E70" s="383"/>
      <c r="F70" s="383"/>
      <c r="G70" s="383"/>
      <c r="H70" s="384"/>
      <c r="I70" s="61"/>
    </row>
    <row r="71" spans="2:9" ht="15" x14ac:dyDescent="0.2">
      <c r="B71" s="382"/>
      <c r="C71" s="383"/>
      <c r="D71" s="383"/>
      <c r="E71" s="383"/>
      <c r="F71" s="383"/>
      <c r="G71" s="383"/>
      <c r="H71" s="384"/>
      <c r="I71" s="61"/>
    </row>
    <row r="72" spans="2:9" ht="15" x14ac:dyDescent="0.2">
      <c r="B72" s="382"/>
      <c r="C72" s="383"/>
      <c r="D72" s="383"/>
      <c r="E72" s="383"/>
      <c r="F72" s="383"/>
      <c r="G72" s="383"/>
      <c r="H72" s="384"/>
      <c r="I72" s="61"/>
    </row>
    <row r="73" spans="2:9" ht="15" x14ac:dyDescent="0.2">
      <c r="B73" s="382"/>
      <c r="C73" s="383"/>
      <c r="D73" s="383"/>
      <c r="E73" s="383"/>
      <c r="F73" s="383"/>
      <c r="G73" s="383"/>
      <c r="H73" s="384"/>
      <c r="I73" s="61"/>
    </row>
    <row r="74" spans="2:9" ht="15" x14ac:dyDescent="0.2">
      <c r="B74" s="382"/>
      <c r="C74" s="383"/>
      <c r="D74" s="383"/>
      <c r="E74" s="383"/>
      <c r="F74" s="383"/>
      <c r="G74" s="383"/>
      <c r="H74" s="384"/>
      <c r="I74" s="61"/>
    </row>
    <row r="75" spans="2:9" ht="15" x14ac:dyDescent="0.2">
      <c r="B75" s="382"/>
      <c r="C75" s="383"/>
      <c r="D75" s="383"/>
      <c r="E75" s="383"/>
      <c r="F75" s="383"/>
      <c r="G75" s="383"/>
      <c r="H75" s="384"/>
      <c r="I75" s="61"/>
    </row>
    <row r="76" spans="2:9" ht="15" x14ac:dyDescent="0.2">
      <c r="B76" s="382"/>
      <c r="C76" s="383"/>
      <c r="D76" s="383"/>
      <c r="E76" s="383"/>
      <c r="F76" s="383"/>
      <c r="G76" s="383"/>
      <c r="H76" s="384"/>
      <c r="I76" s="61"/>
    </row>
    <row r="77" spans="2:9" ht="15" x14ac:dyDescent="0.2">
      <c r="B77" s="382"/>
      <c r="C77" s="383"/>
      <c r="D77" s="383"/>
      <c r="E77" s="383"/>
      <c r="F77" s="383"/>
      <c r="G77" s="383"/>
      <c r="H77" s="384"/>
      <c r="I77" s="61"/>
    </row>
    <row r="78" spans="2:9" ht="15" x14ac:dyDescent="0.2">
      <c r="B78" s="382"/>
      <c r="C78" s="383"/>
      <c r="D78" s="383"/>
      <c r="E78" s="383"/>
      <c r="F78" s="383"/>
      <c r="G78" s="383"/>
      <c r="H78" s="384"/>
      <c r="I78" s="61"/>
    </row>
    <row r="79" spans="2:9" ht="15" x14ac:dyDescent="0.2">
      <c r="B79" s="382"/>
      <c r="C79" s="383"/>
      <c r="D79" s="383"/>
      <c r="E79" s="383"/>
      <c r="F79" s="383"/>
      <c r="G79" s="383"/>
      <c r="H79" s="384"/>
      <c r="I79" s="61"/>
    </row>
    <row r="80" spans="2:9" ht="15" x14ac:dyDescent="0.2">
      <c r="B80" s="382"/>
      <c r="C80" s="383"/>
      <c r="D80" s="383"/>
      <c r="E80" s="383"/>
      <c r="F80" s="383"/>
      <c r="G80" s="383"/>
      <c r="H80" s="384"/>
      <c r="I80" s="61"/>
    </row>
    <row r="81" spans="2:9" ht="15" x14ac:dyDescent="0.2">
      <c r="B81" s="382"/>
      <c r="C81" s="383"/>
      <c r="D81" s="383"/>
      <c r="E81" s="383"/>
      <c r="F81" s="383"/>
      <c r="G81" s="383"/>
      <c r="H81" s="384"/>
      <c r="I81" s="61"/>
    </row>
    <row r="82" spans="2:9" ht="15" x14ac:dyDescent="0.2">
      <c r="B82" s="382"/>
      <c r="C82" s="383"/>
      <c r="D82" s="383"/>
      <c r="E82" s="383"/>
      <c r="F82" s="383"/>
      <c r="G82" s="383"/>
      <c r="H82" s="384"/>
      <c r="I82" s="61"/>
    </row>
    <row r="83" spans="2:9" ht="15" x14ac:dyDescent="0.2">
      <c r="B83" s="382"/>
      <c r="C83" s="383"/>
      <c r="D83" s="383"/>
      <c r="E83" s="383"/>
      <c r="F83" s="383"/>
      <c r="G83" s="383"/>
      <c r="H83" s="384"/>
      <c r="I83" s="61"/>
    </row>
    <row r="84" spans="2:9" ht="15" x14ac:dyDescent="0.2">
      <c r="B84" s="382"/>
      <c r="C84" s="383"/>
      <c r="D84" s="383"/>
      <c r="E84" s="383"/>
      <c r="F84" s="383"/>
      <c r="G84" s="383"/>
      <c r="H84" s="384"/>
      <c r="I84" s="61"/>
    </row>
    <row r="85" spans="2:9" ht="15" x14ac:dyDescent="0.2">
      <c r="B85" s="382"/>
      <c r="C85" s="383"/>
      <c r="D85" s="383"/>
      <c r="E85" s="383"/>
      <c r="F85" s="383"/>
      <c r="G85" s="383"/>
      <c r="H85" s="384"/>
      <c r="I85" s="61"/>
    </row>
    <row r="86" spans="2:9" ht="15" x14ac:dyDescent="0.2">
      <c r="B86" s="382"/>
      <c r="C86" s="383"/>
      <c r="D86" s="383"/>
      <c r="E86" s="383"/>
      <c r="F86" s="383"/>
      <c r="G86" s="383"/>
      <c r="H86" s="384"/>
      <c r="I86" s="61"/>
    </row>
    <row r="87" spans="2:9" ht="15" x14ac:dyDescent="0.2">
      <c r="B87" s="382"/>
      <c r="C87" s="383"/>
      <c r="D87" s="383"/>
      <c r="E87" s="383"/>
      <c r="F87" s="383"/>
      <c r="G87" s="383"/>
      <c r="H87" s="384"/>
      <c r="I87" s="61"/>
    </row>
    <row r="88" spans="2:9" ht="15" x14ac:dyDescent="0.2">
      <c r="B88" s="382"/>
      <c r="C88" s="383"/>
      <c r="D88" s="383"/>
      <c r="E88" s="383"/>
      <c r="F88" s="383"/>
      <c r="G88" s="383"/>
      <c r="H88" s="384"/>
      <c r="I88" s="61"/>
    </row>
    <row r="89" spans="2:9" ht="15" x14ac:dyDescent="0.2">
      <c r="B89" s="382"/>
      <c r="C89" s="383"/>
      <c r="D89" s="383"/>
      <c r="E89" s="383"/>
      <c r="F89" s="383"/>
      <c r="G89" s="383"/>
      <c r="H89" s="384"/>
      <c r="I89" s="61"/>
    </row>
    <row r="90" spans="2:9" ht="15" x14ac:dyDescent="0.2">
      <c r="B90" s="382"/>
      <c r="C90" s="383"/>
      <c r="D90" s="383"/>
      <c r="E90" s="383"/>
      <c r="F90" s="383"/>
      <c r="G90" s="383"/>
      <c r="H90" s="384"/>
      <c r="I90" s="61"/>
    </row>
    <row r="91" spans="2:9" ht="15" x14ac:dyDescent="0.2">
      <c r="B91" s="382"/>
      <c r="C91" s="383"/>
      <c r="D91" s="383"/>
      <c r="E91" s="383"/>
      <c r="F91" s="383"/>
      <c r="G91" s="383"/>
      <c r="H91" s="384"/>
      <c r="I91" s="61"/>
    </row>
    <row r="92" spans="2:9" ht="15" x14ac:dyDescent="0.2">
      <c r="B92" s="382"/>
      <c r="C92" s="383"/>
      <c r="D92" s="383"/>
      <c r="E92" s="383"/>
      <c r="F92" s="383"/>
      <c r="G92" s="383"/>
      <c r="H92" s="384"/>
      <c r="I92" s="61"/>
    </row>
    <row r="93" spans="2:9" ht="15" x14ac:dyDescent="0.2">
      <c r="B93" s="382"/>
      <c r="C93" s="383"/>
      <c r="D93" s="383"/>
      <c r="E93" s="383"/>
      <c r="F93" s="383"/>
      <c r="G93" s="383"/>
      <c r="H93" s="384"/>
      <c r="I93" s="61"/>
    </row>
    <row r="94" spans="2:9" ht="15" x14ac:dyDescent="0.2">
      <c r="B94" s="382"/>
      <c r="C94" s="383"/>
      <c r="D94" s="383"/>
      <c r="E94" s="383"/>
      <c r="F94" s="383"/>
      <c r="G94" s="383"/>
      <c r="H94" s="384"/>
      <c r="I94" s="61"/>
    </row>
    <row r="95" spans="2:9" ht="15" x14ac:dyDescent="0.2">
      <c r="B95" s="382"/>
      <c r="C95" s="383"/>
      <c r="D95" s="383"/>
      <c r="E95" s="383"/>
      <c r="F95" s="383"/>
      <c r="G95" s="383"/>
      <c r="H95" s="384"/>
      <c r="I95" s="61"/>
    </row>
    <row r="96" spans="2:9" ht="15" x14ac:dyDescent="0.2">
      <c r="B96" s="382"/>
      <c r="C96" s="383"/>
      <c r="D96" s="383"/>
      <c r="E96" s="383"/>
      <c r="F96" s="383"/>
      <c r="G96" s="383"/>
      <c r="H96" s="384"/>
      <c r="I96" s="61"/>
    </row>
    <row r="97" spans="2:9" ht="15.75" thickBot="1" x14ac:dyDescent="0.25">
      <c r="B97" s="385"/>
      <c r="C97" s="386"/>
      <c r="D97" s="386"/>
      <c r="E97" s="386"/>
      <c r="F97" s="386"/>
      <c r="G97" s="386"/>
      <c r="H97" s="387"/>
      <c r="I97" s="61"/>
    </row>
    <row r="98" spans="2:9" ht="32.25" thickBot="1" x14ac:dyDescent="0.3">
      <c r="B98" s="119" t="s">
        <v>127</v>
      </c>
      <c r="C98" s="120" t="s">
        <v>143</v>
      </c>
      <c r="D98" s="121" t="s">
        <v>1</v>
      </c>
      <c r="E98" s="122"/>
      <c r="F98" s="123"/>
      <c r="G98" s="123"/>
      <c r="H98" s="106">
        <v>4.59</v>
      </c>
      <c r="I98" s="61"/>
    </row>
    <row r="99" spans="2:9" ht="15" x14ac:dyDescent="0.2">
      <c r="B99" s="379"/>
      <c r="C99" s="380"/>
      <c r="D99" s="380"/>
      <c r="E99" s="380"/>
      <c r="F99" s="380"/>
      <c r="G99" s="380"/>
      <c r="H99" s="381"/>
      <c r="I99" s="61"/>
    </row>
    <row r="100" spans="2:9" ht="15" x14ac:dyDescent="0.2">
      <c r="B100" s="382"/>
      <c r="C100" s="383"/>
      <c r="D100" s="383"/>
      <c r="E100" s="383"/>
      <c r="F100" s="383"/>
      <c r="G100" s="383"/>
      <c r="H100" s="384"/>
      <c r="I100" s="61"/>
    </row>
    <row r="101" spans="2:9" ht="15" x14ac:dyDescent="0.2">
      <c r="B101" s="382"/>
      <c r="C101" s="383"/>
      <c r="D101" s="383"/>
      <c r="E101" s="383"/>
      <c r="F101" s="383"/>
      <c r="G101" s="383"/>
      <c r="H101" s="384"/>
      <c r="I101" s="61"/>
    </row>
    <row r="102" spans="2:9" ht="15" x14ac:dyDescent="0.2">
      <c r="B102" s="382"/>
      <c r="C102" s="383"/>
      <c r="D102" s="383"/>
      <c r="E102" s="383"/>
      <c r="F102" s="383"/>
      <c r="G102" s="383"/>
      <c r="H102" s="384"/>
      <c r="I102" s="61"/>
    </row>
    <row r="103" spans="2:9" ht="15" x14ac:dyDescent="0.2">
      <c r="B103" s="382"/>
      <c r="C103" s="383"/>
      <c r="D103" s="383"/>
      <c r="E103" s="383"/>
      <c r="F103" s="383"/>
      <c r="G103" s="383"/>
      <c r="H103" s="384"/>
      <c r="I103" s="61"/>
    </row>
    <row r="104" spans="2:9" ht="15" x14ac:dyDescent="0.2">
      <c r="B104" s="382"/>
      <c r="C104" s="383"/>
      <c r="D104" s="383"/>
      <c r="E104" s="383"/>
      <c r="F104" s="383"/>
      <c r="G104" s="383"/>
      <c r="H104" s="384"/>
      <c r="I104" s="61"/>
    </row>
    <row r="105" spans="2:9" ht="15" x14ac:dyDescent="0.2">
      <c r="B105" s="382"/>
      <c r="C105" s="383"/>
      <c r="D105" s="383"/>
      <c r="E105" s="383"/>
      <c r="F105" s="383"/>
      <c r="G105" s="383"/>
      <c r="H105" s="384"/>
      <c r="I105" s="61"/>
    </row>
    <row r="106" spans="2:9" ht="15" x14ac:dyDescent="0.2">
      <c r="B106" s="382"/>
      <c r="C106" s="383"/>
      <c r="D106" s="383"/>
      <c r="E106" s="383"/>
      <c r="F106" s="383"/>
      <c r="G106" s="383"/>
      <c r="H106" s="384"/>
      <c r="I106" s="61"/>
    </row>
    <row r="107" spans="2:9" ht="15" x14ac:dyDescent="0.2">
      <c r="B107" s="382"/>
      <c r="C107" s="383"/>
      <c r="D107" s="383"/>
      <c r="E107" s="383"/>
      <c r="F107" s="383"/>
      <c r="G107" s="383"/>
      <c r="H107" s="384"/>
      <c r="I107" s="61"/>
    </row>
    <row r="108" spans="2:9" ht="15" x14ac:dyDescent="0.2">
      <c r="B108" s="382"/>
      <c r="C108" s="383"/>
      <c r="D108" s="383"/>
      <c r="E108" s="383"/>
      <c r="F108" s="383"/>
      <c r="G108" s="383"/>
      <c r="H108" s="384"/>
      <c r="I108" s="61"/>
    </row>
    <row r="109" spans="2:9" ht="15" x14ac:dyDescent="0.2">
      <c r="B109" s="382"/>
      <c r="C109" s="383"/>
      <c r="D109" s="383"/>
      <c r="E109" s="383"/>
      <c r="F109" s="383"/>
      <c r="G109" s="383"/>
      <c r="H109" s="384"/>
      <c r="I109" s="61"/>
    </row>
    <row r="110" spans="2:9" ht="15" x14ac:dyDescent="0.2">
      <c r="B110" s="382"/>
      <c r="C110" s="383"/>
      <c r="D110" s="383"/>
      <c r="E110" s="383"/>
      <c r="F110" s="383"/>
      <c r="G110" s="383"/>
      <c r="H110" s="384"/>
      <c r="I110" s="61"/>
    </row>
    <row r="111" spans="2:9" ht="15" x14ac:dyDescent="0.2">
      <c r="B111" s="382"/>
      <c r="C111" s="383"/>
      <c r="D111" s="383"/>
      <c r="E111" s="383"/>
      <c r="F111" s="383"/>
      <c r="G111" s="383"/>
      <c r="H111" s="384"/>
      <c r="I111" s="61"/>
    </row>
    <row r="112" spans="2:9" ht="15" x14ac:dyDescent="0.2">
      <c r="B112" s="382"/>
      <c r="C112" s="383"/>
      <c r="D112" s="383"/>
      <c r="E112" s="383"/>
      <c r="F112" s="383"/>
      <c r="G112" s="383"/>
      <c r="H112" s="384"/>
      <c r="I112" s="61"/>
    </row>
    <row r="113" spans="2:9" ht="15" x14ac:dyDescent="0.2">
      <c r="B113" s="382"/>
      <c r="C113" s="383"/>
      <c r="D113" s="383"/>
      <c r="E113" s="383"/>
      <c r="F113" s="383"/>
      <c r="G113" s="383"/>
      <c r="H113" s="384"/>
      <c r="I113" s="61"/>
    </row>
    <row r="114" spans="2:9" ht="15" x14ac:dyDescent="0.2">
      <c r="B114" s="382"/>
      <c r="C114" s="383"/>
      <c r="D114" s="383"/>
      <c r="E114" s="383"/>
      <c r="F114" s="383"/>
      <c r="G114" s="383"/>
      <c r="H114" s="384"/>
      <c r="I114" s="61"/>
    </row>
    <row r="115" spans="2:9" ht="15" x14ac:dyDescent="0.2">
      <c r="B115" s="382"/>
      <c r="C115" s="383"/>
      <c r="D115" s="383"/>
      <c r="E115" s="383"/>
      <c r="F115" s="383"/>
      <c r="G115" s="383"/>
      <c r="H115" s="384"/>
      <c r="I115" s="61"/>
    </row>
    <row r="116" spans="2:9" ht="15" x14ac:dyDescent="0.2">
      <c r="B116" s="382"/>
      <c r="C116" s="383"/>
      <c r="D116" s="383"/>
      <c r="E116" s="383"/>
      <c r="F116" s="383"/>
      <c r="G116" s="383"/>
      <c r="H116" s="384"/>
      <c r="I116" s="61"/>
    </row>
    <row r="117" spans="2:9" ht="15" x14ac:dyDescent="0.2">
      <c r="B117" s="382"/>
      <c r="C117" s="383"/>
      <c r="D117" s="383"/>
      <c r="E117" s="383"/>
      <c r="F117" s="383"/>
      <c r="G117" s="383"/>
      <c r="H117" s="384"/>
      <c r="I117" s="61"/>
    </row>
    <row r="118" spans="2:9" ht="15" x14ac:dyDescent="0.2">
      <c r="B118" s="382"/>
      <c r="C118" s="383"/>
      <c r="D118" s="383"/>
      <c r="E118" s="383"/>
      <c r="F118" s="383"/>
      <c r="G118" s="383"/>
      <c r="H118" s="384"/>
      <c r="I118" s="61"/>
    </row>
    <row r="119" spans="2:9" ht="15" x14ac:dyDescent="0.2">
      <c r="B119" s="382"/>
      <c r="C119" s="383"/>
      <c r="D119" s="383"/>
      <c r="E119" s="383"/>
      <c r="F119" s="383"/>
      <c r="G119" s="383"/>
      <c r="H119" s="384"/>
      <c r="I119" s="61"/>
    </row>
    <row r="120" spans="2:9" ht="15" x14ac:dyDescent="0.2">
      <c r="B120" s="382"/>
      <c r="C120" s="383"/>
      <c r="D120" s="383"/>
      <c r="E120" s="383"/>
      <c r="F120" s="383"/>
      <c r="G120" s="383"/>
      <c r="H120" s="384"/>
      <c r="I120" s="61"/>
    </row>
    <row r="121" spans="2:9" ht="15" x14ac:dyDescent="0.2">
      <c r="B121" s="382"/>
      <c r="C121" s="383"/>
      <c r="D121" s="383"/>
      <c r="E121" s="383"/>
      <c r="F121" s="383"/>
      <c r="G121" s="383"/>
      <c r="H121" s="384"/>
      <c r="I121" s="61"/>
    </row>
    <row r="122" spans="2:9" ht="15" x14ac:dyDescent="0.2">
      <c r="B122" s="382"/>
      <c r="C122" s="383"/>
      <c r="D122" s="383"/>
      <c r="E122" s="383"/>
      <c r="F122" s="383"/>
      <c r="G122" s="383"/>
      <c r="H122" s="384"/>
      <c r="I122" s="61"/>
    </row>
    <row r="123" spans="2:9" ht="15" x14ac:dyDescent="0.2">
      <c r="B123" s="382"/>
      <c r="C123" s="383"/>
      <c r="D123" s="383"/>
      <c r="E123" s="383"/>
      <c r="F123" s="383"/>
      <c r="G123" s="383"/>
      <c r="H123" s="384"/>
      <c r="I123" s="61"/>
    </row>
    <row r="124" spans="2:9" ht="15" x14ac:dyDescent="0.2">
      <c r="B124" s="382"/>
      <c r="C124" s="383"/>
      <c r="D124" s="383"/>
      <c r="E124" s="383"/>
      <c r="F124" s="383"/>
      <c r="G124" s="383"/>
      <c r="H124" s="384"/>
      <c r="I124" s="61"/>
    </row>
    <row r="125" spans="2:9" ht="15" x14ac:dyDescent="0.2">
      <c r="B125" s="382"/>
      <c r="C125" s="383"/>
      <c r="D125" s="383"/>
      <c r="E125" s="383"/>
      <c r="F125" s="383"/>
      <c r="G125" s="383"/>
      <c r="H125" s="384"/>
      <c r="I125" s="61"/>
    </row>
    <row r="126" spans="2:9" ht="15" x14ac:dyDescent="0.2">
      <c r="B126" s="382"/>
      <c r="C126" s="383"/>
      <c r="D126" s="383"/>
      <c r="E126" s="383"/>
      <c r="F126" s="383"/>
      <c r="G126" s="383"/>
      <c r="H126" s="384"/>
      <c r="I126" s="61"/>
    </row>
    <row r="127" spans="2:9" ht="15" x14ac:dyDescent="0.2">
      <c r="B127" s="382"/>
      <c r="C127" s="383"/>
      <c r="D127" s="383"/>
      <c r="E127" s="383"/>
      <c r="F127" s="383"/>
      <c r="G127" s="383"/>
      <c r="H127" s="384"/>
      <c r="I127" s="61"/>
    </row>
    <row r="128" spans="2:9" ht="15.75" thickBot="1" x14ac:dyDescent="0.25">
      <c r="B128" s="382"/>
      <c r="C128" s="383"/>
      <c r="D128" s="383"/>
      <c r="E128" s="383"/>
      <c r="F128" s="383"/>
      <c r="G128" s="383"/>
      <c r="H128" s="384"/>
      <c r="I128" s="61"/>
    </row>
    <row r="129" spans="2:9" ht="32.25" thickBot="1" x14ac:dyDescent="0.25">
      <c r="B129" s="109" t="s">
        <v>128</v>
      </c>
      <c r="C129" s="115" t="s">
        <v>144</v>
      </c>
      <c r="D129" s="111" t="s">
        <v>1</v>
      </c>
      <c r="E129" s="107"/>
      <c r="F129" s="107"/>
      <c r="G129" s="107"/>
      <c r="H129" s="108">
        <v>11.93</v>
      </c>
      <c r="I129" s="61"/>
    </row>
    <row r="130" spans="2:9" ht="15" x14ac:dyDescent="0.2">
      <c r="B130" s="379"/>
      <c r="C130" s="380"/>
      <c r="D130" s="380"/>
      <c r="E130" s="380"/>
      <c r="F130" s="380"/>
      <c r="G130" s="380"/>
      <c r="H130" s="381"/>
      <c r="I130" s="61"/>
    </row>
    <row r="131" spans="2:9" ht="15" x14ac:dyDescent="0.2">
      <c r="B131" s="382"/>
      <c r="C131" s="383"/>
      <c r="D131" s="383"/>
      <c r="E131" s="383"/>
      <c r="F131" s="383"/>
      <c r="G131" s="383"/>
      <c r="H131" s="384"/>
      <c r="I131" s="61"/>
    </row>
    <row r="132" spans="2:9" ht="15" x14ac:dyDescent="0.2">
      <c r="B132" s="382"/>
      <c r="C132" s="383"/>
      <c r="D132" s="383"/>
      <c r="E132" s="383"/>
      <c r="F132" s="383"/>
      <c r="G132" s="383"/>
      <c r="H132" s="384"/>
      <c r="I132" s="61"/>
    </row>
    <row r="133" spans="2:9" ht="15" x14ac:dyDescent="0.2">
      <c r="B133" s="382"/>
      <c r="C133" s="383"/>
      <c r="D133" s="383"/>
      <c r="E133" s="383"/>
      <c r="F133" s="383"/>
      <c r="G133" s="383"/>
      <c r="H133" s="384"/>
      <c r="I133" s="61"/>
    </row>
    <row r="134" spans="2:9" ht="15" x14ac:dyDescent="0.2">
      <c r="B134" s="382"/>
      <c r="C134" s="383"/>
      <c r="D134" s="383"/>
      <c r="E134" s="383"/>
      <c r="F134" s="383"/>
      <c r="G134" s="383"/>
      <c r="H134" s="384"/>
      <c r="I134" s="61"/>
    </row>
    <row r="135" spans="2:9" ht="15" x14ac:dyDescent="0.2">
      <c r="B135" s="382"/>
      <c r="C135" s="383"/>
      <c r="D135" s="383"/>
      <c r="E135" s="383"/>
      <c r="F135" s="383"/>
      <c r="G135" s="383"/>
      <c r="H135" s="384"/>
      <c r="I135" s="61"/>
    </row>
    <row r="136" spans="2:9" ht="15" x14ac:dyDescent="0.2">
      <c r="B136" s="382"/>
      <c r="C136" s="383"/>
      <c r="D136" s="383"/>
      <c r="E136" s="383"/>
      <c r="F136" s="383"/>
      <c r="G136" s="383"/>
      <c r="H136" s="384"/>
      <c r="I136" s="61"/>
    </row>
    <row r="137" spans="2:9" ht="15" x14ac:dyDescent="0.2">
      <c r="B137" s="382"/>
      <c r="C137" s="383"/>
      <c r="D137" s="383"/>
      <c r="E137" s="383"/>
      <c r="F137" s="383"/>
      <c r="G137" s="383"/>
      <c r="H137" s="384"/>
      <c r="I137" s="61"/>
    </row>
    <row r="138" spans="2:9" ht="15" x14ac:dyDescent="0.2">
      <c r="B138" s="382"/>
      <c r="C138" s="383"/>
      <c r="D138" s="383"/>
      <c r="E138" s="383"/>
      <c r="F138" s="383"/>
      <c r="G138" s="383"/>
      <c r="H138" s="384"/>
      <c r="I138" s="61"/>
    </row>
    <row r="139" spans="2:9" ht="15" x14ac:dyDescent="0.2">
      <c r="B139" s="382"/>
      <c r="C139" s="383"/>
      <c r="D139" s="383"/>
      <c r="E139" s="383"/>
      <c r="F139" s="383"/>
      <c r="G139" s="383"/>
      <c r="H139" s="384"/>
      <c r="I139" s="61"/>
    </row>
    <row r="140" spans="2:9" ht="15" x14ac:dyDescent="0.2">
      <c r="B140" s="382"/>
      <c r="C140" s="383"/>
      <c r="D140" s="383"/>
      <c r="E140" s="383"/>
      <c r="F140" s="383"/>
      <c r="G140" s="383"/>
      <c r="H140" s="384"/>
      <c r="I140" s="61"/>
    </row>
    <row r="141" spans="2:9" ht="15" x14ac:dyDescent="0.2">
      <c r="B141" s="382"/>
      <c r="C141" s="383"/>
      <c r="D141" s="383"/>
      <c r="E141" s="383"/>
      <c r="F141" s="383"/>
      <c r="G141" s="383"/>
      <c r="H141" s="384"/>
      <c r="I141" s="61"/>
    </row>
    <row r="142" spans="2:9" ht="15" x14ac:dyDescent="0.2">
      <c r="B142" s="382"/>
      <c r="C142" s="383"/>
      <c r="D142" s="383"/>
      <c r="E142" s="383"/>
      <c r="F142" s="383"/>
      <c r="G142" s="383"/>
      <c r="H142" s="384"/>
      <c r="I142" s="61"/>
    </row>
    <row r="143" spans="2:9" ht="15" x14ac:dyDescent="0.2">
      <c r="B143" s="382"/>
      <c r="C143" s="383"/>
      <c r="D143" s="383"/>
      <c r="E143" s="383"/>
      <c r="F143" s="383"/>
      <c r="G143" s="383"/>
      <c r="H143" s="384"/>
      <c r="I143" s="61"/>
    </row>
    <row r="144" spans="2:9" ht="15" x14ac:dyDescent="0.2">
      <c r="B144" s="382"/>
      <c r="C144" s="383"/>
      <c r="D144" s="383"/>
      <c r="E144" s="383"/>
      <c r="F144" s="383"/>
      <c r="G144" s="383"/>
      <c r="H144" s="384"/>
      <c r="I144" s="61"/>
    </row>
    <row r="145" spans="2:9" ht="15" x14ac:dyDescent="0.2">
      <c r="B145" s="382"/>
      <c r="C145" s="383"/>
      <c r="D145" s="383"/>
      <c r="E145" s="383"/>
      <c r="F145" s="383"/>
      <c r="G145" s="383"/>
      <c r="H145" s="384"/>
      <c r="I145" s="61"/>
    </row>
    <row r="146" spans="2:9" ht="15" x14ac:dyDescent="0.2">
      <c r="B146" s="382"/>
      <c r="C146" s="383"/>
      <c r="D146" s="383"/>
      <c r="E146" s="383"/>
      <c r="F146" s="383"/>
      <c r="G146" s="383"/>
      <c r="H146" s="384"/>
      <c r="I146" s="61"/>
    </row>
    <row r="147" spans="2:9" ht="15" x14ac:dyDescent="0.2">
      <c r="B147" s="382"/>
      <c r="C147" s="383"/>
      <c r="D147" s="383"/>
      <c r="E147" s="383"/>
      <c r="F147" s="383"/>
      <c r="G147" s="383"/>
      <c r="H147" s="384"/>
      <c r="I147" s="61"/>
    </row>
    <row r="148" spans="2:9" ht="15" x14ac:dyDescent="0.2">
      <c r="B148" s="382"/>
      <c r="C148" s="383"/>
      <c r="D148" s="383"/>
      <c r="E148" s="383"/>
      <c r="F148" s="383"/>
      <c r="G148" s="383"/>
      <c r="H148" s="384"/>
      <c r="I148" s="61"/>
    </row>
    <row r="149" spans="2:9" ht="15" x14ac:dyDescent="0.2">
      <c r="B149" s="382"/>
      <c r="C149" s="383"/>
      <c r="D149" s="383"/>
      <c r="E149" s="383"/>
      <c r="F149" s="383"/>
      <c r="G149" s="383"/>
      <c r="H149" s="384"/>
      <c r="I149" s="61"/>
    </row>
    <row r="150" spans="2:9" ht="15" x14ac:dyDescent="0.2">
      <c r="B150" s="382"/>
      <c r="C150" s="383"/>
      <c r="D150" s="383"/>
      <c r="E150" s="383"/>
      <c r="F150" s="383"/>
      <c r="G150" s="383"/>
      <c r="H150" s="384"/>
      <c r="I150" s="61"/>
    </row>
    <row r="151" spans="2:9" ht="15" x14ac:dyDescent="0.2">
      <c r="B151" s="382"/>
      <c r="C151" s="383"/>
      <c r="D151" s="383"/>
      <c r="E151" s="383"/>
      <c r="F151" s="383"/>
      <c r="G151" s="383"/>
      <c r="H151" s="384"/>
      <c r="I151" s="61"/>
    </row>
    <row r="152" spans="2:9" ht="15" x14ac:dyDescent="0.2">
      <c r="B152" s="382"/>
      <c r="C152" s="383"/>
      <c r="D152" s="383"/>
      <c r="E152" s="383"/>
      <c r="F152" s="383"/>
      <c r="G152" s="383"/>
      <c r="H152" s="384"/>
      <c r="I152" s="61"/>
    </row>
    <row r="153" spans="2:9" ht="15" x14ac:dyDescent="0.2">
      <c r="B153" s="382"/>
      <c r="C153" s="383"/>
      <c r="D153" s="383"/>
      <c r="E153" s="383"/>
      <c r="F153" s="383"/>
      <c r="G153" s="383"/>
      <c r="H153" s="384"/>
      <c r="I153" s="61"/>
    </row>
    <row r="154" spans="2:9" ht="15" x14ac:dyDescent="0.2">
      <c r="B154" s="382"/>
      <c r="C154" s="383"/>
      <c r="D154" s="383"/>
      <c r="E154" s="383"/>
      <c r="F154" s="383"/>
      <c r="G154" s="383"/>
      <c r="H154" s="384"/>
      <c r="I154" s="61"/>
    </row>
    <row r="155" spans="2:9" ht="15" x14ac:dyDescent="0.2">
      <c r="B155" s="382"/>
      <c r="C155" s="383"/>
      <c r="D155" s="383"/>
      <c r="E155" s="383"/>
      <c r="F155" s="383"/>
      <c r="G155" s="383"/>
      <c r="H155" s="384"/>
      <c r="I155" s="61"/>
    </row>
    <row r="156" spans="2:9" ht="15" x14ac:dyDescent="0.2">
      <c r="B156" s="382"/>
      <c r="C156" s="383"/>
      <c r="D156" s="383"/>
      <c r="E156" s="383"/>
      <c r="F156" s="383"/>
      <c r="G156" s="383"/>
      <c r="H156" s="384"/>
      <c r="I156" s="61"/>
    </row>
    <row r="157" spans="2:9" ht="15" x14ac:dyDescent="0.2">
      <c r="B157" s="382"/>
      <c r="C157" s="383"/>
      <c r="D157" s="383"/>
      <c r="E157" s="383"/>
      <c r="F157" s="383"/>
      <c r="G157" s="383"/>
      <c r="H157" s="384"/>
      <c r="I157" s="61"/>
    </row>
    <row r="158" spans="2:9" ht="15" x14ac:dyDescent="0.2">
      <c r="B158" s="382"/>
      <c r="C158" s="383"/>
      <c r="D158" s="383"/>
      <c r="E158" s="383"/>
      <c r="F158" s="383"/>
      <c r="G158" s="383"/>
      <c r="H158" s="384"/>
      <c r="I158" s="61"/>
    </row>
    <row r="159" spans="2:9" ht="15" x14ac:dyDescent="0.2">
      <c r="B159" s="382"/>
      <c r="C159" s="383"/>
      <c r="D159" s="383"/>
      <c r="E159" s="383"/>
      <c r="F159" s="383"/>
      <c r="G159" s="383"/>
      <c r="H159" s="384"/>
      <c r="I159" s="61"/>
    </row>
    <row r="160" spans="2:9" ht="15" x14ac:dyDescent="0.2">
      <c r="B160" s="382"/>
      <c r="C160" s="383"/>
      <c r="D160" s="383"/>
      <c r="E160" s="383"/>
      <c r="F160" s="383"/>
      <c r="G160" s="383"/>
      <c r="H160" s="384"/>
      <c r="I160" s="61"/>
    </row>
    <row r="161" spans="2:9" ht="15" x14ac:dyDescent="0.2">
      <c r="B161" s="382"/>
      <c r="C161" s="383"/>
      <c r="D161" s="383"/>
      <c r="E161" s="383"/>
      <c r="F161" s="383"/>
      <c r="G161" s="383"/>
      <c r="H161" s="384"/>
      <c r="I161" s="61"/>
    </row>
    <row r="162" spans="2:9" ht="15.75" thickBot="1" x14ac:dyDescent="0.25">
      <c r="B162" s="382"/>
      <c r="C162" s="383"/>
      <c r="D162" s="383"/>
      <c r="E162" s="383"/>
      <c r="F162" s="383"/>
      <c r="G162" s="383"/>
      <c r="H162" s="384"/>
      <c r="I162" s="61"/>
    </row>
    <row r="163" spans="2:9" ht="32.25" thickBot="1" x14ac:dyDescent="0.3">
      <c r="B163" s="109" t="s">
        <v>24</v>
      </c>
      <c r="C163" s="110" t="s">
        <v>194</v>
      </c>
      <c r="D163" s="111" t="s">
        <v>1</v>
      </c>
      <c r="E163" s="104"/>
      <c r="F163" s="104"/>
      <c r="G163" s="104"/>
      <c r="H163" s="108">
        <v>6.8</v>
      </c>
      <c r="I163" s="61"/>
    </row>
    <row r="164" spans="2:9" ht="15" x14ac:dyDescent="0.2">
      <c r="B164" s="379"/>
      <c r="C164" s="380"/>
      <c r="D164" s="380"/>
      <c r="E164" s="380"/>
      <c r="F164" s="380"/>
      <c r="G164" s="380"/>
      <c r="H164" s="381"/>
      <c r="I164" s="61"/>
    </row>
    <row r="165" spans="2:9" ht="15" x14ac:dyDescent="0.2">
      <c r="B165" s="382"/>
      <c r="C165" s="383"/>
      <c r="D165" s="383"/>
      <c r="E165" s="383"/>
      <c r="F165" s="383"/>
      <c r="G165" s="383"/>
      <c r="H165" s="384"/>
      <c r="I165" s="61"/>
    </row>
    <row r="166" spans="2:9" ht="15" x14ac:dyDescent="0.2">
      <c r="B166" s="382"/>
      <c r="C166" s="383"/>
      <c r="D166" s="383"/>
      <c r="E166" s="383"/>
      <c r="F166" s="383"/>
      <c r="G166" s="383"/>
      <c r="H166" s="384"/>
      <c r="I166" s="61"/>
    </row>
    <row r="167" spans="2:9" ht="15" x14ac:dyDescent="0.2">
      <c r="B167" s="382"/>
      <c r="C167" s="383"/>
      <c r="D167" s="383"/>
      <c r="E167" s="383"/>
      <c r="F167" s="383"/>
      <c r="G167" s="383"/>
      <c r="H167" s="384"/>
      <c r="I167" s="61"/>
    </row>
    <row r="168" spans="2:9" ht="15" x14ac:dyDescent="0.2">
      <c r="B168" s="382"/>
      <c r="C168" s="383"/>
      <c r="D168" s="383"/>
      <c r="E168" s="383"/>
      <c r="F168" s="383"/>
      <c r="G168" s="383"/>
      <c r="H168" s="384"/>
      <c r="I168" s="61"/>
    </row>
    <row r="169" spans="2:9" ht="15" x14ac:dyDescent="0.2">
      <c r="B169" s="382"/>
      <c r="C169" s="383"/>
      <c r="D169" s="383"/>
      <c r="E169" s="383"/>
      <c r="F169" s="383"/>
      <c r="G169" s="383"/>
      <c r="H169" s="384"/>
      <c r="I169" s="61"/>
    </row>
    <row r="170" spans="2:9" ht="15" x14ac:dyDescent="0.2">
      <c r="B170" s="382"/>
      <c r="C170" s="383"/>
      <c r="D170" s="383"/>
      <c r="E170" s="383"/>
      <c r="F170" s="383"/>
      <c r="G170" s="383"/>
      <c r="H170" s="384"/>
      <c r="I170" s="61"/>
    </row>
    <row r="171" spans="2:9" ht="15" x14ac:dyDescent="0.2">
      <c r="B171" s="382"/>
      <c r="C171" s="383"/>
      <c r="D171" s="383"/>
      <c r="E171" s="383"/>
      <c r="F171" s="383"/>
      <c r="G171" s="383"/>
      <c r="H171" s="384"/>
      <c r="I171" s="61"/>
    </row>
    <row r="172" spans="2:9" ht="15" x14ac:dyDescent="0.2">
      <c r="B172" s="382"/>
      <c r="C172" s="383"/>
      <c r="D172" s="383"/>
      <c r="E172" s="383"/>
      <c r="F172" s="383"/>
      <c r="G172" s="383"/>
      <c r="H172" s="384"/>
      <c r="I172" s="61"/>
    </row>
    <row r="173" spans="2:9" ht="15" x14ac:dyDescent="0.2">
      <c r="B173" s="382"/>
      <c r="C173" s="383"/>
      <c r="D173" s="383"/>
      <c r="E173" s="383"/>
      <c r="F173" s="383"/>
      <c r="G173" s="383"/>
      <c r="H173" s="384"/>
      <c r="I173" s="61"/>
    </row>
    <row r="174" spans="2:9" ht="15" x14ac:dyDescent="0.2">
      <c r="B174" s="382"/>
      <c r="C174" s="383"/>
      <c r="D174" s="383"/>
      <c r="E174" s="383"/>
      <c r="F174" s="383"/>
      <c r="G174" s="383"/>
      <c r="H174" s="384"/>
      <c r="I174" s="61"/>
    </row>
    <row r="175" spans="2:9" ht="15" x14ac:dyDescent="0.2">
      <c r="B175" s="382"/>
      <c r="C175" s="383"/>
      <c r="D175" s="383"/>
      <c r="E175" s="383"/>
      <c r="F175" s="383"/>
      <c r="G175" s="383"/>
      <c r="H175" s="384"/>
      <c r="I175" s="61"/>
    </row>
    <row r="176" spans="2:9" ht="15" x14ac:dyDescent="0.2">
      <c r="B176" s="382"/>
      <c r="C176" s="383"/>
      <c r="D176" s="383"/>
      <c r="E176" s="383"/>
      <c r="F176" s="383"/>
      <c r="G176" s="383"/>
      <c r="H176" s="384"/>
      <c r="I176" s="61"/>
    </row>
    <row r="177" spans="2:9" ht="15" x14ac:dyDescent="0.2">
      <c r="B177" s="382"/>
      <c r="C177" s="383"/>
      <c r="D177" s="383"/>
      <c r="E177" s="383"/>
      <c r="F177" s="383"/>
      <c r="G177" s="383"/>
      <c r="H177" s="384"/>
      <c r="I177" s="61"/>
    </row>
    <row r="178" spans="2:9" ht="15" x14ac:dyDescent="0.2">
      <c r="B178" s="382"/>
      <c r="C178" s="383"/>
      <c r="D178" s="383"/>
      <c r="E178" s="383"/>
      <c r="F178" s="383"/>
      <c r="G178" s="383"/>
      <c r="H178" s="384"/>
      <c r="I178" s="61"/>
    </row>
    <row r="179" spans="2:9" ht="15" x14ac:dyDescent="0.2">
      <c r="B179" s="382"/>
      <c r="C179" s="383"/>
      <c r="D179" s="383"/>
      <c r="E179" s="383"/>
      <c r="F179" s="383"/>
      <c r="G179" s="383"/>
      <c r="H179" s="384"/>
      <c r="I179" s="61"/>
    </row>
    <row r="180" spans="2:9" ht="15" x14ac:dyDescent="0.2">
      <c r="B180" s="382"/>
      <c r="C180" s="383"/>
      <c r="D180" s="383"/>
      <c r="E180" s="383"/>
      <c r="F180" s="383"/>
      <c r="G180" s="383"/>
      <c r="H180" s="384"/>
      <c r="I180" s="61"/>
    </row>
    <row r="181" spans="2:9" ht="15" x14ac:dyDescent="0.2">
      <c r="B181" s="382"/>
      <c r="C181" s="383"/>
      <c r="D181" s="383"/>
      <c r="E181" s="383"/>
      <c r="F181" s="383"/>
      <c r="G181" s="383"/>
      <c r="H181" s="384"/>
      <c r="I181" s="61"/>
    </row>
    <row r="182" spans="2:9" ht="15" x14ac:dyDescent="0.2">
      <c r="B182" s="382"/>
      <c r="C182" s="383"/>
      <c r="D182" s="383"/>
      <c r="E182" s="383"/>
      <c r="F182" s="383"/>
      <c r="G182" s="383"/>
      <c r="H182" s="384"/>
      <c r="I182" s="61"/>
    </row>
    <row r="183" spans="2:9" ht="15" x14ac:dyDescent="0.2">
      <c r="B183" s="382"/>
      <c r="C183" s="383"/>
      <c r="D183" s="383"/>
      <c r="E183" s="383"/>
      <c r="F183" s="383"/>
      <c r="G183" s="383"/>
      <c r="H183" s="384"/>
      <c r="I183" s="61"/>
    </row>
    <row r="184" spans="2:9" ht="15" x14ac:dyDescent="0.2">
      <c r="B184" s="382"/>
      <c r="C184" s="383"/>
      <c r="D184" s="383"/>
      <c r="E184" s="383"/>
      <c r="F184" s="383"/>
      <c r="G184" s="383"/>
      <c r="H184" s="384"/>
      <c r="I184" s="61"/>
    </row>
    <row r="185" spans="2:9" ht="15" x14ac:dyDescent="0.2">
      <c r="B185" s="382"/>
      <c r="C185" s="383"/>
      <c r="D185" s="383"/>
      <c r="E185" s="383"/>
      <c r="F185" s="383"/>
      <c r="G185" s="383"/>
      <c r="H185" s="384"/>
      <c r="I185" s="61"/>
    </row>
    <row r="186" spans="2:9" ht="15" x14ac:dyDescent="0.2">
      <c r="B186" s="382"/>
      <c r="C186" s="383"/>
      <c r="D186" s="383"/>
      <c r="E186" s="383"/>
      <c r="F186" s="383"/>
      <c r="G186" s="383"/>
      <c r="H186" s="384"/>
      <c r="I186" s="61"/>
    </row>
    <row r="187" spans="2:9" ht="15" x14ac:dyDescent="0.2">
      <c r="B187" s="382"/>
      <c r="C187" s="383"/>
      <c r="D187" s="383"/>
      <c r="E187" s="383"/>
      <c r="F187" s="383"/>
      <c r="G187" s="383"/>
      <c r="H187" s="384"/>
      <c r="I187" s="61"/>
    </row>
    <row r="188" spans="2:9" ht="15" x14ac:dyDescent="0.2">
      <c r="B188" s="382"/>
      <c r="C188" s="383"/>
      <c r="D188" s="383"/>
      <c r="E188" s="383"/>
      <c r="F188" s="383"/>
      <c r="G188" s="383"/>
      <c r="H188" s="384"/>
      <c r="I188" s="61"/>
    </row>
    <row r="189" spans="2:9" ht="15" x14ac:dyDescent="0.2">
      <c r="B189" s="382"/>
      <c r="C189" s="383"/>
      <c r="D189" s="383"/>
      <c r="E189" s="383"/>
      <c r="F189" s="383"/>
      <c r="G189" s="383"/>
      <c r="H189" s="384"/>
      <c r="I189" s="61"/>
    </row>
    <row r="190" spans="2:9" ht="15" x14ac:dyDescent="0.2">
      <c r="B190" s="382"/>
      <c r="C190" s="383"/>
      <c r="D190" s="383"/>
      <c r="E190" s="383"/>
      <c r="F190" s="383"/>
      <c r="G190" s="383"/>
      <c r="H190" s="384"/>
      <c r="I190" s="61"/>
    </row>
    <row r="191" spans="2:9" ht="15" x14ac:dyDescent="0.2">
      <c r="B191" s="382"/>
      <c r="C191" s="383"/>
      <c r="D191" s="383"/>
      <c r="E191" s="383"/>
      <c r="F191" s="383"/>
      <c r="G191" s="383"/>
      <c r="H191" s="384"/>
      <c r="I191" s="61"/>
    </row>
    <row r="192" spans="2:9" ht="15.75" thickBot="1" x14ac:dyDescent="0.25">
      <c r="B192" s="382"/>
      <c r="C192" s="383"/>
      <c r="D192" s="383"/>
      <c r="E192" s="383"/>
      <c r="F192" s="383"/>
      <c r="G192" s="383"/>
      <c r="H192" s="384"/>
      <c r="I192" s="61"/>
    </row>
    <row r="193" spans="2:9" ht="16.5" thickBot="1" x14ac:dyDescent="0.3">
      <c r="B193" s="109" t="s">
        <v>25</v>
      </c>
      <c r="C193" s="110" t="s">
        <v>243</v>
      </c>
      <c r="D193" s="111" t="s">
        <v>3</v>
      </c>
      <c r="E193" s="104"/>
      <c r="F193" s="104"/>
      <c r="G193" s="104"/>
      <c r="H193" s="108">
        <v>696.78</v>
      </c>
      <c r="I193" s="61"/>
    </row>
    <row r="194" spans="2:9" ht="15" x14ac:dyDescent="0.2">
      <c r="B194" s="379"/>
      <c r="C194" s="380"/>
      <c r="D194" s="380"/>
      <c r="E194" s="380"/>
      <c r="F194" s="380"/>
      <c r="G194" s="380"/>
      <c r="H194" s="381"/>
      <c r="I194" s="61"/>
    </row>
    <row r="195" spans="2:9" ht="15" x14ac:dyDescent="0.2">
      <c r="B195" s="382"/>
      <c r="C195" s="383"/>
      <c r="D195" s="383"/>
      <c r="E195" s="383"/>
      <c r="F195" s="383"/>
      <c r="G195" s="383"/>
      <c r="H195" s="384"/>
      <c r="I195" s="61"/>
    </row>
    <row r="196" spans="2:9" ht="15" x14ac:dyDescent="0.2">
      <c r="B196" s="382"/>
      <c r="C196" s="383"/>
      <c r="D196" s="383"/>
      <c r="E196" s="383"/>
      <c r="F196" s="383"/>
      <c r="G196" s="383"/>
      <c r="H196" s="384"/>
      <c r="I196" s="61"/>
    </row>
    <row r="197" spans="2:9" ht="15" x14ac:dyDescent="0.2">
      <c r="B197" s="382"/>
      <c r="C197" s="383"/>
      <c r="D197" s="383"/>
      <c r="E197" s="383"/>
      <c r="F197" s="383"/>
      <c r="G197" s="383"/>
      <c r="H197" s="384"/>
      <c r="I197" s="61"/>
    </row>
    <row r="198" spans="2:9" ht="15" x14ac:dyDescent="0.2">
      <c r="B198" s="382"/>
      <c r="C198" s="383"/>
      <c r="D198" s="383"/>
      <c r="E198" s="383"/>
      <c r="F198" s="383"/>
      <c r="G198" s="383"/>
      <c r="H198" s="384"/>
      <c r="I198" s="61"/>
    </row>
    <row r="199" spans="2:9" ht="15" x14ac:dyDescent="0.2">
      <c r="B199" s="382"/>
      <c r="C199" s="383"/>
      <c r="D199" s="383"/>
      <c r="E199" s="383"/>
      <c r="F199" s="383"/>
      <c r="G199" s="383"/>
      <c r="H199" s="384"/>
      <c r="I199" s="61"/>
    </row>
    <row r="200" spans="2:9" ht="15" x14ac:dyDescent="0.2">
      <c r="B200" s="382"/>
      <c r="C200" s="383"/>
      <c r="D200" s="383"/>
      <c r="E200" s="383"/>
      <c r="F200" s="383"/>
      <c r="G200" s="383"/>
      <c r="H200" s="384"/>
      <c r="I200" s="61"/>
    </row>
    <row r="201" spans="2:9" ht="15" x14ac:dyDescent="0.2">
      <c r="B201" s="382"/>
      <c r="C201" s="383"/>
      <c r="D201" s="383"/>
      <c r="E201" s="383"/>
      <c r="F201" s="383"/>
      <c r="G201" s="383"/>
      <c r="H201" s="384"/>
      <c r="I201" s="61"/>
    </row>
    <row r="202" spans="2:9" ht="15" x14ac:dyDescent="0.2">
      <c r="B202" s="382"/>
      <c r="C202" s="383"/>
      <c r="D202" s="383"/>
      <c r="E202" s="383"/>
      <c r="F202" s="383"/>
      <c r="G202" s="383"/>
      <c r="H202" s="384"/>
      <c r="I202" s="61"/>
    </row>
    <row r="203" spans="2:9" ht="15" x14ac:dyDescent="0.2">
      <c r="B203" s="382"/>
      <c r="C203" s="383"/>
      <c r="D203" s="383"/>
      <c r="E203" s="383"/>
      <c r="F203" s="383"/>
      <c r="G203" s="383"/>
      <c r="H203" s="384"/>
      <c r="I203" s="61"/>
    </row>
    <row r="204" spans="2:9" ht="15" x14ac:dyDescent="0.2">
      <c r="B204" s="382"/>
      <c r="C204" s="383"/>
      <c r="D204" s="383"/>
      <c r="E204" s="383"/>
      <c r="F204" s="383"/>
      <c r="G204" s="383"/>
      <c r="H204" s="384"/>
      <c r="I204" s="61"/>
    </row>
    <row r="205" spans="2:9" ht="15" x14ac:dyDescent="0.2">
      <c r="B205" s="382"/>
      <c r="C205" s="383"/>
      <c r="D205" s="383"/>
      <c r="E205" s="383"/>
      <c r="F205" s="383"/>
      <c r="G205" s="383"/>
      <c r="H205" s="384"/>
      <c r="I205" s="61"/>
    </row>
    <row r="206" spans="2:9" ht="15" x14ac:dyDescent="0.2">
      <c r="B206" s="382"/>
      <c r="C206" s="383"/>
      <c r="D206" s="383"/>
      <c r="E206" s="383"/>
      <c r="F206" s="383"/>
      <c r="G206" s="383"/>
      <c r="H206" s="384"/>
      <c r="I206" s="61"/>
    </row>
    <row r="207" spans="2:9" ht="15" x14ac:dyDescent="0.2">
      <c r="B207" s="382"/>
      <c r="C207" s="383"/>
      <c r="D207" s="383"/>
      <c r="E207" s="383"/>
      <c r="F207" s="383"/>
      <c r="G207" s="383"/>
      <c r="H207" s="384"/>
      <c r="I207" s="61"/>
    </row>
    <row r="208" spans="2:9" ht="15" x14ac:dyDescent="0.2">
      <c r="B208" s="382"/>
      <c r="C208" s="383"/>
      <c r="D208" s="383"/>
      <c r="E208" s="383"/>
      <c r="F208" s="383"/>
      <c r="G208" s="383"/>
      <c r="H208" s="384"/>
      <c r="I208" s="61"/>
    </row>
    <row r="209" spans="2:9" ht="15" x14ac:dyDescent="0.2">
      <c r="B209" s="382"/>
      <c r="C209" s="383"/>
      <c r="D209" s="383"/>
      <c r="E209" s="383"/>
      <c r="F209" s="383"/>
      <c r="G209" s="383"/>
      <c r="H209" s="384"/>
      <c r="I209" s="61"/>
    </row>
    <row r="210" spans="2:9" ht="15" x14ac:dyDescent="0.2">
      <c r="B210" s="382"/>
      <c r="C210" s="383"/>
      <c r="D210" s="383"/>
      <c r="E210" s="383"/>
      <c r="F210" s="383"/>
      <c r="G210" s="383"/>
      <c r="H210" s="384"/>
      <c r="I210" s="61"/>
    </row>
    <row r="211" spans="2:9" ht="15" x14ac:dyDescent="0.2">
      <c r="B211" s="382"/>
      <c r="C211" s="383"/>
      <c r="D211" s="383"/>
      <c r="E211" s="383"/>
      <c r="F211" s="383"/>
      <c r="G211" s="383"/>
      <c r="H211" s="384"/>
      <c r="I211" s="61"/>
    </row>
    <row r="212" spans="2:9" ht="15" x14ac:dyDescent="0.2">
      <c r="B212" s="382"/>
      <c r="C212" s="383"/>
      <c r="D212" s="383"/>
      <c r="E212" s="383"/>
      <c r="F212" s="383"/>
      <c r="G212" s="383"/>
      <c r="H212" s="384"/>
      <c r="I212" s="61"/>
    </row>
    <row r="213" spans="2:9" ht="15" x14ac:dyDescent="0.2">
      <c r="B213" s="382"/>
      <c r="C213" s="383"/>
      <c r="D213" s="383"/>
      <c r="E213" s="383"/>
      <c r="F213" s="383"/>
      <c r="G213" s="383"/>
      <c r="H213" s="384"/>
      <c r="I213" s="61"/>
    </row>
    <row r="214" spans="2:9" ht="15" x14ac:dyDescent="0.2">
      <c r="B214" s="382"/>
      <c r="C214" s="383"/>
      <c r="D214" s="383"/>
      <c r="E214" s="383"/>
      <c r="F214" s="383"/>
      <c r="G214" s="383"/>
      <c r="H214" s="384"/>
      <c r="I214" s="61"/>
    </row>
    <row r="215" spans="2:9" ht="15" x14ac:dyDescent="0.2">
      <c r="B215" s="382"/>
      <c r="C215" s="383"/>
      <c r="D215" s="383"/>
      <c r="E215" s="383"/>
      <c r="F215" s="383"/>
      <c r="G215" s="383"/>
      <c r="H215" s="384"/>
      <c r="I215" s="61"/>
    </row>
    <row r="216" spans="2:9" ht="15" x14ac:dyDescent="0.2">
      <c r="B216" s="382"/>
      <c r="C216" s="383"/>
      <c r="D216" s="383"/>
      <c r="E216" s="383"/>
      <c r="F216" s="383"/>
      <c r="G216" s="383"/>
      <c r="H216" s="384"/>
      <c r="I216" s="61"/>
    </row>
    <row r="217" spans="2:9" ht="15" x14ac:dyDescent="0.2">
      <c r="B217" s="382"/>
      <c r="C217" s="383"/>
      <c r="D217" s="383"/>
      <c r="E217" s="383"/>
      <c r="F217" s="383"/>
      <c r="G217" s="383"/>
      <c r="H217" s="384"/>
      <c r="I217" s="61"/>
    </row>
    <row r="218" spans="2:9" ht="15" x14ac:dyDescent="0.2">
      <c r="B218" s="382"/>
      <c r="C218" s="383"/>
      <c r="D218" s="383"/>
      <c r="E218" s="383"/>
      <c r="F218" s="383"/>
      <c r="G218" s="383"/>
      <c r="H218" s="384"/>
      <c r="I218" s="61"/>
    </row>
    <row r="219" spans="2:9" ht="15" x14ac:dyDescent="0.2">
      <c r="B219" s="382"/>
      <c r="C219" s="383"/>
      <c r="D219" s="383"/>
      <c r="E219" s="383"/>
      <c r="F219" s="383"/>
      <c r="G219" s="383"/>
      <c r="H219" s="384"/>
      <c r="I219" s="61"/>
    </row>
    <row r="220" spans="2:9" ht="15" x14ac:dyDescent="0.2">
      <c r="B220" s="382"/>
      <c r="C220" s="383"/>
      <c r="D220" s="383"/>
      <c r="E220" s="383"/>
      <c r="F220" s="383"/>
      <c r="G220" s="383"/>
      <c r="H220" s="384"/>
      <c r="I220" s="61"/>
    </row>
    <row r="221" spans="2:9" ht="15" x14ac:dyDescent="0.2">
      <c r="B221" s="382"/>
      <c r="C221" s="383"/>
      <c r="D221" s="383"/>
      <c r="E221" s="383"/>
      <c r="F221" s="383"/>
      <c r="G221" s="383"/>
      <c r="H221" s="384"/>
      <c r="I221" s="61"/>
    </row>
    <row r="222" spans="2:9" ht="15" x14ac:dyDescent="0.2">
      <c r="B222" s="382"/>
      <c r="C222" s="383"/>
      <c r="D222" s="383"/>
      <c r="E222" s="383"/>
      <c r="F222" s="383"/>
      <c r="G222" s="383"/>
      <c r="H222" s="384"/>
      <c r="I222" s="61"/>
    </row>
    <row r="223" spans="2:9" ht="15" x14ac:dyDescent="0.2">
      <c r="B223" s="382"/>
      <c r="C223" s="383"/>
      <c r="D223" s="383"/>
      <c r="E223" s="383"/>
      <c r="F223" s="383"/>
      <c r="G223" s="383"/>
      <c r="H223" s="384"/>
      <c r="I223" s="61"/>
    </row>
    <row r="224" spans="2:9" ht="15" x14ac:dyDescent="0.2">
      <c r="B224" s="382"/>
      <c r="C224" s="383"/>
      <c r="D224" s="383"/>
      <c r="E224" s="383"/>
      <c r="F224" s="383"/>
      <c r="G224" s="383"/>
      <c r="H224" s="384"/>
      <c r="I224" s="61"/>
    </row>
    <row r="225" spans="2:9" ht="15" x14ac:dyDescent="0.2">
      <c r="B225" s="382"/>
      <c r="C225" s="383"/>
      <c r="D225" s="383"/>
      <c r="E225" s="383"/>
      <c r="F225" s="383"/>
      <c r="G225" s="383"/>
      <c r="H225" s="384"/>
      <c r="I225" s="61"/>
    </row>
    <row r="226" spans="2:9" ht="15.75" thickBot="1" x14ac:dyDescent="0.25">
      <c r="B226" s="382"/>
      <c r="C226" s="383"/>
      <c r="D226" s="383"/>
      <c r="E226" s="383"/>
      <c r="F226" s="383"/>
      <c r="G226" s="383"/>
      <c r="H226" s="384"/>
      <c r="I226" s="61"/>
    </row>
    <row r="227" spans="2:9" ht="16.5" thickBot="1" x14ac:dyDescent="0.3">
      <c r="B227" s="109" t="s">
        <v>46</v>
      </c>
      <c r="C227" s="110" t="s">
        <v>244</v>
      </c>
      <c r="D227" s="111" t="s">
        <v>7</v>
      </c>
      <c r="E227" s="104"/>
      <c r="F227" s="104"/>
      <c r="G227" s="104"/>
      <c r="H227" s="108">
        <v>1705.89</v>
      </c>
      <c r="I227" s="61"/>
    </row>
    <row r="228" spans="2:9" ht="15" x14ac:dyDescent="0.2">
      <c r="B228" s="379"/>
      <c r="C228" s="380"/>
      <c r="D228" s="380"/>
      <c r="E228" s="380"/>
      <c r="F228" s="380"/>
      <c r="G228" s="380"/>
      <c r="H228" s="381"/>
      <c r="I228" s="61"/>
    </row>
    <row r="229" spans="2:9" ht="15" x14ac:dyDescent="0.2">
      <c r="B229" s="382"/>
      <c r="C229" s="383"/>
      <c r="D229" s="383"/>
      <c r="E229" s="383"/>
      <c r="F229" s="383"/>
      <c r="G229" s="383"/>
      <c r="H229" s="384"/>
      <c r="I229" s="61"/>
    </row>
    <row r="230" spans="2:9" ht="15" x14ac:dyDescent="0.2">
      <c r="B230" s="382"/>
      <c r="C230" s="383"/>
      <c r="D230" s="383"/>
      <c r="E230" s="383"/>
      <c r="F230" s="383"/>
      <c r="G230" s="383"/>
      <c r="H230" s="384"/>
      <c r="I230" s="61"/>
    </row>
    <row r="231" spans="2:9" ht="15" x14ac:dyDescent="0.2">
      <c r="B231" s="382"/>
      <c r="C231" s="383"/>
      <c r="D231" s="383"/>
      <c r="E231" s="383"/>
      <c r="F231" s="383"/>
      <c r="G231" s="383"/>
      <c r="H231" s="384"/>
      <c r="I231" s="61"/>
    </row>
    <row r="232" spans="2:9" ht="15" x14ac:dyDescent="0.2">
      <c r="B232" s="382"/>
      <c r="C232" s="383"/>
      <c r="D232" s="383"/>
      <c r="E232" s="383"/>
      <c r="F232" s="383"/>
      <c r="G232" s="383"/>
      <c r="H232" s="384"/>
      <c r="I232" s="61"/>
    </row>
    <row r="233" spans="2:9" ht="15" x14ac:dyDescent="0.2">
      <c r="B233" s="382"/>
      <c r="C233" s="383"/>
      <c r="D233" s="383"/>
      <c r="E233" s="383"/>
      <c r="F233" s="383"/>
      <c r="G233" s="383"/>
      <c r="H233" s="384"/>
      <c r="I233" s="61"/>
    </row>
    <row r="234" spans="2:9" ht="15" x14ac:dyDescent="0.2">
      <c r="B234" s="382"/>
      <c r="C234" s="383"/>
      <c r="D234" s="383"/>
      <c r="E234" s="383"/>
      <c r="F234" s="383"/>
      <c r="G234" s="383"/>
      <c r="H234" s="384"/>
      <c r="I234" s="61"/>
    </row>
    <row r="235" spans="2:9" ht="15" x14ac:dyDescent="0.2">
      <c r="B235" s="382"/>
      <c r="C235" s="383"/>
      <c r="D235" s="383"/>
      <c r="E235" s="383"/>
      <c r="F235" s="383"/>
      <c r="G235" s="383"/>
      <c r="H235" s="384"/>
      <c r="I235" s="61"/>
    </row>
    <row r="236" spans="2:9" ht="15" x14ac:dyDescent="0.2">
      <c r="B236" s="382"/>
      <c r="C236" s="383"/>
      <c r="D236" s="383"/>
      <c r="E236" s="383"/>
      <c r="F236" s="383"/>
      <c r="G236" s="383"/>
      <c r="H236" s="384"/>
      <c r="I236" s="61"/>
    </row>
    <row r="237" spans="2:9" ht="15" x14ac:dyDescent="0.2">
      <c r="B237" s="382"/>
      <c r="C237" s="383"/>
      <c r="D237" s="383"/>
      <c r="E237" s="383"/>
      <c r="F237" s="383"/>
      <c r="G237" s="383"/>
      <c r="H237" s="384"/>
      <c r="I237" s="61"/>
    </row>
    <row r="238" spans="2:9" ht="15" x14ac:dyDescent="0.2">
      <c r="B238" s="382"/>
      <c r="C238" s="383"/>
      <c r="D238" s="383"/>
      <c r="E238" s="383"/>
      <c r="F238" s="383"/>
      <c r="G238" s="383"/>
      <c r="H238" s="384"/>
      <c r="I238" s="61"/>
    </row>
    <row r="239" spans="2:9" ht="15" x14ac:dyDescent="0.2">
      <c r="B239" s="382"/>
      <c r="C239" s="383"/>
      <c r="D239" s="383"/>
      <c r="E239" s="383"/>
      <c r="F239" s="383"/>
      <c r="G239" s="383"/>
      <c r="H239" s="384"/>
      <c r="I239" s="61"/>
    </row>
    <row r="240" spans="2:9" ht="15" x14ac:dyDescent="0.2">
      <c r="B240" s="382"/>
      <c r="C240" s="383"/>
      <c r="D240" s="383"/>
      <c r="E240" s="383"/>
      <c r="F240" s="383"/>
      <c r="G240" s="383"/>
      <c r="H240" s="384"/>
      <c r="I240" s="61"/>
    </row>
    <row r="241" spans="2:9" ht="15" x14ac:dyDescent="0.2">
      <c r="B241" s="382"/>
      <c r="C241" s="383"/>
      <c r="D241" s="383"/>
      <c r="E241" s="383"/>
      <c r="F241" s="383"/>
      <c r="G241" s="383"/>
      <c r="H241" s="384"/>
      <c r="I241" s="61"/>
    </row>
    <row r="242" spans="2:9" ht="15" x14ac:dyDescent="0.2">
      <c r="B242" s="382"/>
      <c r="C242" s="383"/>
      <c r="D242" s="383"/>
      <c r="E242" s="383"/>
      <c r="F242" s="383"/>
      <c r="G242" s="383"/>
      <c r="H242" s="384"/>
      <c r="I242" s="61"/>
    </row>
    <row r="243" spans="2:9" ht="15" x14ac:dyDescent="0.2">
      <c r="B243" s="382"/>
      <c r="C243" s="383"/>
      <c r="D243" s="383"/>
      <c r="E243" s="383"/>
      <c r="F243" s="383"/>
      <c r="G243" s="383"/>
      <c r="H243" s="384"/>
      <c r="I243" s="61"/>
    </row>
    <row r="244" spans="2:9" ht="15" x14ac:dyDescent="0.2">
      <c r="B244" s="382"/>
      <c r="C244" s="383"/>
      <c r="D244" s="383"/>
      <c r="E244" s="383"/>
      <c r="F244" s="383"/>
      <c r="G244" s="383"/>
      <c r="H244" s="384"/>
      <c r="I244" s="61"/>
    </row>
    <row r="245" spans="2:9" ht="15" x14ac:dyDescent="0.2">
      <c r="B245" s="382"/>
      <c r="C245" s="383"/>
      <c r="D245" s="383"/>
      <c r="E245" s="383"/>
      <c r="F245" s="383"/>
      <c r="G245" s="383"/>
      <c r="H245" s="384"/>
      <c r="I245" s="61"/>
    </row>
    <row r="246" spans="2:9" ht="15" x14ac:dyDescent="0.2">
      <c r="B246" s="382"/>
      <c r="C246" s="383"/>
      <c r="D246" s="383"/>
      <c r="E246" s="383"/>
      <c r="F246" s="383"/>
      <c r="G246" s="383"/>
      <c r="H246" s="384"/>
      <c r="I246" s="61"/>
    </row>
    <row r="247" spans="2:9" ht="15" x14ac:dyDescent="0.2">
      <c r="B247" s="382"/>
      <c r="C247" s="383"/>
      <c r="D247" s="383"/>
      <c r="E247" s="383"/>
      <c r="F247" s="383"/>
      <c r="G247" s="383"/>
      <c r="H247" s="384"/>
      <c r="I247" s="61"/>
    </row>
    <row r="248" spans="2:9" ht="15" x14ac:dyDescent="0.2">
      <c r="B248" s="382"/>
      <c r="C248" s="383"/>
      <c r="D248" s="383"/>
      <c r="E248" s="383"/>
      <c r="F248" s="383"/>
      <c r="G248" s="383"/>
      <c r="H248" s="384"/>
      <c r="I248" s="61"/>
    </row>
    <row r="249" spans="2:9" ht="15" x14ac:dyDescent="0.2">
      <c r="B249" s="382"/>
      <c r="C249" s="383"/>
      <c r="D249" s="383"/>
      <c r="E249" s="383"/>
      <c r="F249" s="383"/>
      <c r="G249" s="383"/>
      <c r="H249" s="384"/>
      <c r="I249" s="61"/>
    </row>
    <row r="250" spans="2:9" ht="15" x14ac:dyDescent="0.2">
      <c r="B250" s="382"/>
      <c r="C250" s="383"/>
      <c r="D250" s="383"/>
      <c r="E250" s="383"/>
      <c r="F250" s="383"/>
      <c r="G250" s="383"/>
      <c r="H250" s="384"/>
      <c r="I250" s="61"/>
    </row>
    <row r="251" spans="2:9" ht="15" x14ac:dyDescent="0.2">
      <c r="B251" s="382"/>
      <c r="C251" s="383"/>
      <c r="D251" s="383"/>
      <c r="E251" s="383"/>
      <c r="F251" s="383"/>
      <c r="G251" s="383"/>
      <c r="H251" s="384"/>
      <c r="I251" s="61"/>
    </row>
    <row r="252" spans="2:9" ht="15" x14ac:dyDescent="0.2">
      <c r="B252" s="382"/>
      <c r="C252" s="383"/>
      <c r="D252" s="383"/>
      <c r="E252" s="383"/>
      <c r="F252" s="383"/>
      <c r="G252" s="383"/>
      <c r="H252" s="384"/>
      <c r="I252" s="61"/>
    </row>
    <row r="253" spans="2:9" ht="15" x14ac:dyDescent="0.2">
      <c r="B253" s="382"/>
      <c r="C253" s="383"/>
      <c r="D253" s="383"/>
      <c r="E253" s="383"/>
      <c r="F253" s="383"/>
      <c r="G253" s="383"/>
      <c r="H253" s="384"/>
      <c r="I253" s="61"/>
    </row>
    <row r="254" spans="2:9" ht="15.75" thickBot="1" x14ac:dyDescent="0.25">
      <c r="B254" s="385"/>
      <c r="C254" s="386"/>
      <c r="D254" s="386"/>
      <c r="E254" s="386"/>
      <c r="F254" s="386"/>
      <c r="G254" s="386"/>
      <c r="H254" s="387"/>
      <c r="I254" s="61"/>
    </row>
    <row r="255" spans="2:9" ht="15" x14ac:dyDescent="0.2">
      <c r="B255" s="61"/>
      <c r="C255" s="61"/>
      <c r="D255" s="61"/>
      <c r="E255" s="61"/>
      <c r="F255" s="61"/>
      <c r="G255" s="61"/>
      <c r="H255" s="61"/>
      <c r="I255" s="61"/>
    </row>
    <row r="256" spans="2:9" ht="15" x14ac:dyDescent="0.2">
      <c r="B256" s="61"/>
      <c r="C256" s="61"/>
      <c r="D256" s="61"/>
      <c r="E256" s="61"/>
      <c r="F256" s="61"/>
      <c r="G256" s="61"/>
      <c r="H256" s="61"/>
      <c r="I256" s="61"/>
    </row>
    <row r="257" spans="2:9" ht="15" x14ac:dyDescent="0.2">
      <c r="B257" s="61"/>
      <c r="C257" s="61"/>
      <c r="D257" s="61"/>
      <c r="E257" s="61"/>
      <c r="F257" s="61"/>
      <c r="G257" s="61"/>
      <c r="H257" s="61"/>
      <c r="I257" s="61"/>
    </row>
    <row r="258" spans="2:9" ht="15" x14ac:dyDescent="0.2">
      <c r="B258" s="61"/>
      <c r="C258" s="61"/>
      <c r="D258" s="61"/>
      <c r="E258" s="61"/>
      <c r="F258" s="61"/>
      <c r="G258" s="61"/>
      <c r="H258" s="61"/>
      <c r="I258" s="61"/>
    </row>
    <row r="259" spans="2:9" ht="15" x14ac:dyDescent="0.2">
      <c r="B259" s="61"/>
      <c r="C259" s="61"/>
      <c r="D259" s="61"/>
      <c r="E259" s="61"/>
      <c r="F259" s="61"/>
      <c r="G259" s="61"/>
      <c r="H259" s="61"/>
      <c r="I259" s="61"/>
    </row>
    <row r="260" spans="2:9" ht="15" x14ac:dyDescent="0.2">
      <c r="B260" s="61"/>
      <c r="C260" s="61"/>
      <c r="D260" s="61"/>
      <c r="E260" s="61"/>
      <c r="F260" s="61"/>
      <c r="G260" s="61"/>
      <c r="H260" s="61"/>
      <c r="I260" s="61"/>
    </row>
    <row r="261" spans="2:9" ht="15" x14ac:dyDescent="0.2">
      <c r="B261" s="61"/>
      <c r="C261" s="61"/>
      <c r="D261" s="61"/>
      <c r="E261" s="61"/>
      <c r="F261" s="61"/>
      <c r="G261" s="61"/>
      <c r="H261" s="61"/>
      <c r="I261" s="61"/>
    </row>
    <row r="262" spans="2:9" ht="15" x14ac:dyDescent="0.2">
      <c r="B262" s="61"/>
      <c r="C262" s="61"/>
      <c r="D262" s="61"/>
      <c r="E262" s="61"/>
      <c r="F262" s="61"/>
      <c r="G262" s="61"/>
      <c r="H262" s="61"/>
      <c r="I262" s="61"/>
    </row>
    <row r="263" spans="2:9" ht="15" x14ac:dyDescent="0.2">
      <c r="B263" s="61"/>
      <c r="C263" s="61"/>
      <c r="D263" s="61"/>
      <c r="E263" s="61"/>
      <c r="F263" s="61"/>
      <c r="G263" s="61"/>
      <c r="H263" s="61"/>
      <c r="I263" s="61"/>
    </row>
    <row r="264" spans="2:9" ht="15" x14ac:dyDescent="0.2">
      <c r="B264" s="61"/>
      <c r="C264" s="61"/>
      <c r="D264" s="61"/>
      <c r="E264" s="61"/>
      <c r="F264" s="61"/>
      <c r="G264" s="61"/>
      <c r="H264" s="61"/>
      <c r="I264" s="61"/>
    </row>
  </sheetData>
  <mergeCells count="11">
    <mergeCell ref="B10:H10"/>
    <mergeCell ref="B3:H9"/>
    <mergeCell ref="B11:H11"/>
    <mergeCell ref="B13:H39"/>
    <mergeCell ref="B44:H66"/>
    <mergeCell ref="B194:H226"/>
    <mergeCell ref="B228:H254"/>
    <mergeCell ref="B68:H97"/>
    <mergeCell ref="B99:H128"/>
    <mergeCell ref="B130:H162"/>
    <mergeCell ref="B164:H192"/>
  </mergeCells>
  <pageMargins left="0.59055118110236227" right="0.59055118110236227" top="0.98425196850393704" bottom="0.98425196850393704" header="0.31496062992125984" footer="0.31496062992125984"/>
  <pageSetup paperSize="9" scale="66" fitToHeight="0" orientation="portrait" horizontalDpi="360" verticalDpi="360" r:id="rId1"/>
  <headerFooter>
    <oddFooter>Página &amp;P de &amp;N</oddFooter>
  </headerFooter>
  <rowBreaks count="2" manualBreakCount="2">
    <brk id="66" min="1" max="7" man="1"/>
    <brk id="128" min="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0"/>
  <sheetViews>
    <sheetView view="pageBreakPreview" zoomScale="60" zoomScaleNormal="100" workbookViewId="0">
      <selection activeCell="S36" sqref="S36"/>
    </sheetView>
  </sheetViews>
  <sheetFormatPr defaultColWidth="8.7109375" defaultRowHeight="12.75" x14ac:dyDescent="0.2"/>
  <cols>
    <col min="2" max="2" width="5.7109375" bestFit="1" customWidth="1"/>
    <col min="3" max="3" width="64.7109375" bestFit="1" customWidth="1"/>
    <col min="4" max="4" width="6.85546875" bestFit="1" customWidth="1"/>
    <col min="5" max="5" width="11.42578125" bestFit="1" customWidth="1"/>
    <col min="6" max="7" width="14.42578125" bestFit="1" customWidth="1"/>
    <col min="8" max="8" width="15.7109375" bestFit="1" customWidth="1"/>
    <col min="9" max="9" width="9.7109375" bestFit="1" customWidth="1"/>
    <col min="10" max="10" width="4.42578125" customWidth="1"/>
    <col min="11" max="11" width="11.7109375" customWidth="1"/>
  </cols>
  <sheetData>
    <row r="2" spans="2:10" ht="13.5" thickBot="1" x14ac:dyDescent="0.25"/>
    <row r="3" spans="2:10" x14ac:dyDescent="0.2">
      <c r="B3" s="410"/>
      <c r="C3" s="411"/>
      <c r="D3" s="411"/>
      <c r="E3" s="411"/>
      <c r="F3" s="411"/>
      <c r="G3" s="411"/>
      <c r="H3" s="411"/>
      <c r="I3" s="411"/>
      <c r="J3" s="412"/>
    </row>
    <row r="4" spans="2:10" x14ac:dyDescent="0.2">
      <c r="B4" s="413"/>
      <c r="C4" s="414"/>
      <c r="D4" s="414"/>
      <c r="E4" s="414"/>
      <c r="F4" s="414"/>
      <c r="G4" s="414"/>
      <c r="H4" s="414"/>
      <c r="I4" s="414"/>
      <c r="J4" s="415"/>
    </row>
    <row r="5" spans="2:10" x14ac:dyDescent="0.2">
      <c r="B5" s="413"/>
      <c r="C5" s="414"/>
      <c r="D5" s="414"/>
      <c r="E5" s="414"/>
      <c r="F5" s="414"/>
      <c r="G5" s="414"/>
      <c r="H5" s="414"/>
      <c r="I5" s="414"/>
      <c r="J5" s="415"/>
    </row>
    <row r="6" spans="2:10" x14ac:dyDescent="0.2">
      <c r="B6" s="413"/>
      <c r="C6" s="414"/>
      <c r="D6" s="414"/>
      <c r="E6" s="414"/>
      <c r="F6" s="414"/>
      <c r="G6" s="414"/>
      <c r="H6" s="414"/>
      <c r="I6" s="414"/>
      <c r="J6" s="415"/>
    </row>
    <row r="7" spans="2:10" x14ac:dyDescent="0.2">
      <c r="B7" s="413"/>
      <c r="C7" s="414"/>
      <c r="D7" s="414"/>
      <c r="E7" s="414"/>
      <c r="F7" s="414"/>
      <c r="G7" s="414"/>
      <c r="H7" s="414"/>
      <c r="I7" s="414"/>
      <c r="J7" s="415"/>
    </row>
    <row r="8" spans="2:10" x14ac:dyDescent="0.2">
      <c r="B8" s="413"/>
      <c r="C8" s="414"/>
      <c r="D8" s="414"/>
      <c r="E8" s="414"/>
      <c r="F8" s="414"/>
      <c r="G8" s="414"/>
      <c r="H8" s="414"/>
      <c r="I8" s="414"/>
      <c r="J8" s="415"/>
    </row>
    <row r="9" spans="2:10" x14ac:dyDescent="0.2">
      <c r="B9" s="413"/>
      <c r="C9" s="414"/>
      <c r="D9" s="414"/>
      <c r="E9" s="414"/>
      <c r="F9" s="414"/>
      <c r="G9" s="414"/>
      <c r="H9" s="414"/>
      <c r="I9" s="414"/>
      <c r="J9" s="415"/>
    </row>
    <row r="10" spans="2:10" x14ac:dyDescent="0.2">
      <c r="B10" s="413"/>
      <c r="C10" s="414"/>
      <c r="D10" s="414"/>
      <c r="E10" s="414"/>
      <c r="F10" s="414"/>
      <c r="G10" s="414"/>
      <c r="H10" s="414"/>
      <c r="I10" s="414"/>
      <c r="J10" s="415"/>
    </row>
    <row r="11" spans="2:10" ht="13.5" thickBot="1" x14ac:dyDescent="0.25">
      <c r="B11" s="416"/>
      <c r="C11" s="417"/>
      <c r="D11" s="417"/>
      <c r="E11" s="417"/>
      <c r="F11" s="417"/>
      <c r="G11" s="417"/>
      <c r="H11" s="417"/>
      <c r="I11" s="417"/>
      <c r="J11" s="418"/>
    </row>
    <row r="12" spans="2:10" ht="30" customHeight="1" thickBot="1" x14ac:dyDescent="0.25">
      <c r="B12" s="398" t="s">
        <v>259</v>
      </c>
      <c r="C12" s="399"/>
      <c r="D12" s="399"/>
      <c r="E12" s="399"/>
      <c r="F12" s="399"/>
      <c r="G12" s="399"/>
      <c r="H12" s="399"/>
      <c r="I12" s="399"/>
      <c r="J12" s="400"/>
    </row>
    <row r="13" spans="2:10" ht="16.5" thickBot="1" x14ac:dyDescent="0.25">
      <c r="B13" s="419" t="s">
        <v>11</v>
      </c>
      <c r="C13" s="419" t="s">
        <v>16</v>
      </c>
      <c r="D13" s="419" t="s">
        <v>9</v>
      </c>
      <c r="E13" s="419" t="s">
        <v>10</v>
      </c>
      <c r="F13" s="134" t="s">
        <v>171</v>
      </c>
      <c r="G13" s="134" t="s">
        <v>171</v>
      </c>
      <c r="H13" s="134" t="s">
        <v>172</v>
      </c>
      <c r="I13" s="419" t="s">
        <v>260</v>
      </c>
      <c r="J13" s="419"/>
    </row>
    <row r="14" spans="2:10" ht="16.5" thickBot="1" x14ac:dyDescent="0.25">
      <c r="B14" s="419"/>
      <c r="C14" s="419"/>
      <c r="D14" s="419"/>
      <c r="E14" s="419"/>
      <c r="F14" s="134" t="s">
        <v>27</v>
      </c>
      <c r="G14" s="134" t="s">
        <v>305</v>
      </c>
      <c r="H14" s="134" t="s">
        <v>305</v>
      </c>
      <c r="I14" s="419"/>
      <c r="J14" s="419"/>
    </row>
    <row r="15" spans="2:10" ht="30.75" thickBot="1" x14ac:dyDescent="0.25">
      <c r="B15" s="135" t="s">
        <v>18</v>
      </c>
      <c r="C15" s="136" t="s">
        <v>139</v>
      </c>
      <c r="D15" s="137" t="s">
        <v>1</v>
      </c>
      <c r="E15" s="138">
        <v>12569.96</v>
      </c>
      <c r="F15" s="139">
        <v>55.35</v>
      </c>
      <c r="G15" s="139">
        <f t="shared" ref="G15:G28" si="0">ROUND(F15*1.2423,2)</f>
        <v>68.760000000000005</v>
      </c>
      <c r="H15" s="140">
        <f t="shared" ref="H15:H28" si="1">ROUND(E15*G15,2)</f>
        <v>864310.45</v>
      </c>
      <c r="I15" s="126">
        <f>H15/H30</f>
        <v>0.50664341406871782</v>
      </c>
      <c r="J15" s="420" t="s">
        <v>261</v>
      </c>
    </row>
    <row r="16" spans="2:10" ht="45.75" thickBot="1" x14ac:dyDescent="0.25">
      <c r="B16" s="46" t="s">
        <v>28</v>
      </c>
      <c r="C16" s="53" t="s">
        <v>242</v>
      </c>
      <c r="D16" s="50" t="s">
        <v>3</v>
      </c>
      <c r="E16" s="51">
        <v>22</v>
      </c>
      <c r="F16" s="51">
        <v>11294.25</v>
      </c>
      <c r="G16" s="51">
        <f t="shared" si="0"/>
        <v>14030.85</v>
      </c>
      <c r="H16" s="141">
        <f t="shared" si="1"/>
        <v>308678.7</v>
      </c>
      <c r="I16" s="127">
        <f>H16/H30</f>
        <v>0.18094196410363145</v>
      </c>
      <c r="J16" s="420"/>
    </row>
    <row r="17" spans="2:10" ht="15.75" thickBot="1" x14ac:dyDescent="0.25">
      <c r="B17" s="46" t="s">
        <v>122</v>
      </c>
      <c r="C17" s="49" t="s">
        <v>29</v>
      </c>
      <c r="D17" s="50" t="s">
        <v>7</v>
      </c>
      <c r="E17" s="51">
        <v>4</v>
      </c>
      <c r="F17" s="51">
        <v>24061.17</v>
      </c>
      <c r="G17" s="51">
        <f t="shared" si="0"/>
        <v>29891.19</v>
      </c>
      <c r="H17" s="141">
        <f t="shared" si="1"/>
        <v>119564.76</v>
      </c>
      <c r="I17" s="127">
        <f>H17/H30</f>
        <v>7.0086735858286647E-2</v>
      </c>
      <c r="J17" s="420"/>
    </row>
    <row r="18" spans="2:10" ht="30.75" thickBot="1" x14ac:dyDescent="0.25">
      <c r="B18" s="46" t="s">
        <v>123</v>
      </c>
      <c r="C18" s="53" t="s">
        <v>144</v>
      </c>
      <c r="D18" s="50" t="s">
        <v>1</v>
      </c>
      <c r="E18" s="54">
        <v>7218.518</v>
      </c>
      <c r="F18" s="51">
        <v>11.93</v>
      </c>
      <c r="G18" s="51">
        <f t="shared" si="0"/>
        <v>14.82</v>
      </c>
      <c r="H18" s="141">
        <f t="shared" si="1"/>
        <v>106978.44</v>
      </c>
      <c r="I18" s="127">
        <f>H18/H30</f>
        <v>6.2708858921404334E-2</v>
      </c>
      <c r="J18" s="420"/>
    </row>
    <row r="19" spans="2:10" ht="15.75" thickBot="1" x14ac:dyDescent="0.25">
      <c r="B19" s="46" t="s">
        <v>19</v>
      </c>
      <c r="C19" s="53" t="s">
        <v>243</v>
      </c>
      <c r="D19" s="55" t="s">
        <v>3</v>
      </c>
      <c r="E19" s="51">
        <v>104</v>
      </c>
      <c r="F19" s="51">
        <v>696.78</v>
      </c>
      <c r="G19" s="51">
        <f t="shared" si="0"/>
        <v>865.61</v>
      </c>
      <c r="H19" s="141">
        <f t="shared" si="1"/>
        <v>90023.44</v>
      </c>
      <c r="I19" s="127">
        <f>H19/H30</f>
        <v>5.2770139465293263E-2</v>
      </c>
      <c r="J19" s="420" t="s">
        <v>262</v>
      </c>
    </row>
    <row r="20" spans="2:10" ht="30.75" thickBot="1" x14ac:dyDescent="0.25">
      <c r="B20" s="46" t="s">
        <v>124</v>
      </c>
      <c r="C20" s="53" t="s">
        <v>143</v>
      </c>
      <c r="D20" s="50" t="s">
        <v>1</v>
      </c>
      <c r="E20" s="54">
        <v>12569.96</v>
      </c>
      <c r="F20" s="51">
        <v>4.59</v>
      </c>
      <c r="G20" s="51">
        <f t="shared" si="0"/>
        <v>5.7</v>
      </c>
      <c r="H20" s="141">
        <f t="shared" si="1"/>
        <v>71648.77</v>
      </c>
      <c r="I20" s="127">
        <f>H20/H30</f>
        <v>4.1999234703947327E-2</v>
      </c>
      <c r="J20" s="420"/>
    </row>
    <row r="21" spans="2:10" ht="15.75" thickBot="1" x14ac:dyDescent="0.25">
      <c r="B21" s="46" t="s">
        <v>125</v>
      </c>
      <c r="C21" s="53" t="s">
        <v>244</v>
      </c>
      <c r="D21" s="55" t="s">
        <v>7</v>
      </c>
      <c r="E21" s="51">
        <v>26</v>
      </c>
      <c r="F21" s="51">
        <v>1705.89</v>
      </c>
      <c r="G21" s="51">
        <f t="shared" si="0"/>
        <v>2119.23</v>
      </c>
      <c r="H21" s="141">
        <f t="shared" si="1"/>
        <v>55099.98</v>
      </c>
      <c r="I21" s="127">
        <f>H21/H30</f>
        <v>3.2298628325410243E-2</v>
      </c>
      <c r="J21" s="420"/>
    </row>
    <row r="22" spans="2:10" ht="30.75" thickBot="1" x14ac:dyDescent="0.25">
      <c r="B22" s="46" t="s">
        <v>126</v>
      </c>
      <c r="C22" s="53" t="s">
        <v>140</v>
      </c>
      <c r="D22" s="50" t="s">
        <v>141</v>
      </c>
      <c r="E22" s="54">
        <v>29413.71</v>
      </c>
      <c r="F22" s="51">
        <v>0.97</v>
      </c>
      <c r="G22" s="51">
        <f t="shared" si="0"/>
        <v>1.21</v>
      </c>
      <c r="H22" s="141">
        <f t="shared" si="1"/>
        <v>35590.589999999997</v>
      </c>
      <c r="I22" s="127">
        <f>H22/H30</f>
        <v>2.0862570881006896E-2</v>
      </c>
      <c r="J22" s="420"/>
    </row>
    <row r="23" spans="2:10" ht="15.75" thickBot="1" x14ac:dyDescent="0.25">
      <c r="B23" s="46" t="s">
        <v>127</v>
      </c>
      <c r="C23" s="53" t="s">
        <v>142</v>
      </c>
      <c r="D23" s="50" t="s">
        <v>2</v>
      </c>
      <c r="E23" s="54">
        <v>26187.42</v>
      </c>
      <c r="F23" s="51">
        <v>1.06</v>
      </c>
      <c r="G23" s="51">
        <f t="shared" si="0"/>
        <v>1.32</v>
      </c>
      <c r="H23" s="141">
        <f t="shared" si="1"/>
        <v>34567.39</v>
      </c>
      <c r="I23" s="127">
        <f>H23/H30</f>
        <v>2.0262789238571461E-2</v>
      </c>
      <c r="J23" s="420" t="s">
        <v>263</v>
      </c>
    </row>
    <row r="24" spans="2:10" ht="30.75" thickBot="1" x14ac:dyDescent="0.25">
      <c r="B24" s="46" t="s">
        <v>128</v>
      </c>
      <c r="C24" s="49" t="s">
        <v>135</v>
      </c>
      <c r="D24" s="50" t="s">
        <v>2</v>
      </c>
      <c r="E24" s="51">
        <v>27</v>
      </c>
      <c r="F24" s="51">
        <v>246.63</v>
      </c>
      <c r="G24" s="51">
        <f t="shared" si="0"/>
        <v>306.39</v>
      </c>
      <c r="H24" s="141">
        <f t="shared" si="1"/>
        <v>8272.5300000000007</v>
      </c>
      <c r="I24" s="127">
        <f>H24/H30</f>
        <v>4.849209959437481E-3</v>
      </c>
      <c r="J24" s="420"/>
    </row>
    <row r="25" spans="2:10" ht="15.75" thickBot="1" x14ac:dyDescent="0.25">
      <c r="B25" s="46" t="s">
        <v>24</v>
      </c>
      <c r="C25" s="53" t="s">
        <v>176</v>
      </c>
      <c r="D25" s="50" t="s">
        <v>2</v>
      </c>
      <c r="E25" s="54">
        <v>7000</v>
      </c>
      <c r="F25" s="51">
        <v>0.45</v>
      </c>
      <c r="G25" s="51">
        <f t="shared" si="0"/>
        <v>0.56000000000000005</v>
      </c>
      <c r="H25" s="141">
        <f t="shared" si="1"/>
        <v>3920</v>
      </c>
      <c r="I25" s="127">
        <f>H25/H30</f>
        <v>2.2978342829817386E-3</v>
      </c>
      <c r="J25" s="420"/>
    </row>
    <row r="26" spans="2:10" ht="15.75" thickBot="1" x14ac:dyDescent="0.25">
      <c r="B26" s="46" t="s">
        <v>25</v>
      </c>
      <c r="C26" s="49" t="s">
        <v>136</v>
      </c>
      <c r="D26" s="50" t="s">
        <v>2</v>
      </c>
      <c r="E26" s="51">
        <v>6</v>
      </c>
      <c r="F26" s="51">
        <v>523.66999999999996</v>
      </c>
      <c r="G26" s="51">
        <f t="shared" si="0"/>
        <v>650.55999999999995</v>
      </c>
      <c r="H26" s="141">
        <f t="shared" si="1"/>
        <v>3903.36</v>
      </c>
      <c r="I26" s="127">
        <f>H26/H30</f>
        <v>2.2880802109233674E-3</v>
      </c>
      <c r="J26" s="420"/>
    </row>
    <row r="27" spans="2:10" ht="15.75" thickBot="1" x14ac:dyDescent="0.25">
      <c r="B27" s="46" t="s">
        <v>46</v>
      </c>
      <c r="C27" s="53" t="s">
        <v>194</v>
      </c>
      <c r="D27" s="50" t="s">
        <v>1</v>
      </c>
      <c r="E27" s="51">
        <v>364.8</v>
      </c>
      <c r="F27" s="51">
        <v>6.8</v>
      </c>
      <c r="G27" s="51">
        <f t="shared" si="0"/>
        <v>8.4499999999999993</v>
      </c>
      <c r="H27" s="141">
        <f t="shared" si="1"/>
        <v>3082.56</v>
      </c>
      <c r="I27" s="127">
        <f>H27/H30</f>
        <v>1.8069418488133133E-3</v>
      </c>
      <c r="J27" s="420"/>
    </row>
    <row r="28" spans="2:10" ht="15.75" thickBot="1" x14ac:dyDescent="0.25">
      <c r="B28" s="46" t="s">
        <v>26</v>
      </c>
      <c r="C28" s="49" t="s">
        <v>134</v>
      </c>
      <c r="D28" s="50" t="s">
        <v>7</v>
      </c>
      <c r="E28" s="51">
        <v>1</v>
      </c>
      <c r="F28" s="51">
        <v>252.12</v>
      </c>
      <c r="G28" s="51">
        <f t="shared" si="0"/>
        <v>313.20999999999998</v>
      </c>
      <c r="H28" s="141">
        <f t="shared" si="1"/>
        <v>313.20999999999998</v>
      </c>
      <c r="I28" s="127">
        <f>H28/H30</f>
        <v>1.8359813157467101E-4</v>
      </c>
      <c r="J28" s="420"/>
    </row>
    <row r="29" spans="2:10" ht="15" x14ac:dyDescent="0.2">
      <c r="B29" s="128"/>
      <c r="C29" s="53"/>
      <c r="D29" s="124"/>
      <c r="E29" s="124"/>
      <c r="F29" s="124"/>
      <c r="G29" s="124"/>
      <c r="H29" s="125"/>
      <c r="I29" s="129"/>
      <c r="J29" s="61"/>
    </row>
    <row r="30" spans="2:10" ht="16.5" thickBot="1" x14ac:dyDescent="0.25">
      <c r="B30" s="130"/>
      <c r="C30" s="142" t="s">
        <v>258</v>
      </c>
      <c r="D30" s="131"/>
      <c r="E30" s="131"/>
      <c r="F30" s="131"/>
      <c r="G30" s="131"/>
      <c r="H30" s="132">
        <f>SUM(H15:H28)</f>
        <v>1705954.18</v>
      </c>
      <c r="I30" s="133">
        <f>SUM(I15:I28)</f>
        <v>1</v>
      </c>
      <c r="J30" s="61"/>
    </row>
  </sheetData>
  <sortState ref="C9:H22">
    <sortCondition descending="1" ref="H9:H22"/>
  </sortState>
  <mergeCells count="10">
    <mergeCell ref="B3:J11"/>
    <mergeCell ref="B12:J12"/>
    <mergeCell ref="I13:J14"/>
    <mergeCell ref="J19:J22"/>
    <mergeCell ref="J23:J28"/>
    <mergeCell ref="J15:J18"/>
    <mergeCell ref="B13:B14"/>
    <mergeCell ref="C13:C14"/>
    <mergeCell ref="D13:D14"/>
    <mergeCell ref="E13:E14"/>
  </mergeCells>
  <printOptions horizontalCentered="1"/>
  <pageMargins left="0.98425196850393704" right="0.78740157480314965" top="0.59055118110236227" bottom="0.98425196850393704" header="0.59055118110236227" footer="1.1811023622047245"/>
  <pageSetup paperSize="9" scale="87" orientation="landscape" r:id="rId1"/>
  <headerFooter alignWithMargins="0">
    <oddFooter>&amp;CPágina &amp;P /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6"/>
  <sheetViews>
    <sheetView view="pageBreakPreview" topLeftCell="A11" zoomScale="115" zoomScaleNormal="100" zoomScaleSheetLayoutView="115" workbookViewId="0">
      <selection activeCell="B11" sqref="B11:I11"/>
    </sheetView>
  </sheetViews>
  <sheetFormatPr defaultColWidth="11.5703125" defaultRowHeight="12.75" x14ac:dyDescent="0.2"/>
  <cols>
    <col min="3" max="3" width="60.7109375" customWidth="1"/>
    <col min="4" max="9" width="13.7109375" customWidth="1"/>
  </cols>
  <sheetData>
    <row r="1" spans="2:9" ht="13.5" thickBot="1" x14ac:dyDescent="0.25"/>
    <row r="2" spans="2:9" x14ac:dyDescent="0.2">
      <c r="B2" s="410"/>
      <c r="C2" s="411"/>
      <c r="D2" s="411"/>
      <c r="E2" s="411"/>
      <c r="F2" s="411"/>
      <c r="G2" s="411"/>
      <c r="H2" s="411"/>
      <c r="I2" s="412"/>
    </row>
    <row r="3" spans="2:9" x14ac:dyDescent="0.2">
      <c r="B3" s="413"/>
      <c r="C3" s="414"/>
      <c r="D3" s="414"/>
      <c r="E3" s="414"/>
      <c r="F3" s="414"/>
      <c r="G3" s="414"/>
      <c r="H3" s="414"/>
      <c r="I3" s="415"/>
    </row>
    <row r="4" spans="2:9" x14ac:dyDescent="0.2">
      <c r="B4" s="413"/>
      <c r="C4" s="414"/>
      <c r="D4" s="414"/>
      <c r="E4" s="414"/>
      <c r="F4" s="414"/>
      <c r="G4" s="414"/>
      <c r="H4" s="414"/>
      <c r="I4" s="415"/>
    </row>
    <row r="5" spans="2:9" x14ac:dyDescent="0.2">
      <c r="B5" s="413"/>
      <c r="C5" s="414"/>
      <c r="D5" s="414"/>
      <c r="E5" s="414"/>
      <c r="F5" s="414"/>
      <c r="G5" s="414"/>
      <c r="H5" s="414"/>
      <c r="I5" s="415"/>
    </row>
    <row r="6" spans="2:9" x14ac:dyDescent="0.2">
      <c r="B6" s="413"/>
      <c r="C6" s="414"/>
      <c r="D6" s="414"/>
      <c r="E6" s="414"/>
      <c r="F6" s="414"/>
      <c r="G6" s="414"/>
      <c r="H6" s="414"/>
      <c r="I6" s="415"/>
    </row>
    <row r="7" spans="2:9" x14ac:dyDescent="0.2">
      <c r="B7" s="413"/>
      <c r="C7" s="414"/>
      <c r="D7" s="414"/>
      <c r="E7" s="414"/>
      <c r="F7" s="414"/>
      <c r="G7" s="414"/>
      <c r="H7" s="414"/>
      <c r="I7" s="415"/>
    </row>
    <row r="8" spans="2:9" x14ac:dyDescent="0.2">
      <c r="B8" s="413"/>
      <c r="C8" s="414"/>
      <c r="D8" s="414"/>
      <c r="E8" s="414"/>
      <c r="F8" s="414"/>
      <c r="G8" s="414"/>
      <c r="H8" s="414"/>
      <c r="I8" s="415"/>
    </row>
    <row r="9" spans="2:9" x14ac:dyDescent="0.2">
      <c r="B9" s="413"/>
      <c r="C9" s="414"/>
      <c r="D9" s="414"/>
      <c r="E9" s="414"/>
      <c r="F9" s="414"/>
      <c r="G9" s="414"/>
      <c r="H9" s="414"/>
      <c r="I9" s="415"/>
    </row>
    <row r="10" spans="2:9" ht="13.5" thickBot="1" x14ac:dyDescent="0.25">
      <c r="B10" s="416"/>
      <c r="C10" s="417"/>
      <c r="D10" s="417"/>
      <c r="E10" s="417"/>
      <c r="F10" s="417"/>
      <c r="G10" s="417"/>
      <c r="H10" s="417"/>
      <c r="I10" s="418"/>
    </row>
    <row r="11" spans="2:9" ht="13.5" thickBot="1" x14ac:dyDescent="0.25">
      <c r="B11" s="430" t="s">
        <v>308</v>
      </c>
      <c r="C11" s="431"/>
      <c r="D11" s="431"/>
      <c r="E11" s="431"/>
      <c r="F11" s="431"/>
      <c r="G11" s="431"/>
      <c r="H11" s="431"/>
      <c r="I11" s="432"/>
    </row>
    <row r="12" spans="2:9" ht="13.5" thickBot="1" x14ac:dyDescent="0.25">
      <c r="B12" s="421" t="s">
        <v>11</v>
      </c>
      <c r="C12" s="422" t="s">
        <v>16</v>
      </c>
      <c r="D12" s="143" t="s">
        <v>172</v>
      </c>
      <c r="E12" s="423" t="s">
        <v>249</v>
      </c>
      <c r="F12" s="424" t="s">
        <v>250</v>
      </c>
      <c r="G12" s="424"/>
      <c r="H12" s="424"/>
      <c r="I12" s="424"/>
    </row>
    <row r="13" spans="2:9" ht="13.5" thickBot="1" x14ac:dyDescent="0.25">
      <c r="B13" s="421"/>
      <c r="C13" s="422"/>
      <c r="D13" s="143" t="s">
        <v>27</v>
      </c>
      <c r="E13" s="423"/>
      <c r="F13" s="144" t="s">
        <v>251</v>
      </c>
      <c r="G13" s="144" t="s">
        <v>252</v>
      </c>
      <c r="H13" s="144" t="s">
        <v>253</v>
      </c>
      <c r="I13" s="144" t="s">
        <v>254</v>
      </c>
    </row>
    <row r="14" spans="2:9" x14ac:dyDescent="0.2">
      <c r="B14" s="145" t="s">
        <v>130</v>
      </c>
      <c r="C14" s="146" t="s">
        <v>133</v>
      </c>
      <c r="D14" s="147"/>
      <c r="E14" s="148"/>
      <c r="F14" s="153"/>
      <c r="G14" s="153"/>
      <c r="H14" s="153"/>
      <c r="I14" s="154"/>
    </row>
    <row r="15" spans="2:9" x14ac:dyDescent="0.2">
      <c r="B15" s="425" t="s">
        <v>18</v>
      </c>
      <c r="C15" s="427" t="s">
        <v>134</v>
      </c>
      <c r="D15" s="429">
        <v>313.20999999999998</v>
      </c>
      <c r="E15" s="37" t="s">
        <v>255</v>
      </c>
      <c r="F15" s="38">
        <v>1</v>
      </c>
      <c r="G15" s="38"/>
      <c r="H15" s="38"/>
      <c r="I15" s="155"/>
    </row>
    <row r="16" spans="2:9" x14ac:dyDescent="0.2">
      <c r="B16" s="426"/>
      <c r="C16" s="428"/>
      <c r="D16" s="429"/>
      <c r="E16" s="37" t="s">
        <v>256</v>
      </c>
      <c r="F16" s="39">
        <f>D15*(F15)</f>
        <v>313.20999999999998</v>
      </c>
      <c r="G16" s="39"/>
      <c r="H16" s="39"/>
      <c r="I16" s="156"/>
    </row>
    <row r="17" spans="2:9" x14ac:dyDescent="0.2">
      <c r="B17" s="425" t="s">
        <v>28</v>
      </c>
      <c r="C17" s="427" t="s">
        <v>135</v>
      </c>
      <c r="D17" s="429">
        <v>8272.5300000000007</v>
      </c>
      <c r="E17" s="37" t="s">
        <v>255</v>
      </c>
      <c r="F17" s="38">
        <v>1</v>
      </c>
      <c r="G17" s="38"/>
      <c r="H17" s="38"/>
      <c r="I17" s="155"/>
    </row>
    <row r="18" spans="2:9" x14ac:dyDescent="0.2">
      <c r="B18" s="426"/>
      <c r="C18" s="428"/>
      <c r="D18" s="429"/>
      <c r="E18" s="37" t="s">
        <v>256</v>
      </c>
      <c r="F18" s="39">
        <f>D17*(F17)</f>
        <v>8272.5300000000007</v>
      </c>
      <c r="G18" s="39"/>
      <c r="H18" s="39"/>
      <c r="I18" s="156"/>
    </row>
    <row r="19" spans="2:9" x14ac:dyDescent="0.2">
      <c r="B19" s="425" t="s">
        <v>122</v>
      </c>
      <c r="C19" s="427" t="s">
        <v>29</v>
      </c>
      <c r="D19" s="429">
        <v>119564.76</v>
      </c>
      <c r="E19" s="37" t="s">
        <v>255</v>
      </c>
      <c r="F19" s="38">
        <v>0.25</v>
      </c>
      <c r="G19" s="38">
        <v>0.25</v>
      </c>
      <c r="H19" s="38">
        <v>0.25</v>
      </c>
      <c r="I19" s="155">
        <v>0.25</v>
      </c>
    </row>
    <row r="20" spans="2:9" x14ac:dyDescent="0.2">
      <c r="B20" s="426"/>
      <c r="C20" s="428"/>
      <c r="D20" s="429"/>
      <c r="E20" s="37" t="s">
        <v>256</v>
      </c>
      <c r="F20" s="39">
        <f>D19*(F19)</f>
        <v>29891.19</v>
      </c>
      <c r="G20" s="39">
        <f>D19*(G19)</f>
        <v>29891.19</v>
      </c>
      <c r="H20" s="39">
        <f>D19*(H19)</f>
        <v>29891.19</v>
      </c>
      <c r="I20" s="156">
        <f>D19*(I19)</f>
        <v>29891.19</v>
      </c>
    </row>
    <row r="21" spans="2:9" x14ac:dyDescent="0.2">
      <c r="B21" s="425" t="s">
        <v>123</v>
      </c>
      <c r="C21" s="427" t="s">
        <v>136</v>
      </c>
      <c r="D21" s="429">
        <v>3903.36</v>
      </c>
      <c r="E21" s="37" t="s">
        <v>255</v>
      </c>
      <c r="F21" s="38">
        <v>1</v>
      </c>
      <c r="G21" s="38"/>
      <c r="H21" s="38"/>
      <c r="I21" s="155"/>
    </row>
    <row r="22" spans="2:9" x14ac:dyDescent="0.2">
      <c r="B22" s="426"/>
      <c r="C22" s="428"/>
      <c r="D22" s="429"/>
      <c r="E22" s="37" t="s">
        <v>256</v>
      </c>
      <c r="F22" s="39">
        <f>D21*(F21)</f>
        <v>3903.36</v>
      </c>
      <c r="G22" s="39"/>
      <c r="H22" s="39"/>
      <c r="I22" s="156"/>
    </row>
    <row r="23" spans="2:9" x14ac:dyDescent="0.2">
      <c r="B23" s="149" t="s">
        <v>131</v>
      </c>
      <c r="C23" s="150" t="s">
        <v>137</v>
      </c>
      <c r="D23" s="151"/>
      <c r="E23" s="148"/>
      <c r="F23" s="153"/>
      <c r="G23" s="153"/>
      <c r="H23" s="153"/>
      <c r="I23" s="154"/>
    </row>
    <row r="24" spans="2:9" x14ac:dyDescent="0.2">
      <c r="B24" s="425" t="s">
        <v>19</v>
      </c>
      <c r="C24" s="427" t="s">
        <v>176</v>
      </c>
      <c r="D24" s="429">
        <v>3920</v>
      </c>
      <c r="E24" s="37" t="s">
        <v>255</v>
      </c>
      <c r="F24" s="38">
        <v>1</v>
      </c>
      <c r="G24" s="38"/>
      <c r="H24" s="38"/>
      <c r="I24" s="155"/>
    </row>
    <row r="25" spans="2:9" x14ac:dyDescent="0.2">
      <c r="B25" s="426"/>
      <c r="C25" s="428"/>
      <c r="D25" s="429"/>
      <c r="E25" s="37" t="s">
        <v>256</v>
      </c>
      <c r="F25" s="39">
        <f>D24*(F24)</f>
        <v>3920</v>
      </c>
      <c r="G25" s="39"/>
      <c r="H25" s="39"/>
      <c r="I25" s="156"/>
    </row>
    <row r="26" spans="2:9" x14ac:dyDescent="0.2">
      <c r="B26" s="425" t="s">
        <v>124</v>
      </c>
      <c r="C26" s="427" t="s">
        <v>139</v>
      </c>
      <c r="D26" s="429">
        <v>864310.45</v>
      </c>
      <c r="E26" s="37" t="s">
        <v>255</v>
      </c>
      <c r="F26" s="38"/>
      <c r="G26" s="38">
        <v>0.4</v>
      </c>
      <c r="H26" s="38">
        <v>0.4</v>
      </c>
      <c r="I26" s="155">
        <v>0.2</v>
      </c>
    </row>
    <row r="27" spans="2:9" x14ac:dyDescent="0.2">
      <c r="B27" s="426"/>
      <c r="C27" s="428"/>
      <c r="D27" s="429"/>
      <c r="E27" s="37" t="s">
        <v>256</v>
      </c>
      <c r="F27" s="39"/>
      <c r="G27" s="39">
        <f>D26*(G26)</f>
        <v>345724.18</v>
      </c>
      <c r="H27" s="39">
        <f>D26*(H26)</f>
        <v>345724.18</v>
      </c>
      <c r="I27" s="156">
        <f>D26*(I26)</f>
        <v>172862.09</v>
      </c>
    </row>
    <row r="28" spans="2:9" x14ac:dyDescent="0.2">
      <c r="B28" s="425" t="s">
        <v>125</v>
      </c>
      <c r="C28" s="427" t="s">
        <v>140</v>
      </c>
      <c r="D28" s="429">
        <v>35590.589999999997</v>
      </c>
      <c r="E28" s="37" t="s">
        <v>255</v>
      </c>
      <c r="F28" s="38"/>
      <c r="G28" s="38">
        <v>0.4</v>
      </c>
      <c r="H28" s="38">
        <v>0.4</v>
      </c>
      <c r="I28" s="155">
        <v>0.2</v>
      </c>
    </row>
    <row r="29" spans="2:9" x14ac:dyDescent="0.2">
      <c r="B29" s="426"/>
      <c r="C29" s="428"/>
      <c r="D29" s="429"/>
      <c r="E29" s="37" t="s">
        <v>256</v>
      </c>
      <c r="F29" s="39"/>
      <c r="G29" s="39">
        <f>D28*(G28)</f>
        <v>14236.235999999999</v>
      </c>
      <c r="H29" s="39">
        <f>D28*(H28)</f>
        <v>14236.235999999999</v>
      </c>
      <c r="I29" s="156">
        <f>D28*(I28)</f>
        <v>7118.1179999999995</v>
      </c>
    </row>
    <row r="30" spans="2:9" x14ac:dyDescent="0.2">
      <c r="B30" s="425" t="s">
        <v>127</v>
      </c>
      <c r="C30" s="427" t="s">
        <v>142</v>
      </c>
      <c r="D30" s="429">
        <v>34567.39</v>
      </c>
      <c r="E30" s="37" t="s">
        <v>255</v>
      </c>
      <c r="F30" s="38"/>
      <c r="G30" s="38"/>
      <c r="H30" s="38">
        <v>0.7</v>
      </c>
      <c r="I30" s="155">
        <v>0.3</v>
      </c>
    </row>
    <row r="31" spans="2:9" x14ac:dyDescent="0.2">
      <c r="B31" s="426"/>
      <c r="C31" s="428"/>
      <c r="D31" s="429"/>
      <c r="E31" s="37" t="s">
        <v>256</v>
      </c>
      <c r="F31" s="39"/>
      <c r="G31" s="39"/>
      <c r="H31" s="39">
        <f>D30*(H30)</f>
        <v>24197.172999999999</v>
      </c>
      <c r="I31" s="156">
        <f>D30*(I30)</f>
        <v>10370.216999999999</v>
      </c>
    </row>
    <row r="32" spans="2:9" x14ac:dyDescent="0.2">
      <c r="B32" s="425" t="s">
        <v>128</v>
      </c>
      <c r="C32" s="427" t="s">
        <v>143</v>
      </c>
      <c r="D32" s="429">
        <v>71648.77</v>
      </c>
      <c r="E32" s="37" t="s">
        <v>255</v>
      </c>
      <c r="F32" s="38"/>
      <c r="G32" s="38"/>
      <c r="H32" s="38">
        <v>0.4</v>
      </c>
      <c r="I32" s="155">
        <v>0.6</v>
      </c>
    </row>
    <row r="33" spans="2:9" x14ac:dyDescent="0.2">
      <c r="B33" s="426"/>
      <c r="C33" s="428"/>
      <c r="D33" s="429"/>
      <c r="E33" s="37" t="s">
        <v>256</v>
      </c>
      <c r="F33" s="39"/>
      <c r="G33" s="39"/>
      <c r="H33" s="39">
        <f>D32*(H32)</f>
        <v>28659.508000000002</v>
      </c>
      <c r="I33" s="156">
        <f>D32*(I32)</f>
        <v>42989.262000000002</v>
      </c>
    </row>
    <row r="34" spans="2:9" x14ac:dyDescent="0.2">
      <c r="B34" s="425" t="s">
        <v>129</v>
      </c>
      <c r="C34" s="427" t="s">
        <v>144</v>
      </c>
      <c r="D34" s="429">
        <v>106978.44</v>
      </c>
      <c r="E34" s="37" t="s">
        <v>255</v>
      </c>
      <c r="F34" s="38"/>
      <c r="G34" s="38"/>
      <c r="H34" s="38">
        <v>0.2</v>
      </c>
      <c r="I34" s="155">
        <v>0.8</v>
      </c>
    </row>
    <row r="35" spans="2:9" x14ac:dyDescent="0.2">
      <c r="B35" s="426"/>
      <c r="C35" s="428"/>
      <c r="D35" s="429"/>
      <c r="E35" s="37" t="s">
        <v>256</v>
      </c>
      <c r="F35" s="39"/>
      <c r="G35" s="39"/>
      <c r="H35" s="39">
        <f>D34*(H34)</f>
        <v>21395.688000000002</v>
      </c>
      <c r="I35" s="156">
        <f>D34*(I34)</f>
        <v>85582.752000000008</v>
      </c>
    </row>
    <row r="36" spans="2:9" x14ac:dyDescent="0.2">
      <c r="B36" s="149" t="s">
        <v>45</v>
      </c>
      <c r="C36" s="150" t="s">
        <v>145</v>
      </c>
      <c r="D36" s="151"/>
      <c r="E36" s="148"/>
      <c r="F36" s="153"/>
      <c r="G36" s="153"/>
      <c r="H36" s="153"/>
      <c r="I36" s="154"/>
    </row>
    <row r="37" spans="2:9" x14ac:dyDescent="0.2">
      <c r="B37" s="425" t="s">
        <v>24</v>
      </c>
      <c r="C37" s="427" t="s">
        <v>194</v>
      </c>
      <c r="D37" s="429">
        <v>3082.56</v>
      </c>
      <c r="E37" s="37" t="s">
        <v>255</v>
      </c>
      <c r="F37" s="38">
        <v>1</v>
      </c>
      <c r="G37" s="38"/>
      <c r="H37" s="38"/>
      <c r="I37" s="155"/>
    </row>
    <row r="38" spans="2:9" x14ac:dyDescent="0.2">
      <c r="B38" s="426"/>
      <c r="C38" s="428"/>
      <c r="D38" s="429"/>
      <c r="E38" s="37" t="s">
        <v>256</v>
      </c>
      <c r="F38" s="39">
        <f>D37*(F37)</f>
        <v>3082.56</v>
      </c>
      <c r="G38" s="39"/>
      <c r="H38" s="39"/>
      <c r="I38" s="156"/>
    </row>
    <row r="39" spans="2:9" ht="13.9" customHeight="1" x14ac:dyDescent="0.2">
      <c r="B39" s="425" t="s">
        <v>25</v>
      </c>
      <c r="C39" s="427" t="s">
        <v>243</v>
      </c>
      <c r="D39" s="429">
        <v>90023.44</v>
      </c>
      <c r="E39" s="37" t="s">
        <v>255</v>
      </c>
      <c r="F39" s="38">
        <v>0.4</v>
      </c>
      <c r="G39" s="38">
        <v>0.6</v>
      </c>
      <c r="H39" s="38"/>
      <c r="I39" s="155"/>
    </row>
    <row r="40" spans="2:9" x14ac:dyDescent="0.2">
      <c r="B40" s="426"/>
      <c r="C40" s="428"/>
      <c r="D40" s="429"/>
      <c r="E40" s="37" t="s">
        <v>256</v>
      </c>
      <c r="F40" s="39">
        <f>D39*(F39)</f>
        <v>36009.376000000004</v>
      </c>
      <c r="G40" s="39">
        <f>D39*(G39)</f>
        <v>54014.063999999998</v>
      </c>
      <c r="H40" s="39"/>
      <c r="I40" s="156"/>
    </row>
    <row r="41" spans="2:9" x14ac:dyDescent="0.2">
      <c r="B41" s="425" t="s">
        <v>47</v>
      </c>
      <c r="C41" s="427" t="s">
        <v>244</v>
      </c>
      <c r="D41" s="429">
        <v>55099.98</v>
      </c>
      <c r="E41" s="37" t="s">
        <v>255</v>
      </c>
      <c r="F41" s="38"/>
      <c r="G41" s="38">
        <v>1</v>
      </c>
      <c r="H41" s="38"/>
      <c r="I41" s="155"/>
    </row>
    <row r="42" spans="2:9" x14ac:dyDescent="0.2">
      <c r="B42" s="426"/>
      <c r="C42" s="428"/>
      <c r="D42" s="429"/>
      <c r="E42" s="37" t="s">
        <v>256</v>
      </c>
      <c r="F42" s="39"/>
      <c r="G42" s="39">
        <f>D41*(G41)</f>
        <v>55099.98</v>
      </c>
      <c r="H42" s="39"/>
      <c r="I42" s="156"/>
    </row>
    <row r="43" spans="2:9" x14ac:dyDescent="0.2">
      <c r="B43" s="152" t="s">
        <v>132</v>
      </c>
      <c r="C43" s="150" t="s">
        <v>146</v>
      </c>
      <c r="D43" s="151"/>
      <c r="E43" s="148"/>
      <c r="F43" s="153"/>
      <c r="G43" s="153"/>
      <c r="H43" s="153"/>
      <c r="I43" s="154"/>
    </row>
    <row r="44" spans="2:9" x14ac:dyDescent="0.2">
      <c r="B44" s="437" t="s">
        <v>26</v>
      </c>
      <c r="C44" s="438" t="s">
        <v>147</v>
      </c>
      <c r="D44" s="429">
        <v>308678.7</v>
      </c>
      <c r="E44" s="37" t="s">
        <v>255</v>
      </c>
      <c r="F44" s="38"/>
      <c r="G44" s="38">
        <v>0.5</v>
      </c>
      <c r="H44" s="38">
        <v>0.5</v>
      </c>
      <c r="I44" s="155"/>
    </row>
    <row r="45" spans="2:9" x14ac:dyDescent="0.2">
      <c r="B45" s="437"/>
      <c r="C45" s="438"/>
      <c r="D45" s="429"/>
      <c r="E45" s="37" t="s">
        <v>256</v>
      </c>
      <c r="F45" s="39"/>
      <c r="G45" s="39">
        <f>D44*G44</f>
        <v>154339.35</v>
      </c>
      <c r="H45" s="39">
        <f>D44*H44</f>
        <v>154339.35</v>
      </c>
      <c r="I45" s="156"/>
    </row>
    <row r="46" spans="2:9" ht="13.5" thickBot="1" x14ac:dyDescent="0.25">
      <c r="B46" s="433" t="s">
        <v>257</v>
      </c>
      <c r="C46" s="434"/>
      <c r="D46" s="435">
        <f>(D15+D17+D19+D21+D24+D26+D28+D30+D32+D34+D37+D39+D41+D44)</f>
        <v>1705954.1799999997</v>
      </c>
      <c r="E46" s="436"/>
      <c r="F46" s="157">
        <f>F16+F18+F20+F22+F25+F27+F29+F31+F33+F35+F38+F40+F42+F45</f>
        <v>85392.225999999995</v>
      </c>
      <c r="G46" s="157">
        <f>G16+G18+G20+G22+G25+G27+G29+G31+G33+G35+G38+G40+G42+G45</f>
        <v>653305</v>
      </c>
      <c r="H46" s="157">
        <f>H16+H18+H20+H22+H25+H27+H29+H31+H33+H35+H38+H40+H42+H45</f>
        <v>618443.32500000007</v>
      </c>
      <c r="I46" s="158">
        <f>I16+I18+I20+I22+I25+I27+I29+I31+I33+I35+I38+I40+I42+I45</f>
        <v>348813.62899999996</v>
      </c>
    </row>
  </sheetData>
  <mergeCells count="50">
    <mergeCell ref="B11:I11"/>
    <mergeCell ref="B2:I10"/>
    <mergeCell ref="B46:C46"/>
    <mergeCell ref="D46:E46"/>
    <mergeCell ref="B44:B45"/>
    <mergeCell ref="C44:C45"/>
    <mergeCell ref="D44:D45"/>
    <mergeCell ref="B41:B42"/>
    <mergeCell ref="C41:C42"/>
    <mergeCell ref="D41:D42"/>
    <mergeCell ref="B39:B40"/>
    <mergeCell ref="C39:C40"/>
    <mergeCell ref="D39:D40"/>
    <mergeCell ref="B34:B35"/>
    <mergeCell ref="C34:C35"/>
    <mergeCell ref="D34:D35"/>
    <mergeCell ref="B37:B38"/>
    <mergeCell ref="C37:C38"/>
    <mergeCell ref="D37:D38"/>
    <mergeCell ref="B30:B31"/>
    <mergeCell ref="C30:C31"/>
    <mergeCell ref="D30:D31"/>
    <mergeCell ref="B32:B33"/>
    <mergeCell ref="C32:C33"/>
    <mergeCell ref="D32:D33"/>
    <mergeCell ref="B26:B27"/>
    <mergeCell ref="C26:C27"/>
    <mergeCell ref="D26:D27"/>
    <mergeCell ref="B28:B29"/>
    <mergeCell ref="C28:C29"/>
    <mergeCell ref="D28:D29"/>
    <mergeCell ref="B21:B22"/>
    <mergeCell ref="C21:C22"/>
    <mergeCell ref="D21:D22"/>
    <mergeCell ref="B24:B25"/>
    <mergeCell ref="C24:C25"/>
    <mergeCell ref="D24:D25"/>
    <mergeCell ref="B17:B18"/>
    <mergeCell ref="C17:C18"/>
    <mergeCell ref="D17:D18"/>
    <mergeCell ref="B19:B20"/>
    <mergeCell ref="C19:C20"/>
    <mergeCell ref="D19:D20"/>
    <mergeCell ref="B12:B13"/>
    <mergeCell ref="C12:C13"/>
    <mergeCell ref="E12:E13"/>
    <mergeCell ref="F12:I12"/>
    <mergeCell ref="B15:B16"/>
    <mergeCell ref="C15:C16"/>
    <mergeCell ref="D15:D16"/>
  </mergeCells>
  <pageMargins left="0.51181102362204722" right="0.51181102362204722" top="0.78740157480314965" bottom="0.78740157480314965" header="0.31496062992125984" footer="0.31496062992125984"/>
  <pageSetup paperSize="9" scale="60" fitToHeight="0" orientation="portrait" horizontalDpi="360" verticalDpi="360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view="pageBreakPreview" topLeftCell="A37" zoomScale="60" zoomScaleNormal="100" workbookViewId="0">
      <selection activeCell="J78" sqref="J78"/>
    </sheetView>
  </sheetViews>
  <sheetFormatPr defaultColWidth="9.140625" defaultRowHeight="12.75" x14ac:dyDescent="0.2"/>
  <cols>
    <col min="1" max="1" width="9.140625" style="12"/>
    <col min="2" max="2" width="13.7109375" style="7" customWidth="1"/>
    <col min="3" max="3" width="27.28515625" style="7" bestFit="1" customWidth="1"/>
    <col min="4" max="4" width="55.7109375" style="7" customWidth="1"/>
    <col min="5" max="5" width="10.7109375" style="8" customWidth="1"/>
    <col min="6" max="6" width="15.7109375" style="7" customWidth="1"/>
    <col min="7" max="7" width="15.7109375" style="11" customWidth="1"/>
    <col min="8" max="8" width="15.7109375" style="9" customWidth="1"/>
    <col min="9" max="9" width="12.7109375" style="9" customWidth="1"/>
    <col min="10" max="16384" width="9.140625" style="12"/>
  </cols>
  <sheetData>
    <row r="1" spans="2:8" s="2" customFormat="1" x14ac:dyDescent="0.2">
      <c r="B1" s="31"/>
    </row>
    <row r="2" spans="2:8" s="3" customFormat="1" x14ac:dyDescent="0.2">
      <c r="B2" s="30"/>
    </row>
    <row r="3" spans="2:8" s="2" customFormat="1" ht="13.5" thickBot="1" x14ac:dyDescent="0.25">
      <c r="B3" s="31"/>
    </row>
    <row r="4" spans="2:8" s="2" customFormat="1" ht="13.9" customHeight="1" x14ac:dyDescent="0.2">
      <c r="B4" s="442"/>
      <c r="C4" s="443"/>
      <c r="D4" s="443"/>
      <c r="E4" s="443"/>
      <c r="F4" s="443"/>
      <c r="G4" s="443"/>
      <c r="H4" s="444"/>
    </row>
    <row r="5" spans="2:8" s="2" customFormat="1" ht="13.9" customHeight="1" x14ac:dyDescent="0.2">
      <c r="B5" s="445"/>
      <c r="C5" s="446"/>
      <c r="D5" s="446"/>
      <c r="E5" s="446"/>
      <c r="F5" s="446"/>
      <c r="G5" s="446"/>
      <c r="H5" s="447"/>
    </row>
    <row r="6" spans="2:8" s="2" customFormat="1" ht="13.9" customHeight="1" x14ac:dyDescent="0.2">
      <c r="B6" s="445"/>
      <c r="C6" s="446"/>
      <c r="D6" s="446"/>
      <c r="E6" s="446"/>
      <c r="F6" s="446"/>
      <c r="G6" s="446"/>
      <c r="H6" s="447"/>
    </row>
    <row r="7" spans="2:8" x14ac:dyDescent="0.2">
      <c r="B7" s="445"/>
      <c r="C7" s="446"/>
      <c r="D7" s="446"/>
      <c r="E7" s="446"/>
      <c r="F7" s="446"/>
      <c r="G7" s="446"/>
      <c r="H7" s="447"/>
    </row>
    <row r="8" spans="2:8" x14ac:dyDescent="0.2">
      <c r="B8" s="445"/>
      <c r="C8" s="446"/>
      <c r="D8" s="446"/>
      <c r="E8" s="446"/>
      <c r="F8" s="446"/>
      <c r="G8" s="446"/>
      <c r="H8" s="447"/>
    </row>
    <row r="9" spans="2:8" x14ac:dyDescent="0.2">
      <c r="B9" s="445"/>
      <c r="C9" s="446"/>
      <c r="D9" s="446"/>
      <c r="E9" s="446"/>
      <c r="F9" s="446"/>
      <c r="G9" s="446"/>
      <c r="H9" s="447"/>
    </row>
    <row r="10" spans="2:8" ht="13.15" customHeight="1" x14ac:dyDescent="0.2">
      <c r="B10" s="445"/>
      <c r="C10" s="446"/>
      <c r="D10" s="446"/>
      <c r="E10" s="446"/>
      <c r="F10" s="446"/>
      <c r="G10" s="446"/>
      <c r="H10" s="447"/>
    </row>
    <row r="11" spans="2:8" x14ac:dyDescent="0.2">
      <c r="B11" s="445"/>
      <c r="C11" s="446"/>
      <c r="D11" s="446"/>
      <c r="E11" s="446"/>
      <c r="F11" s="446"/>
      <c r="G11" s="446"/>
      <c r="H11" s="447"/>
    </row>
    <row r="12" spans="2:8" ht="13.5" thickBot="1" x14ac:dyDescent="0.25">
      <c r="B12" s="448"/>
      <c r="C12" s="449"/>
      <c r="D12" s="449"/>
      <c r="E12" s="449"/>
      <c r="F12" s="449"/>
      <c r="G12" s="449"/>
      <c r="H12" s="450"/>
    </row>
    <row r="13" spans="2:8" ht="15.75" x14ac:dyDescent="0.2">
      <c r="B13" s="243" t="s">
        <v>12</v>
      </c>
      <c r="C13" s="457" t="s">
        <v>118</v>
      </c>
      <c r="D13" s="458"/>
      <c r="E13" s="458"/>
      <c r="F13" s="458"/>
      <c r="G13" s="458"/>
      <c r="H13" s="459"/>
    </row>
    <row r="14" spans="2:8" ht="15" x14ac:dyDescent="0.2">
      <c r="B14" s="160"/>
      <c r="C14" s="244"/>
      <c r="D14" s="244"/>
      <c r="E14" s="244"/>
      <c r="F14" s="244"/>
      <c r="G14" s="244"/>
      <c r="H14" s="245"/>
    </row>
    <row r="15" spans="2:8" ht="15.75" x14ac:dyDescent="0.2">
      <c r="B15" s="159" t="s">
        <v>14</v>
      </c>
      <c r="C15" s="451" t="s">
        <v>119</v>
      </c>
      <c r="D15" s="452"/>
      <c r="E15" s="452"/>
      <c r="F15" s="452"/>
      <c r="G15" s="452"/>
      <c r="H15" s="453"/>
    </row>
    <row r="16" spans="2:8" ht="15" x14ac:dyDescent="0.2">
      <c r="B16" s="160"/>
      <c r="C16" s="244"/>
      <c r="D16" s="244"/>
      <c r="E16" s="244"/>
      <c r="F16" s="244"/>
      <c r="G16" s="244"/>
      <c r="H16" s="245"/>
    </row>
    <row r="17" spans="2:8" ht="15.75" x14ac:dyDescent="0.2">
      <c r="B17" s="159" t="s">
        <v>20</v>
      </c>
      <c r="C17" s="451" t="s">
        <v>120</v>
      </c>
      <c r="D17" s="452"/>
      <c r="E17" s="452"/>
      <c r="F17" s="452"/>
      <c r="G17" s="452"/>
      <c r="H17" s="453"/>
    </row>
    <row r="18" spans="2:8" ht="15" x14ac:dyDescent="0.2">
      <c r="B18" s="160"/>
      <c r="C18" s="244"/>
      <c r="D18" s="244"/>
      <c r="E18" s="244"/>
      <c r="F18" s="244"/>
      <c r="G18" s="244"/>
      <c r="H18" s="245"/>
    </row>
    <row r="19" spans="2:8" ht="15.75" x14ac:dyDescent="0.2">
      <c r="B19" s="159" t="s">
        <v>5</v>
      </c>
      <c r="C19" s="451" t="s">
        <v>121</v>
      </c>
      <c r="D19" s="452"/>
      <c r="E19" s="452"/>
      <c r="F19" s="452"/>
      <c r="G19" s="452"/>
      <c r="H19" s="453"/>
    </row>
    <row r="20" spans="2:8" ht="15" x14ac:dyDescent="0.2">
      <c r="B20" s="160"/>
      <c r="C20" s="244"/>
      <c r="D20" s="244"/>
      <c r="E20" s="244"/>
      <c r="F20" s="244"/>
      <c r="G20" s="244"/>
      <c r="H20" s="245"/>
    </row>
    <row r="21" spans="2:8" ht="15.75" x14ac:dyDescent="0.2">
      <c r="B21" s="159" t="s">
        <v>15</v>
      </c>
      <c r="C21" s="451" t="s">
        <v>241</v>
      </c>
      <c r="D21" s="452"/>
      <c r="E21" s="452"/>
      <c r="F21" s="452"/>
      <c r="G21" s="452"/>
      <c r="H21" s="453"/>
    </row>
    <row r="22" spans="2:8" ht="15" x14ac:dyDescent="0.2">
      <c r="B22" s="160"/>
      <c r="C22" s="244"/>
      <c r="D22" s="244"/>
      <c r="E22" s="244"/>
      <c r="F22" s="244"/>
      <c r="G22" s="244"/>
      <c r="H22" s="245"/>
    </row>
    <row r="23" spans="2:8" ht="15.75" x14ac:dyDescent="0.2">
      <c r="B23" s="159" t="s">
        <v>31</v>
      </c>
      <c r="C23" s="451" t="s">
        <v>170</v>
      </c>
      <c r="D23" s="452"/>
      <c r="E23" s="452"/>
      <c r="F23" s="452"/>
      <c r="G23" s="452"/>
      <c r="H23" s="453"/>
    </row>
    <row r="24" spans="2:8" ht="15.75" x14ac:dyDescent="0.2">
      <c r="B24" s="161"/>
      <c r="C24" s="162"/>
      <c r="D24" s="162"/>
      <c r="E24" s="162"/>
      <c r="F24" s="162"/>
      <c r="G24" s="162"/>
      <c r="H24" s="246"/>
    </row>
    <row r="25" spans="2:8" ht="15.75" x14ac:dyDescent="0.2">
      <c r="B25" s="454" t="s">
        <v>309</v>
      </c>
      <c r="C25" s="455"/>
      <c r="D25" s="455"/>
      <c r="E25" s="455"/>
      <c r="F25" s="455"/>
      <c r="G25" s="455"/>
      <c r="H25" s="456"/>
    </row>
    <row r="26" spans="2:8" ht="15.75" x14ac:dyDescent="0.2">
      <c r="B26" s="247"/>
      <c r="C26" s="248"/>
      <c r="D26" s="248"/>
      <c r="E26" s="248"/>
      <c r="F26" s="248"/>
      <c r="G26" s="248"/>
      <c r="H26" s="163"/>
    </row>
    <row r="27" spans="2:8" ht="15" x14ac:dyDescent="0.2">
      <c r="B27" s="164"/>
      <c r="C27" s="165"/>
      <c r="D27" s="166"/>
      <c r="E27" s="167"/>
      <c r="F27" s="168"/>
      <c r="G27" s="169"/>
      <c r="H27" s="170"/>
    </row>
    <row r="28" spans="2:8" ht="15.75" x14ac:dyDescent="0.2">
      <c r="B28" s="171" t="s">
        <v>11</v>
      </c>
      <c r="C28" s="172" t="s">
        <v>6</v>
      </c>
      <c r="D28" s="173" t="s">
        <v>17</v>
      </c>
      <c r="E28" s="174" t="s">
        <v>9</v>
      </c>
      <c r="F28" s="174" t="s">
        <v>195</v>
      </c>
      <c r="G28" s="174" t="s">
        <v>32</v>
      </c>
      <c r="H28" s="175" t="s">
        <v>33</v>
      </c>
    </row>
    <row r="29" spans="2:8" ht="15" x14ac:dyDescent="0.2">
      <c r="B29" s="176"/>
      <c r="C29" s="177"/>
      <c r="D29" s="178"/>
      <c r="E29" s="179"/>
      <c r="F29" s="179"/>
      <c r="G29" s="179"/>
      <c r="H29" s="180"/>
    </row>
    <row r="30" spans="2:8" ht="15" x14ac:dyDescent="0.2">
      <c r="B30" s="181"/>
      <c r="C30" s="182"/>
      <c r="D30" s="183"/>
      <c r="E30" s="184"/>
      <c r="F30" s="185"/>
      <c r="G30" s="186"/>
      <c r="H30" s="187"/>
    </row>
    <row r="31" spans="2:8" ht="30" customHeight="1" x14ac:dyDescent="0.2">
      <c r="B31" s="188" t="s">
        <v>18</v>
      </c>
      <c r="C31" s="189" t="s">
        <v>174</v>
      </c>
      <c r="D31" s="190" t="s">
        <v>134</v>
      </c>
      <c r="E31" s="191" t="s">
        <v>7</v>
      </c>
      <c r="F31" s="192"/>
      <c r="G31" s="193"/>
      <c r="H31" s="194">
        <f>H34</f>
        <v>252.12</v>
      </c>
    </row>
    <row r="32" spans="2:8" ht="45" x14ac:dyDescent="0.2">
      <c r="B32" s="32" t="s">
        <v>160</v>
      </c>
      <c r="C32" s="48" t="s">
        <v>196</v>
      </c>
      <c r="D32" s="195" t="s">
        <v>161</v>
      </c>
      <c r="E32" s="34" t="s">
        <v>7</v>
      </c>
      <c r="F32" s="196">
        <v>1</v>
      </c>
      <c r="G32" s="196">
        <v>252.12</v>
      </c>
      <c r="H32" s="197">
        <f t="shared" ref="H32" si="0">IF($F32*$G32&lt;0.01,0.01,TRUNC(($F32*$G32),2))</f>
        <v>252.12</v>
      </c>
    </row>
    <row r="33" spans="2:8" ht="15" x14ac:dyDescent="0.2">
      <c r="B33" s="32"/>
      <c r="C33" s="33"/>
      <c r="D33" s="195"/>
      <c r="E33" s="34"/>
      <c r="F33" s="196"/>
      <c r="G33" s="196"/>
      <c r="H33" s="198"/>
    </row>
    <row r="34" spans="2:8" ht="15.75" x14ac:dyDescent="0.2">
      <c r="B34" s="249"/>
      <c r="C34" s="199"/>
      <c r="D34" s="199" t="s">
        <v>189</v>
      </c>
      <c r="E34" s="199"/>
      <c r="F34" s="199"/>
      <c r="G34" s="199"/>
      <c r="H34" s="250">
        <f>H32</f>
        <v>252.12</v>
      </c>
    </row>
    <row r="35" spans="2:8" ht="15.75" x14ac:dyDescent="0.2">
      <c r="B35" s="32"/>
      <c r="C35" s="33"/>
      <c r="D35" s="200"/>
      <c r="E35" s="34"/>
      <c r="F35" s="35"/>
      <c r="G35" s="36"/>
      <c r="H35" s="201"/>
    </row>
    <row r="36" spans="2:8" ht="30" customHeight="1" x14ac:dyDescent="0.2">
      <c r="B36" s="188" t="s">
        <v>28</v>
      </c>
      <c r="C36" s="189" t="s">
        <v>174</v>
      </c>
      <c r="D36" s="190" t="s">
        <v>197</v>
      </c>
      <c r="E36" s="191" t="s">
        <v>211</v>
      </c>
      <c r="F36" s="192"/>
      <c r="G36" s="193"/>
      <c r="H36" s="194">
        <f>H54+H41</f>
        <v>246.62899999999999</v>
      </c>
    </row>
    <row r="37" spans="2:8" ht="30" x14ac:dyDescent="0.2">
      <c r="B37" s="32"/>
      <c r="C37" s="202"/>
      <c r="D37" s="203" t="s">
        <v>198</v>
      </c>
      <c r="E37" s="202" t="s">
        <v>178</v>
      </c>
      <c r="F37" s="202" t="s">
        <v>195</v>
      </c>
      <c r="G37" s="204" t="s">
        <v>199</v>
      </c>
      <c r="H37" s="205" t="s">
        <v>200</v>
      </c>
    </row>
    <row r="38" spans="2:8" ht="15" x14ac:dyDescent="0.2">
      <c r="B38" s="32"/>
      <c r="C38" s="206">
        <v>1213</v>
      </c>
      <c r="D38" s="207" t="s">
        <v>201</v>
      </c>
      <c r="E38" s="208" t="s">
        <v>202</v>
      </c>
      <c r="F38" s="209">
        <v>1.2</v>
      </c>
      <c r="G38" s="209">
        <v>17.91</v>
      </c>
      <c r="H38" s="210">
        <f>F38*G38</f>
        <v>21.492000000000001</v>
      </c>
    </row>
    <row r="39" spans="2:8" ht="15" x14ac:dyDescent="0.2">
      <c r="B39" s="32"/>
      <c r="C39" s="206">
        <v>4750</v>
      </c>
      <c r="D39" s="207" t="s">
        <v>203</v>
      </c>
      <c r="E39" s="208" t="s">
        <v>202</v>
      </c>
      <c r="F39" s="209">
        <v>0.3</v>
      </c>
      <c r="G39" s="209">
        <v>17.91</v>
      </c>
      <c r="H39" s="210">
        <f>F39*G39</f>
        <v>5.3730000000000002</v>
      </c>
    </row>
    <row r="40" spans="2:8" ht="15" x14ac:dyDescent="0.2">
      <c r="B40" s="32"/>
      <c r="C40" s="206">
        <v>6111</v>
      </c>
      <c r="D40" s="207" t="s">
        <v>204</v>
      </c>
      <c r="E40" s="208" t="s">
        <v>202</v>
      </c>
      <c r="F40" s="209">
        <v>1.7</v>
      </c>
      <c r="G40" s="209">
        <v>13.01</v>
      </c>
      <c r="H40" s="210">
        <f>F40*G40</f>
        <v>22.116999999999997</v>
      </c>
    </row>
    <row r="41" spans="2:8" ht="15.75" x14ac:dyDescent="0.2">
      <c r="B41" s="249"/>
      <c r="C41" s="199"/>
      <c r="D41" s="199" t="s">
        <v>205</v>
      </c>
      <c r="E41" s="199"/>
      <c r="F41" s="199"/>
      <c r="G41" s="199"/>
      <c r="H41" s="250">
        <f>H38+H39+H40</f>
        <v>48.981999999999999</v>
      </c>
    </row>
    <row r="42" spans="2:8" ht="15.75" x14ac:dyDescent="0.2">
      <c r="B42" s="32"/>
      <c r="C42" s="206"/>
      <c r="D42" s="203" t="s">
        <v>206</v>
      </c>
      <c r="E42" s="208"/>
      <c r="F42" s="124"/>
      <c r="G42" s="208"/>
      <c r="H42" s="211"/>
    </row>
    <row r="43" spans="2:8" ht="30" x14ac:dyDescent="0.2">
      <c r="B43" s="32"/>
      <c r="C43" s="206">
        <v>35274</v>
      </c>
      <c r="D43" s="207" t="s">
        <v>208</v>
      </c>
      <c r="E43" s="208" t="s">
        <v>207</v>
      </c>
      <c r="F43" s="209">
        <v>1</v>
      </c>
      <c r="G43" s="209">
        <v>56.33</v>
      </c>
      <c r="H43" s="210">
        <f t="shared" ref="H43:H53" si="1">F43*G43</f>
        <v>56.33</v>
      </c>
    </row>
    <row r="44" spans="2:8" ht="15" x14ac:dyDescent="0.2">
      <c r="B44" s="32"/>
      <c r="C44" s="206">
        <v>20213</v>
      </c>
      <c r="D44" s="207" t="s">
        <v>209</v>
      </c>
      <c r="E44" s="208" t="s">
        <v>207</v>
      </c>
      <c r="F44" s="209">
        <v>0.6</v>
      </c>
      <c r="G44" s="209">
        <v>28.6</v>
      </c>
      <c r="H44" s="210">
        <f t="shared" si="1"/>
        <v>17.16</v>
      </c>
    </row>
    <row r="45" spans="2:8" ht="30" x14ac:dyDescent="0.2">
      <c r="B45" s="32"/>
      <c r="C45" s="206">
        <v>7213</v>
      </c>
      <c r="D45" s="207" t="s">
        <v>210</v>
      </c>
      <c r="E45" s="208" t="s">
        <v>211</v>
      </c>
      <c r="F45" s="209">
        <v>1.05</v>
      </c>
      <c r="G45" s="209">
        <v>26.58</v>
      </c>
      <c r="H45" s="210">
        <f t="shared" si="1"/>
        <v>27.908999999999999</v>
      </c>
    </row>
    <row r="46" spans="2:8" ht="30" x14ac:dyDescent="0.2">
      <c r="B46" s="32"/>
      <c r="C46" s="206">
        <v>6212</v>
      </c>
      <c r="D46" s="207" t="s">
        <v>212</v>
      </c>
      <c r="E46" s="208" t="s">
        <v>207</v>
      </c>
      <c r="F46" s="209">
        <v>1</v>
      </c>
      <c r="G46" s="209">
        <v>19.5</v>
      </c>
      <c r="H46" s="210">
        <f t="shared" si="1"/>
        <v>19.5</v>
      </c>
    </row>
    <row r="47" spans="2:8" ht="15" x14ac:dyDescent="0.2">
      <c r="B47" s="32"/>
      <c r="C47" s="206">
        <v>4721</v>
      </c>
      <c r="D47" s="207" t="s">
        <v>213</v>
      </c>
      <c r="E47" s="208" t="s">
        <v>214</v>
      </c>
      <c r="F47" s="209">
        <v>0.1</v>
      </c>
      <c r="G47" s="209">
        <v>74.3</v>
      </c>
      <c r="H47" s="210">
        <f t="shared" si="1"/>
        <v>7.43</v>
      </c>
    </row>
    <row r="48" spans="2:8" ht="15" x14ac:dyDescent="0.2">
      <c r="B48" s="32"/>
      <c r="C48" s="206">
        <v>367</v>
      </c>
      <c r="D48" s="207" t="s">
        <v>215</v>
      </c>
      <c r="E48" s="208" t="s">
        <v>214</v>
      </c>
      <c r="F48" s="209">
        <v>0.08</v>
      </c>
      <c r="G48" s="209">
        <v>70.91</v>
      </c>
      <c r="H48" s="210">
        <f t="shared" si="1"/>
        <v>5.6727999999999996</v>
      </c>
    </row>
    <row r="49" spans="2:8" ht="15" x14ac:dyDescent="0.2">
      <c r="B49" s="32"/>
      <c r="C49" s="206">
        <v>1379</v>
      </c>
      <c r="D49" s="207" t="s">
        <v>216</v>
      </c>
      <c r="E49" s="208" t="s">
        <v>217</v>
      </c>
      <c r="F49" s="209">
        <v>13.67</v>
      </c>
      <c r="G49" s="209">
        <v>0.86</v>
      </c>
      <c r="H49" s="210">
        <f t="shared" si="1"/>
        <v>11.7562</v>
      </c>
    </row>
    <row r="50" spans="2:8" ht="15" x14ac:dyDescent="0.2">
      <c r="B50" s="32"/>
      <c r="C50" s="206">
        <v>5061</v>
      </c>
      <c r="D50" s="207" t="s">
        <v>218</v>
      </c>
      <c r="E50" s="208" t="s">
        <v>217</v>
      </c>
      <c r="F50" s="209">
        <v>0.5</v>
      </c>
      <c r="G50" s="209">
        <v>20.95</v>
      </c>
      <c r="H50" s="210">
        <f t="shared" si="1"/>
        <v>10.475</v>
      </c>
    </row>
    <row r="51" spans="2:8" ht="15" x14ac:dyDescent="0.2">
      <c r="B51" s="32"/>
      <c r="C51" s="206">
        <v>4460</v>
      </c>
      <c r="D51" s="207" t="s">
        <v>219</v>
      </c>
      <c r="E51" s="208" t="s">
        <v>207</v>
      </c>
      <c r="F51" s="209">
        <v>0.9</v>
      </c>
      <c r="G51" s="209">
        <v>10.44</v>
      </c>
      <c r="H51" s="210">
        <f t="shared" si="1"/>
        <v>9.395999999999999</v>
      </c>
    </row>
    <row r="52" spans="2:8" ht="30" x14ac:dyDescent="0.2">
      <c r="B52" s="32"/>
      <c r="C52" s="206">
        <v>43682</v>
      </c>
      <c r="D52" s="207" t="s">
        <v>220</v>
      </c>
      <c r="E52" s="208" t="s">
        <v>211</v>
      </c>
      <c r="F52" s="209">
        <v>1</v>
      </c>
      <c r="G52" s="209">
        <v>23.05</v>
      </c>
      <c r="H52" s="210">
        <f t="shared" si="1"/>
        <v>23.05</v>
      </c>
    </row>
    <row r="53" spans="2:8" ht="15" x14ac:dyDescent="0.2">
      <c r="B53" s="32"/>
      <c r="C53" s="206">
        <v>20247</v>
      </c>
      <c r="D53" s="207" t="s">
        <v>221</v>
      </c>
      <c r="E53" s="208" t="s">
        <v>217</v>
      </c>
      <c r="F53" s="209">
        <v>0.38</v>
      </c>
      <c r="G53" s="209">
        <v>23.6</v>
      </c>
      <c r="H53" s="210">
        <f t="shared" si="1"/>
        <v>8.968</v>
      </c>
    </row>
    <row r="54" spans="2:8" ht="15.75" x14ac:dyDescent="0.2">
      <c r="B54" s="249"/>
      <c r="C54" s="199"/>
      <c r="D54" s="199" t="s">
        <v>189</v>
      </c>
      <c r="E54" s="199"/>
      <c r="F54" s="199"/>
      <c r="G54" s="199"/>
      <c r="H54" s="332">
        <f>H43+H44+H45+H46+H47+H48+H49+H50+H51+H52+H53</f>
        <v>197.64699999999999</v>
      </c>
    </row>
    <row r="55" spans="2:8" ht="15.75" x14ac:dyDescent="0.2">
      <c r="B55" s="32"/>
      <c r="C55" s="33"/>
      <c r="D55" s="200"/>
      <c r="E55" s="34"/>
      <c r="F55" s="35"/>
      <c r="G55" s="36"/>
      <c r="H55" s="201"/>
    </row>
    <row r="56" spans="2:8" ht="15.75" x14ac:dyDescent="0.2">
      <c r="B56" s="188" t="s">
        <v>122</v>
      </c>
      <c r="C56" s="189" t="s">
        <v>174</v>
      </c>
      <c r="D56" s="190" t="s">
        <v>29</v>
      </c>
      <c r="E56" s="191" t="s">
        <v>193</v>
      </c>
      <c r="F56" s="192"/>
      <c r="G56" s="193"/>
      <c r="H56" s="194">
        <f>H63</f>
        <v>24061.17</v>
      </c>
    </row>
    <row r="57" spans="2:8" ht="15.75" x14ac:dyDescent="0.2">
      <c r="B57" s="212"/>
      <c r="C57" s="213"/>
      <c r="D57" s="214" t="s">
        <v>222</v>
      </c>
      <c r="E57" s="215"/>
      <c r="F57" s="251"/>
      <c r="G57" s="216"/>
      <c r="H57" s="201"/>
    </row>
    <row r="58" spans="2:8" ht="15" x14ac:dyDescent="0.2">
      <c r="B58" s="32"/>
      <c r="C58" s="33">
        <v>34780</v>
      </c>
      <c r="D58" s="195" t="s">
        <v>223</v>
      </c>
      <c r="E58" s="217" t="s">
        <v>202</v>
      </c>
      <c r="F58" s="218">
        <v>91</v>
      </c>
      <c r="G58" s="196">
        <v>114.39</v>
      </c>
      <c r="H58" s="219">
        <f>F58*G58</f>
        <v>10409.49</v>
      </c>
    </row>
    <row r="59" spans="2:8" ht="15" x14ac:dyDescent="0.2">
      <c r="B59" s="32"/>
      <c r="C59" s="33">
        <v>4083</v>
      </c>
      <c r="D59" s="195" t="s">
        <v>224</v>
      </c>
      <c r="E59" s="217" t="s">
        <v>202</v>
      </c>
      <c r="F59" s="218">
        <v>176</v>
      </c>
      <c r="G59" s="196">
        <v>26.82</v>
      </c>
      <c r="H59" s="219">
        <f t="shared" ref="H59:H62" si="2">F59*G59</f>
        <v>4720.32</v>
      </c>
    </row>
    <row r="60" spans="2:8" ht="30" x14ac:dyDescent="0.2">
      <c r="B60" s="32"/>
      <c r="C60" s="33">
        <v>6122</v>
      </c>
      <c r="D60" s="195" t="s">
        <v>225</v>
      </c>
      <c r="E60" s="217" t="s">
        <v>202</v>
      </c>
      <c r="F60" s="218">
        <v>176</v>
      </c>
      <c r="G60" s="196">
        <v>17.809999999999999</v>
      </c>
      <c r="H60" s="219">
        <f t="shared" si="2"/>
        <v>3134.56</v>
      </c>
    </row>
    <row r="61" spans="2:8" ht="15" x14ac:dyDescent="0.2">
      <c r="B61" s="32"/>
      <c r="C61" s="33">
        <v>244</v>
      </c>
      <c r="D61" s="195" t="s">
        <v>226</v>
      </c>
      <c r="E61" s="217" t="s">
        <v>202</v>
      </c>
      <c r="F61" s="218">
        <v>160</v>
      </c>
      <c r="G61" s="196">
        <v>11.24</v>
      </c>
      <c r="H61" s="219">
        <f t="shared" si="2"/>
        <v>1798.4</v>
      </c>
    </row>
    <row r="62" spans="2:8" ht="15" x14ac:dyDescent="0.2">
      <c r="B62" s="32"/>
      <c r="C62" s="33">
        <v>7592</v>
      </c>
      <c r="D62" s="195" t="s">
        <v>227</v>
      </c>
      <c r="E62" s="217" t="s">
        <v>202</v>
      </c>
      <c r="F62" s="218">
        <v>160</v>
      </c>
      <c r="G62" s="196">
        <v>24.99</v>
      </c>
      <c r="H62" s="219">
        <f t="shared" si="2"/>
        <v>3998.3999999999996</v>
      </c>
    </row>
    <row r="63" spans="2:8" ht="15.75" x14ac:dyDescent="0.2">
      <c r="B63" s="32"/>
      <c r="C63" s="33"/>
      <c r="D63" s="200" t="s">
        <v>189</v>
      </c>
      <c r="E63" s="217"/>
      <c r="F63" s="218"/>
      <c r="G63" s="196"/>
      <c r="H63" s="220">
        <f>SUM(H58:H62)</f>
        <v>24061.17</v>
      </c>
    </row>
    <row r="64" spans="2:8" ht="15" x14ac:dyDescent="0.2">
      <c r="B64" s="32"/>
      <c r="C64" s="33"/>
      <c r="D64" s="195"/>
      <c r="E64" s="34"/>
      <c r="F64" s="35"/>
      <c r="G64" s="36"/>
      <c r="H64" s="219"/>
    </row>
    <row r="65" spans="2:8" ht="15.75" x14ac:dyDescent="0.2">
      <c r="B65" s="188" t="s">
        <v>123</v>
      </c>
      <c r="C65" s="189" t="s">
        <v>174</v>
      </c>
      <c r="D65" s="190" t="s">
        <v>136</v>
      </c>
      <c r="E65" s="191" t="s">
        <v>2</v>
      </c>
      <c r="F65" s="192"/>
      <c r="G65" s="193"/>
      <c r="H65" s="194">
        <f>H69+H76</f>
        <v>523.66999999999996</v>
      </c>
    </row>
    <row r="66" spans="2:8" ht="15.75" x14ac:dyDescent="0.2">
      <c r="B66" s="212"/>
      <c r="C66" s="213"/>
      <c r="D66" s="214" t="s">
        <v>222</v>
      </c>
      <c r="E66" s="215"/>
      <c r="F66" s="221"/>
      <c r="G66" s="216"/>
      <c r="H66" s="201"/>
    </row>
    <row r="67" spans="2:8" ht="30" x14ac:dyDescent="0.2">
      <c r="B67" s="32" t="s">
        <v>30</v>
      </c>
      <c r="C67" s="33" t="s">
        <v>41</v>
      </c>
      <c r="D67" s="195" t="s">
        <v>42</v>
      </c>
      <c r="E67" s="34" t="s">
        <v>8</v>
      </c>
      <c r="F67" s="218">
        <v>1.1000000000000001</v>
      </c>
      <c r="G67" s="196">
        <v>20.91</v>
      </c>
      <c r="H67" s="219">
        <f t="shared" ref="H67:H68" si="3">IF($F67*$G67&lt;0.01,0.01,TRUNC(($F67*$G67),2))</f>
        <v>23</v>
      </c>
    </row>
    <row r="68" spans="2:8" ht="30" x14ac:dyDescent="0.2">
      <c r="B68" s="32" t="s">
        <v>30</v>
      </c>
      <c r="C68" s="33" t="s">
        <v>43</v>
      </c>
      <c r="D68" s="195" t="s">
        <v>21</v>
      </c>
      <c r="E68" s="34" t="s">
        <v>8</v>
      </c>
      <c r="F68" s="218">
        <v>2.5</v>
      </c>
      <c r="G68" s="196">
        <v>16.75</v>
      </c>
      <c r="H68" s="219">
        <f t="shared" si="3"/>
        <v>41.87</v>
      </c>
    </row>
    <row r="69" spans="2:8" ht="15.75" x14ac:dyDescent="0.2">
      <c r="B69" s="222"/>
      <c r="C69" s="223"/>
      <c r="D69" s="199" t="s">
        <v>189</v>
      </c>
      <c r="E69" s="191"/>
      <c r="F69" s="192"/>
      <c r="G69" s="193"/>
      <c r="H69" s="224">
        <f>SUM(H67:H68)</f>
        <v>64.87</v>
      </c>
    </row>
    <row r="70" spans="2:8" ht="15.75" x14ac:dyDescent="0.2">
      <c r="B70" s="225"/>
      <c r="C70" s="226"/>
      <c r="D70" s="227" t="s">
        <v>228</v>
      </c>
      <c r="E70" s="228"/>
      <c r="F70" s="229"/>
      <c r="G70" s="230"/>
      <c r="H70" s="231"/>
    </row>
    <row r="71" spans="2:8" ht="45" x14ac:dyDescent="0.2">
      <c r="B71" s="32" t="s">
        <v>30</v>
      </c>
      <c r="C71" s="33" t="s">
        <v>34</v>
      </c>
      <c r="D71" s="195" t="s">
        <v>35</v>
      </c>
      <c r="E71" s="34" t="s">
        <v>3</v>
      </c>
      <c r="F71" s="196">
        <v>1</v>
      </c>
      <c r="G71" s="196">
        <v>8.0500000000000007</v>
      </c>
      <c r="H71" s="197">
        <f>IF($F71*$G71&lt;0.01,0.01,TRUNC(($F71*$G71),2))</f>
        <v>8.0500000000000007</v>
      </c>
    </row>
    <row r="72" spans="2:8" ht="30" x14ac:dyDescent="0.2">
      <c r="B72" s="32" t="s">
        <v>30</v>
      </c>
      <c r="C72" s="33" t="s">
        <v>36</v>
      </c>
      <c r="D72" s="195" t="s">
        <v>37</v>
      </c>
      <c r="E72" s="34" t="s">
        <v>3</v>
      </c>
      <c r="F72" s="196">
        <v>4</v>
      </c>
      <c r="G72" s="196">
        <v>11.16</v>
      </c>
      <c r="H72" s="197">
        <f>IF($F72*$G72&lt;0.01,0.01,TRUNC(($F72*$G72),2))</f>
        <v>44.64</v>
      </c>
    </row>
    <row r="73" spans="2:8" ht="45" x14ac:dyDescent="0.2">
      <c r="B73" s="32" t="s">
        <v>30</v>
      </c>
      <c r="C73" s="33" t="s">
        <v>38</v>
      </c>
      <c r="D73" s="195" t="s">
        <v>154</v>
      </c>
      <c r="E73" s="34" t="s">
        <v>2</v>
      </c>
      <c r="F73" s="196">
        <v>1</v>
      </c>
      <c r="G73" s="196">
        <v>400</v>
      </c>
      <c r="H73" s="197">
        <f>IF($F73*$G73&lt;0.01,0.01,TRUNC(($F73*$G73),2))</f>
        <v>400</v>
      </c>
    </row>
    <row r="74" spans="2:8" ht="30" x14ac:dyDescent="0.2">
      <c r="B74" s="32" t="s">
        <v>30</v>
      </c>
      <c r="C74" s="33" t="s">
        <v>39</v>
      </c>
      <c r="D74" s="195" t="s">
        <v>40</v>
      </c>
      <c r="E74" s="34" t="s">
        <v>0</v>
      </c>
      <c r="F74" s="196">
        <v>0.11</v>
      </c>
      <c r="G74" s="196">
        <v>23.04</v>
      </c>
      <c r="H74" s="197">
        <f>IF($F74*$G74&lt;0.01,0.01,TRUNC(($F74*$G74),2))</f>
        <v>2.5299999999999998</v>
      </c>
    </row>
    <row r="75" spans="2:8" ht="60" x14ac:dyDescent="0.2">
      <c r="B75" s="32" t="s">
        <v>30</v>
      </c>
      <c r="C75" s="33" t="s">
        <v>44</v>
      </c>
      <c r="D75" s="195" t="s">
        <v>157</v>
      </c>
      <c r="E75" s="34" t="s">
        <v>1</v>
      </c>
      <c r="F75" s="196">
        <v>0.01</v>
      </c>
      <c r="G75" s="196">
        <v>358.35</v>
      </c>
      <c r="H75" s="197">
        <f>IF($F75*$G75&lt;0.01,0.01,TRUNC(($F75*$G75),2))</f>
        <v>3.58</v>
      </c>
    </row>
    <row r="76" spans="2:8" ht="15.75" x14ac:dyDescent="0.2">
      <c r="B76" s="232"/>
      <c r="C76" s="233"/>
      <c r="D76" s="199" t="s">
        <v>189</v>
      </c>
      <c r="E76" s="234"/>
      <c r="F76" s="235"/>
      <c r="G76" s="236"/>
      <c r="H76" s="224">
        <f>SUM(H71:H75)</f>
        <v>458.79999999999995</v>
      </c>
    </row>
    <row r="77" spans="2:8" ht="15" x14ac:dyDescent="0.2">
      <c r="B77" s="32"/>
      <c r="C77" s="33"/>
      <c r="D77" s="195"/>
      <c r="E77" s="34"/>
      <c r="F77" s="35"/>
      <c r="G77" s="36"/>
      <c r="H77" s="219"/>
    </row>
    <row r="78" spans="2:8" ht="63" x14ac:dyDescent="0.2">
      <c r="B78" s="222" t="s">
        <v>26</v>
      </c>
      <c r="C78" s="223" t="s">
        <v>174</v>
      </c>
      <c r="D78" s="237" t="s">
        <v>147</v>
      </c>
      <c r="E78" s="191" t="s">
        <v>3</v>
      </c>
      <c r="F78" s="192"/>
      <c r="G78" s="193"/>
      <c r="H78" s="194">
        <f>H83+H94+H100</f>
        <v>11294.254099999998</v>
      </c>
    </row>
    <row r="79" spans="2:8" ht="15.75" x14ac:dyDescent="0.2">
      <c r="B79" s="212"/>
      <c r="C79" s="213"/>
      <c r="D79" s="214" t="s">
        <v>222</v>
      </c>
      <c r="E79" s="215"/>
      <c r="F79" s="221"/>
      <c r="G79" s="216"/>
      <c r="H79" s="201"/>
    </row>
    <row r="80" spans="2:8" ht="15" x14ac:dyDescent="0.2">
      <c r="B80" s="32" t="s">
        <v>175</v>
      </c>
      <c r="C80" s="33" t="s">
        <v>164</v>
      </c>
      <c r="D80" s="195" t="s">
        <v>166</v>
      </c>
      <c r="E80" s="34" t="s">
        <v>8</v>
      </c>
      <c r="F80" s="196">
        <v>75</v>
      </c>
      <c r="G80" s="196">
        <v>19.309999999999999</v>
      </c>
      <c r="H80" s="197">
        <f t="shared" ref="H80:H81" si="4">IF($F80*$G80&lt;0.01,0.01,TRUNC(($F80*$G80),2))</f>
        <v>1448.25</v>
      </c>
    </row>
    <row r="81" spans="2:8" ht="15" x14ac:dyDescent="0.2">
      <c r="B81" s="32" t="s">
        <v>175</v>
      </c>
      <c r="C81" s="33" t="s">
        <v>165</v>
      </c>
      <c r="D81" s="195" t="s">
        <v>167</v>
      </c>
      <c r="E81" s="34" t="s">
        <v>8</v>
      </c>
      <c r="F81" s="196">
        <v>9</v>
      </c>
      <c r="G81" s="196">
        <v>24.05</v>
      </c>
      <c r="H81" s="197">
        <f t="shared" si="4"/>
        <v>216.45</v>
      </c>
    </row>
    <row r="82" spans="2:8" ht="15" x14ac:dyDescent="0.2">
      <c r="B82" s="32" t="s">
        <v>175</v>
      </c>
      <c r="C82" s="33" t="s">
        <v>229</v>
      </c>
      <c r="D82" s="195" t="s">
        <v>230</v>
      </c>
      <c r="E82" s="34" t="s">
        <v>8</v>
      </c>
      <c r="F82" s="196">
        <v>26</v>
      </c>
      <c r="G82" s="196">
        <v>21.78</v>
      </c>
      <c r="H82" s="197">
        <f>F82*G82</f>
        <v>566.28</v>
      </c>
    </row>
    <row r="83" spans="2:8" ht="15.75" x14ac:dyDescent="0.2">
      <c r="B83" s="232"/>
      <c r="C83" s="233"/>
      <c r="D83" s="199" t="s">
        <v>189</v>
      </c>
      <c r="E83" s="234"/>
      <c r="F83" s="238"/>
      <c r="G83" s="238"/>
      <c r="H83" s="239">
        <f>SUM(H80:H82)</f>
        <v>2230.98</v>
      </c>
    </row>
    <row r="84" spans="2:8" ht="15" x14ac:dyDescent="0.2">
      <c r="B84" s="32"/>
      <c r="C84" s="33"/>
      <c r="D84" s="195"/>
      <c r="E84" s="34"/>
      <c r="F84" s="196"/>
      <c r="G84" s="196"/>
      <c r="H84" s="197"/>
    </row>
    <row r="85" spans="2:8" ht="15.75" x14ac:dyDescent="0.2">
      <c r="B85" s="212"/>
      <c r="C85" s="213"/>
      <c r="D85" s="214" t="s">
        <v>228</v>
      </c>
      <c r="E85" s="215"/>
      <c r="F85" s="240"/>
      <c r="G85" s="240"/>
      <c r="H85" s="241"/>
    </row>
    <row r="86" spans="2:8" ht="15" x14ac:dyDescent="0.2">
      <c r="B86" s="32" t="s">
        <v>30</v>
      </c>
      <c r="C86" s="33" t="s">
        <v>48</v>
      </c>
      <c r="D86" s="195" t="s">
        <v>22</v>
      </c>
      <c r="E86" s="34" t="s">
        <v>4</v>
      </c>
      <c r="F86" s="196">
        <v>8.4</v>
      </c>
      <c r="G86" s="196">
        <v>29.55</v>
      </c>
      <c r="H86" s="197">
        <f t="shared" ref="H86:H91" si="5">IF($F86*$G86&lt;0.01,0.01,TRUNC(($F86*$G86),2))</f>
        <v>248.22</v>
      </c>
    </row>
    <row r="87" spans="2:8" ht="45" x14ac:dyDescent="0.2">
      <c r="B87" s="32" t="s">
        <v>30</v>
      </c>
      <c r="C87" s="33" t="s">
        <v>168</v>
      </c>
      <c r="D87" s="195" t="s">
        <v>153</v>
      </c>
      <c r="E87" s="34" t="s">
        <v>7</v>
      </c>
      <c r="F87" s="196">
        <v>23.74</v>
      </c>
      <c r="G87" s="196">
        <v>21.04</v>
      </c>
      <c r="H87" s="197">
        <f t="shared" si="5"/>
        <v>499.48</v>
      </c>
    </row>
    <row r="88" spans="2:8" ht="30" x14ac:dyDescent="0.2">
      <c r="B88" s="32" t="s">
        <v>30</v>
      </c>
      <c r="C88" s="33" t="s">
        <v>156</v>
      </c>
      <c r="D88" s="195" t="s">
        <v>155</v>
      </c>
      <c r="E88" s="34" t="s">
        <v>0</v>
      </c>
      <c r="F88" s="196">
        <v>4.2350000000000003</v>
      </c>
      <c r="G88" s="196">
        <v>23.21</v>
      </c>
      <c r="H88" s="197">
        <f t="shared" si="5"/>
        <v>98.29</v>
      </c>
    </row>
    <row r="89" spans="2:8" ht="45" x14ac:dyDescent="0.2">
      <c r="B89" s="32" t="s">
        <v>175</v>
      </c>
      <c r="C89" s="33">
        <v>20204</v>
      </c>
      <c r="D89" s="195" t="s">
        <v>231</v>
      </c>
      <c r="E89" s="34" t="s">
        <v>207</v>
      </c>
      <c r="F89" s="196">
        <v>22.3</v>
      </c>
      <c r="G89" s="196">
        <v>90.45</v>
      </c>
      <c r="H89" s="197">
        <f t="shared" si="5"/>
        <v>2017.03</v>
      </c>
    </row>
    <row r="90" spans="2:8" ht="45" x14ac:dyDescent="0.2">
      <c r="B90" s="32" t="s">
        <v>175</v>
      </c>
      <c r="C90" s="33">
        <v>4470</v>
      </c>
      <c r="D90" s="195" t="s">
        <v>232</v>
      </c>
      <c r="E90" s="34" t="s">
        <v>207</v>
      </c>
      <c r="F90" s="196">
        <v>1</v>
      </c>
      <c r="G90" s="196">
        <v>135.66999999999999</v>
      </c>
      <c r="H90" s="197">
        <f t="shared" si="5"/>
        <v>135.66999999999999</v>
      </c>
    </row>
    <row r="91" spans="2:8" ht="15" x14ac:dyDescent="0.2">
      <c r="B91" s="32"/>
      <c r="C91" s="33">
        <v>1379</v>
      </c>
      <c r="D91" s="195" t="s">
        <v>233</v>
      </c>
      <c r="E91" s="34" t="s">
        <v>0</v>
      </c>
      <c r="F91" s="196">
        <v>155</v>
      </c>
      <c r="G91" s="196">
        <v>0.92</v>
      </c>
      <c r="H91" s="197">
        <f t="shared" si="5"/>
        <v>142.6</v>
      </c>
    </row>
    <row r="92" spans="2:8" ht="15" x14ac:dyDescent="0.2">
      <c r="B92" s="32"/>
      <c r="C92" s="33">
        <v>0.92</v>
      </c>
      <c r="D92" s="195" t="s">
        <v>234</v>
      </c>
      <c r="E92" s="34" t="s">
        <v>214</v>
      </c>
      <c r="F92" s="196">
        <v>1.22</v>
      </c>
      <c r="G92" s="196">
        <v>67.5</v>
      </c>
      <c r="H92" s="197">
        <f>F92*G92</f>
        <v>82.35</v>
      </c>
    </row>
    <row r="93" spans="2:8" ht="30" x14ac:dyDescent="0.2">
      <c r="B93" s="32"/>
      <c r="C93" s="33">
        <v>4730</v>
      </c>
      <c r="D93" s="195" t="s">
        <v>235</v>
      </c>
      <c r="E93" s="34" t="s">
        <v>214</v>
      </c>
      <c r="F93" s="196">
        <v>5.09</v>
      </c>
      <c r="G93" s="196">
        <v>69.83</v>
      </c>
      <c r="H93" s="197">
        <f>F93*G93</f>
        <v>355.43469999999996</v>
      </c>
    </row>
    <row r="94" spans="2:8" ht="15.75" x14ac:dyDescent="0.2">
      <c r="B94" s="232"/>
      <c r="C94" s="252"/>
      <c r="D94" s="199" t="s">
        <v>189</v>
      </c>
      <c r="E94" s="234"/>
      <c r="F94" s="238"/>
      <c r="G94" s="253"/>
      <c r="H94" s="239">
        <f>SUM(H86:H93)</f>
        <v>3579.0746999999997</v>
      </c>
    </row>
    <row r="95" spans="2:8" ht="15.75" x14ac:dyDescent="0.2">
      <c r="B95" s="212"/>
      <c r="C95" s="213"/>
      <c r="D95" s="214"/>
      <c r="E95" s="215"/>
      <c r="F95" s="240"/>
      <c r="G95" s="240"/>
      <c r="H95" s="241"/>
    </row>
    <row r="96" spans="2:8" ht="15.75" x14ac:dyDescent="0.2">
      <c r="B96" s="212"/>
      <c r="C96" s="213"/>
      <c r="D96" s="214" t="s">
        <v>236</v>
      </c>
      <c r="E96" s="215"/>
      <c r="F96" s="240"/>
      <c r="G96" s="240"/>
      <c r="H96" s="241"/>
    </row>
    <row r="97" spans="2:8" ht="30" x14ac:dyDescent="0.2">
      <c r="B97" s="32" t="s">
        <v>151</v>
      </c>
      <c r="C97" s="33" t="s">
        <v>237</v>
      </c>
      <c r="D97" s="195" t="s">
        <v>238</v>
      </c>
      <c r="E97" s="34" t="s">
        <v>23</v>
      </c>
      <c r="F97" s="242">
        <v>2.0036499999999999</v>
      </c>
      <c r="G97" s="196">
        <v>157.25</v>
      </c>
      <c r="H97" s="197">
        <f>IF($F97*$G97&lt;0.01,0.01,TRUNC(($F97*$G97),2))</f>
        <v>315.07</v>
      </c>
    </row>
    <row r="98" spans="2:8" ht="30" x14ac:dyDescent="0.2">
      <c r="B98" s="32" t="s">
        <v>151</v>
      </c>
      <c r="C98" s="33" t="s">
        <v>162</v>
      </c>
      <c r="D98" s="195" t="s">
        <v>163</v>
      </c>
      <c r="E98" s="34" t="s">
        <v>23</v>
      </c>
      <c r="F98" s="242">
        <v>1.29</v>
      </c>
      <c r="G98" s="196">
        <v>197.96</v>
      </c>
      <c r="H98" s="197">
        <f>IF($F98*$G98&lt;0.01,0.01,TRUNC(($F98*$G98),2))</f>
        <v>255.36</v>
      </c>
    </row>
    <row r="99" spans="2:8" ht="30.75" thickBot="1" x14ac:dyDescent="0.25">
      <c r="B99" s="181" t="s">
        <v>151</v>
      </c>
      <c r="C99" s="254" t="s">
        <v>239</v>
      </c>
      <c r="D99" s="183" t="s">
        <v>240</v>
      </c>
      <c r="E99" s="255" t="s">
        <v>23</v>
      </c>
      <c r="F99" s="256">
        <v>18</v>
      </c>
      <c r="G99" s="257">
        <v>49.828800000000001</v>
      </c>
      <c r="H99" s="258">
        <f>IF($F99*$G99&lt;0.01,0.01,TRUNC(($F99*$G99),2))</f>
        <v>896.91</v>
      </c>
    </row>
    <row r="100" spans="2:8" ht="16.5" thickBot="1" x14ac:dyDescent="0.25">
      <c r="B100" s="259"/>
      <c r="C100" s="260"/>
      <c r="D100" s="261" t="s">
        <v>189</v>
      </c>
      <c r="E100" s="439"/>
      <c r="F100" s="440"/>
      <c r="G100" s="441"/>
      <c r="H100" s="262">
        <f>SUM(H92:H99)</f>
        <v>5484.1993999999986</v>
      </c>
    </row>
  </sheetData>
  <mergeCells count="9">
    <mergeCell ref="E100:G100"/>
    <mergeCell ref="B4:H12"/>
    <mergeCell ref="C19:H19"/>
    <mergeCell ref="C21:H21"/>
    <mergeCell ref="C23:H23"/>
    <mergeCell ref="B25:H25"/>
    <mergeCell ref="C13:H13"/>
    <mergeCell ref="C15:H15"/>
    <mergeCell ref="C17:H17"/>
  </mergeCells>
  <printOptions horizontalCentered="1"/>
  <pageMargins left="0.98425196850393704" right="0.59055118110236227" top="0.98425196850393704" bottom="0.98425196850393704" header="0.59055118110236227" footer="1.1811023622047245"/>
  <pageSetup paperSize="9" scale="56" fitToHeight="0" orientation="portrait" r:id="rId1"/>
  <headerFooter alignWithMargins="0">
    <oddFooter>Página &amp;P de &amp;N</oddFooter>
  </headerFooter>
  <rowBreaks count="1" manualBreakCount="1">
    <brk id="69" min="1" max="7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76"/>
  <sheetViews>
    <sheetView view="pageBreakPreview" topLeftCell="A7" zoomScaleNormal="130" zoomScaleSheetLayoutView="100" workbookViewId="0">
      <selection activeCell="B12" sqref="B12:E12"/>
    </sheetView>
  </sheetViews>
  <sheetFormatPr defaultColWidth="9.140625" defaultRowHeight="12.75" x14ac:dyDescent="0.2"/>
  <cols>
    <col min="1" max="1" width="9.140625" style="12"/>
    <col min="2" max="2" width="8.7109375" style="7" customWidth="1"/>
    <col min="3" max="3" width="54.42578125" style="8" customWidth="1"/>
    <col min="4" max="5" width="22.7109375" style="9" customWidth="1"/>
    <col min="6" max="16384" width="9.140625" style="12"/>
  </cols>
  <sheetData>
    <row r="2" spans="2:5" ht="13.5" thickBot="1" x14ac:dyDescent="0.25"/>
    <row r="3" spans="2:5" x14ac:dyDescent="0.2">
      <c r="B3" s="468"/>
      <c r="C3" s="469"/>
      <c r="D3" s="469"/>
      <c r="E3" s="470"/>
    </row>
    <row r="4" spans="2:5" x14ac:dyDescent="0.2">
      <c r="B4" s="471"/>
      <c r="C4" s="472"/>
      <c r="D4" s="472"/>
      <c r="E4" s="473"/>
    </row>
    <row r="5" spans="2:5" x14ac:dyDescent="0.2">
      <c r="B5" s="471"/>
      <c r="C5" s="472"/>
      <c r="D5" s="472"/>
      <c r="E5" s="473"/>
    </row>
    <row r="6" spans="2:5" x14ac:dyDescent="0.2">
      <c r="B6" s="471"/>
      <c r="C6" s="472"/>
      <c r="D6" s="472"/>
      <c r="E6" s="473"/>
    </row>
    <row r="7" spans="2:5" x14ac:dyDescent="0.2">
      <c r="B7" s="471"/>
      <c r="C7" s="472"/>
      <c r="D7" s="472"/>
      <c r="E7" s="473"/>
    </row>
    <row r="8" spans="2:5" x14ac:dyDescent="0.2">
      <c r="B8" s="471"/>
      <c r="C8" s="472"/>
      <c r="D8" s="472"/>
      <c r="E8" s="473"/>
    </row>
    <row r="9" spans="2:5" x14ac:dyDescent="0.2">
      <c r="B9" s="471"/>
      <c r="C9" s="472"/>
      <c r="D9" s="472"/>
      <c r="E9" s="473"/>
    </row>
    <row r="10" spans="2:5" x14ac:dyDescent="0.2">
      <c r="B10" s="471"/>
      <c r="C10" s="472"/>
      <c r="D10" s="472"/>
      <c r="E10" s="473"/>
    </row>
    <row r="11" spans="2:5" ht="13.5" thickBot="1" x14ac:dyDescent="0.25">
      <c r="B11" s="474"/>
      <c r="C11" s="475"/>
      <c r="D11" s="475"/>
      <c r="E11" s="476"/>
    </row>
    <row r="12" spans="2:5" s="15" customFormat="1" ht="16.5" thickBot="1" x14ac:dyDescent="0.25">
      <c r="B12" s="465" t="s">
        <v>304</v>
      </c>
      <c r="C12" s="466"/>
      <c r="D12" s="466"/>
      <c r="E12" s="467"/>
    </row>
    <row r="13" spans="2:5" s="2" customFormat="1" ht="5.25" x14ac:dyDescent="0.2">
      <c r="B13" s="268"/>
      <c r="C13" s="13"/>
      <c r="D13" s="13"/>
      <c r="E13" s="269"/>
    </row>
    <row r="14" spans="2:5" s="2" customFormat="1" ht="5.25" x14ac:dyDescent="0.2">
      <c r="B14" s="270"/>
      <c r="C14" s="16"/>
      <c r="D14" s="16"/>
      <c r="E14" s="271"/>
    </row>
    <row r="15" spans="2:5" s="14" customFormat="1" ht="11.25" x14ac:dyDescent="0.2">
      <c r="B15" s="272" t="s">
        <v>12</v>
      </c>
      <c r="C15" s="463" t="s">
        <v>118</v>
      </c>
      <c r="D15" s="463"/>
      <c r="E15" s="464"/>
    </row>
    <row r="16" spans="2:5" s="4" customFormat="1" ht="5.25" x14ac:dyDescent="0.2">
      <c r="B16" s="273"/>
      <c r="C16" s="274"/>
      <c r="D16" s="275"/>
      <c r="E16" s="276"/>
    </row>
    <row r="17" spans="2:5" s="14" customFormat="1" ht="11.25" x14ac:dyDescent="0.2">
      <c r="B17" s="272" t="s">
        <v>14</v>
      </c>
      <c r="C17" s="463" t="s">
        <v>119</v>
      </c>
      <c r="D17" s="463"/>
      <c r="E17" s="464"/>
    </row>
    <row r="18" spans="2:5" s="4" customFormat="1" ht="5.25" x14ac:dyDescent="0.2">
      <c r="B18" s="273"/>
      <c r="C18" s="274"/>
      <c r="D18" s="275"/>
      <c r="E18" s="276"/>
    </row>
    <row r="19" spans="2:5" s="14" customFormat="1" ht="11.25" x14ac:dyDescent="0.2">
      <c r="B19" s="272" t="s">
        <v>20</v>
      </c>
      <c r="C19" s="463" t="s">
        <v>120</v>
      </c>
      <c r="D19" s="463"/>
      <c r="E19" s="464"/>
    </row>
    <row r="20" spans="2:5" s="2" customFormat="1" ht="5.25" x14ac:dyDescent="0.2">
      <c r="B20" s="277"/>
      <c r="C20" s="278"/>
      <c r="D20" s="279"/>
      <c r="E20" s="280"/>
    </row>
    <row r="21" spans="2:5" s="14" customFormat="1" ht="11.25" x14ac:dyDescent="0.2">
      <c r="B21" s="272" t="s">
        <v>5</v>
      </c>
      <c r="C21" s="463" t="s">
        <v>121</v>
      </c>
      <c r="D21" s="463"/>
      <c r="E21" s="464"/>
    </row>
    <row r="22" spans="2:5" s="2" customFormat="1" ht="5.25" x14ac:dyDescent="0.2">
      <c r="B22" s="277"/>
      <c r="C22" s="278"/>
      <c r="D22" s="279"/>
      <c r="E22" s="280"/>
    </row>
    <row r="23" spans="2:5" s="14" customFormat="1" ht="11.25" x14ac:dyDescent="0.2">
      <c r="B23" s="272" t="s">
        <v>15</v>
      </c>
      <c r="C23" s="463" t="s">
        <v>169</v>
      </c>
      <c r="D23" s="463"/>
      <c r="E23" s="464"/>
    </row>
    <row r="24" spans="2:5" s="2" customFormat="1" ht="5.25" x14ac:dyDescent="0.2">
      <c r="B24" s="277"/>
      <c r="C24" s="278"/>
      <c r="D24" s="279"/>
      <c r="E24" s="280"/>
    </row>
    <row r="25" spans="2:5" s="14" customFormat="1" ht="11.25" x14ac:dyDescent="0.2">
      <c r="B25" s="272" t="s">
        <v>31</v>
      </c>
      <c r="C25" s="463" t="s">
        <v>170</v>
      </c>
      <c r="D25" s="463"/>
      <c r="E25" s="464"/>
    </row>
    <row r="26" spans="2:5" s="4" customFormat="1" ht="5.25" x14ac:dyDescent="0.2">
      <c r="B26" s="281"/>
      <c r="C26" s="17"/>
      <c r="D26" s="17"/>
      <c r="E26" s="282"/>
    </row>
    <row r="27" spans="2:5" s="2" customFormat="1" ht="5.25" x14ac:dyDescent="0.2">
      <c r="B27" s="283"/>
      <c r="C27" s="264"/>
      <c r="D27" s="265"/>
      <c r="E27" s="284"/>
    </row>
    <row r="28" spans="2:5" s="14" customFormat="1" ht="11.25" x14ac:dyDescent="0.2">
      <c r="B28" s="477" t="s">
        <v>49</v>
      </c>
      <c r="C28" s="478" t="s">
        <v>50</v>
      </c>
      <c r="D28" s="479" t="s">
        <v>51</v>
      </c>
      <c r="E28" s="480"/>
    </row>
    <row r="29" spans="2:5" s="14" customFormat="1" ht="11.25" x14ac:dyDescent="0.2">
      <c r="B29" s="477"/>
      <c r="C29" s="478"/>
      <c r="D29" s="263" t="s">
        <v>52</v>
      </c>
      <c r="E29" s="285" t="s">
        <v>53</v>
      </c>
    </row>
    <row r="30" spans="2:5" s="2" customFormat="1" ht="5.25" x14ac:dyDescent="0.2">
      <c r="B30" s="302"/>
      <c r="C30" s="266"/>
      <c r="D30" s="267"/>
      <c r="E30" s="286"/>
    </row>
    <row r="31" spans="2:5" s="20" customFormat="1" ht="8.25" x14ac:dyDescent="0.15">
      <c r="B31" s="303"/>
      <c r="C31" s="18"/>
      <c r="D31" s="19"/>
      <c r="E31" s="287"/>
    </row>
    <row r="32" spans="2:5" s="1" customFormat="1" ht="11.25" x14ac:dyDescent="0.2">
      <c r="B32" s="304" t="s">
        <v>54</v>
      </c>
      <c r="C32" s="21" t="s">
        <v>55</v>
      </c>
      <c r="D32" s="22">
        <f>SUM(D34:D42)</f>
        <v>0.17799999999999999</v>
      </c>
      <c r="E32" s="288">
        <f>SUM(E34:E42)</f>
        <v>0.17799999999999999</v>
      </c>
    </row>
    <row r="33" spans="2:5" s="25" customFormat="1" ht="5.25" x14ac:dyDescent="0.15">
      <c r="B33" s="305"/>
      <c r="C33" s="23"/>
      <c r="D33" s="24"/>
      <c r="E33" s="289"/>
    </row>
    <row r="34" spans="2:5" s="5" customFormat="1" ht="11.25" x14ac:dyDescent="0.2">
      <c r="B34" s="306" t="s">
        <v>56</v>
      </c>
      <c r="C34" s="40" t="s">
        <v>57</v>
      </c>
      <c r="D34" s="26">
        <v>0</v>
      </c>
      <c r="E34" s="290">
        <v>0</v>
      </c>
    </row>
    <row r="35" spans="2:5" s="5" customFormat="1" ht="11.25" x14ac:dyDescent="0.2">
      <c r="B35" s="306" t="s">
        <v>58</v>
      </c>
      <c r="C35" s="40" t="s">
        <v>59</v>
      </c>
      <c r="D35" s="26">
        <v>1.4999999999999999E-2</v>
      </c>
      <c r="E35" s="290">
        <v>1.4999999999999999E-2</v>
      </c>
    </row>
    <row r="36" spans="2:5" s="5" customFormat="1" ht="11.25" x14ac:dyDescent="0.2">
      <c r="B36" s="306" t="s">
        <v>60</v>
      </c>
      <c r="C36" s="40" t="s">
        <v>61</v>
      </c>
      <c r="D36" s="26">
        <v>0.01</v>
      </c>
      <c r="E36" s="290">
        <v>0.01</v>
      </c>
    </row>
    <row r="37" spans="2:5" s="5" customFormat="1" ht="11.25" x14ac:dyDescent="0.2">
      <c r="B37" s="306" t="s">
        <v>62</v>
      </c>
      <c r="C37" s="40" t="s">
        <v>63</v>
      </c>
      <c r="D37" s="27">
        <v>2E-3</v>
      </c>
      <c r="E37" s="291">
        <v>2E-3</v>
      </c>
    </row>
    <row r="38" spans="2:5" s="5" customFormat="1" ht="11.25" x14ac:dyDescent="0.2">
      <c r="B38" s="306" t="s">
        <v>64</v>
      </c>
      <c r="C38" s="40" t="s">
        <v>65</v>
      </c>
      <c r="D38" s="27">
        <v>6.0000000000000001E-3</v>
      </c>
      <c r="E38" s="291">
        <v>6.0000000000000001E-3</v>
      </c>
    </row>
    <row r="39" spans="2:5" s="5" customFormat="1" ht="11.25" x14ac:dyDescent="0.2">
      <c r="B39" s="306" t="s">
        <v>66</v>
      </c>
      <c r="C39" s="40" t="s">
        <v>67</v>
      </c>
      <c r="D39" s="27">
        <v>2.5000000000000001E-2</v>
      </c>
      <c r="E39" s="291">
        <v>2.5000000000000001E-2</v>
      </c>
    </row>
    <row r="40" spans="2:5" s="5" customFormat="1" ht="11.25" x14ac:dyDescent="0.2">
      <c r="B40" s="306" t="s">
        <v>68</v>
      </c>
      <c r="C40" s="40" t="s">
        <v>69</v>
      </c>
      <c r="D40" s="27">
        <v>0.03</v>
      </c>
      <c r="E40" s="291">
        <v>0.03</v>
      </c>
    </row>
    <row r="41" spans="2:5" s="5" customFormat="1" ht="11.25" x14ac:dyDescent="0.2">
      <c r="B41" s="306" t="s">
        <v>70</v>
      </c>
      <c r="C41" s="40" t="s">
        <v>71</v>
      </c>
      <c r="D41" s="26">
        <v>0.08</v>
      </c>
      <c r="E41" s="290">
        <v>0.08</v>
      </c>
    </row>
    <row r="42" spans="2:5" s="5" customFormat="1" ht="11.25" x14ac:dyDescent="0.2">
      <c r="B42" s="306" t="s">
        <v>72</v>
      </c>
      <c r="C42" s="40" t="s">
        <v>73</v>
      </c>
      <c r="D42" s="27">
        <v>0.01</v>
      </c>
      <c r="E42" s="291">
        <v>0.01</v>
      </c>
    </row>
    <row r="43" spans="2:5" s="25" customFormat="1" ht="5.25" x14ac:dyDescent="0.15">
      <c r="B43" s="305"/>
      <c r="C43" s="23"/>
      <c r="D43" s="24"/>
      <c r="E43" s="289"/>
    </row>
    <row r="44" spans="2:5" s="1" customFormat="1" ht="11.25" x14ac:dyDescent="0.2">
      <c r="B44" s="304" t="s">
        <v>74</v>
      </c>
      <c r="C44" s="21" t="s">
        <v>75</v>
      </c>
      <c r="D44" s="22">
        <f>SUM(D46:D55)</f>
        <v>0.46279999999999993</v>
      </c>
      <c r="E44" s="288">
        <f>SUM(E46:E55)</f>
        <v>0.17549999999999996</v>
      </c>
    </row>
    <row r="45" spans="2:5" s="25" customFormat="1" ht="5.25" x14ac:dyDescent="0.15">
      <c r="B45" s="305"/>
      <c r="C45" s="23"/>
      <c r="D45" s="24"/>
      <c r="E45" s="289"/>
    </row>
    <row r="46" spans="2:5" s="5" customFormat="1" ht="11.25" x14ac:dyDescent="0.2">
      <c r="B46" s="306" t="s">
        <v>76</v>
      </c>
      <c r="C46" s="40" t="s">
        <v>77</v>
      </c>
      <c r="D46" s="26">
        <v>0.1787</v>
      </c>
      <c r="E46" s="290" t="s">
        <v>78</v>
      </c>
    </row>
    <row r="47" spans="2:5" s="5" customFormat="1" ht="11.25" x14ac:dyDescent="0.2">
      <c r="B47" s="306" t="s">
        <v>79</v>
      </c>
      <c r="C47" s="40" t="s">
        <v>80</v>
      </c>
      <c r="D47" s="26">
        <v>3.95E-2</v>
      </c>
      <c r="E47" s="290" t="s">
        <v>78</v>
      </c>
    </row>
    <row r="48" spans="2:5" s="5" customFormat="1" ht="11.25" x14ac:dyDescent="0.2">
      <c r="B48" s="306" t="s">
        <v>81</v>
      </c>
      <c r="C48" s="40" t="s">
        <v>82</v>
      </c>
      <c r="D48" s="26">
        <v>8.6E-3</v>
      </c>
      <c r="E48" s="290">
        <v>6.6E-3</v>
      </c>
    </row>
    <row r="49" spans="2:5" s="5" customFormat="1" ht="11.25" x14ac:dyDescent="0.2">
      <c r="B49" s="306" t="s">
        <v>83</v>
      </c>
      <c r="C49" s="40" t="s">
        <v>84</v>
      </c>
      <c r="D49" s="26">
        <v>0.1091</v>
      </c>
      <c r="E49" s="290">
        <v>8.3299999999999999E-2</v>
      </c>
    </row>
    <row r="50" spans="2:5" s="5" customFormat="1" ht="11.25" x14ac:dyDescent="0.2">
      <c r="B50" s="306" t="s">
        <v>85</v>
      </c>
      <c r="C50" s="40" t="s">
        <v>86</v>
      </c>
      <c r="D50" s="26">
        <v>6.9999999999999999E-4</v>
      </c>
      <c r="E50" s="290">
        <v>5.0000000000000001E-4</v>
      </c>
    </row>
    <row r="51" spans="2:5" s="5" customFormat="1" ht="11.25" x14ac:dyDescent="0.2">
      <c r="B51" s="306" t="s">
        <v>87</v>
      </c>
      <c r="C51" s="40" t="s">
        <v>88</v>
      </c>
      <c r="D51" s="26">
        <v>7.3000000000000001E-3</v>
      </c>
      <c r="E51" s="290">
        <v>5.5999999999999999E-3</v>
      </c>
    </row>
    <row r="52" spans="2:5" s="5" customFormat="1" ht="11.25" x14ac:dyDescent="0.2">
      <c r="B52" s="306" t="s">
        <v>89</v>
      </c>
      <c r="C52" s="40" t="s">
        <v>90</v>
      </c>
      <c r="D52" s="26">
        <v>1.49E-2</v>
      </c>
      <c r="E52" s="290" t="s">
        <v>78</v>
      </c>
    </row>
    <row r="53" spans="2:5" s="5" customFormat="1" ht="11.25" x14ac:dyDescent="0.2">
      <c r="B53" s="306" t="s">
        <v>91</v>
      </c>
      <c r="C53" s="40" t="s">
        <v>92</v>
      </c>
      <c r="D53" s="26">
        <v>1E-3</v>
      </c>
      <c r="E53" s="290">
        <v>8.0000000000000004E-4</v>
      </c>
    </row>
    <row r="54" spans="2:5" s="5" customFormat="1" ht="11.25" x14ac:dyDescent="0.2">
      <c r="B54" s="306" t="s">
        <v>93</v>
      </c>
      <c r="C54" s="40" t="s">
        <v>94</v>
      </c>
      <c r="D54" s="26">
        <v>0.1026</v>
      </c>
      <c r="E54" s="290">
        <v>7.8399999999999997E-2</v>
      </c>
    </row>
    <row r="55" spans="2:5" s="5" customFormat="1" ht="11.25" x14ac:dyDescent="0.2">
      <c r="B55" s="306" t="s">
        <v>95</v>
      </c>
      <c r="C55" s="40" t="s">
        <v>96</v>
      </c>
      <c r="D55" s="26">
        <v>4.0000000000000002E-4</v>
      </c>
      <c r="E55" s="290">
        <v>2.9999999999999997E-4</v>
      </c>
    </row>
    <row r="56" spans="2:5" s="25" customFormat="1" ht="5.25" x14ac:dyDescent="0.15">
      <c r="B56" s="305"/>
      <c r="C56" s="23"/>
      <c r="D56" s="24"/>
      <c r="E56" s="289"/>
    </row>
    <row r="57" spans="2:5" s="1" customFormat="1" ht="11.25" x14ac:dyDescent="0.2">
      <c r="B57" s="304" t="s">
        <v>97</v>
      </c>
      <c r="C57" s="21" t="s">
        <v>98</v>
      </c>
      <c r="D57" s="22">
        <f>SUM(D59:D63)</f>
        <v>0.11449999999999999</v>
      </c>
      <c r="E57" s="288">
        <f>SUM(E59:E63)</f>
        <v>8.7500000000000008E-2</v>
      </c>
    </row>
    <row r="58" spans="2:5" s="25" customFormat="1" ht="5.25" x14ac:dyDescent="0.15">
      <c r="B58" s="305"/>
      <c r="C58" s="23"/>
      <c r="D58" s="24"/>
      <c r="E58" s="289"/>
    </row>
    <row r="59" spans="2:5" s="5" customFormat="1" ht="11.25" x14ac:dyDescent="0.2">
      <c r="B59" s="306" t="s">
        <v>99</v>
      </c>
      <c r="C59" s="40" t="s">
        <v>100</v>
      </c>
      <c r="D59" s="27">
        <v>4.5199999999999997E-2</v>
      </c>
      <c r="E59" s="291">
        <v>3.4599999999999999E-2</v>
      </c>
    </row>
    <row r="60" spans="2:5" s="5" customFormat="1" ht="11.25" x14ac:dyDescent="0.2">
      <c r="B60" s="306" t="s">
        <v>101</v>
      </c>
      <c r="C60" s="40" t="s">
        <v>102</v>
      </c>
      <c r="D60" s="27">
        <v>1.1000000000000001E-3</v>
      </c>
      <c r="E60" s="291">
        <v>8.0000000000000004E-4</v>
      </c>
    </row>
    <row r="61" spans="2:5" s="5" customFormat="1" ht="11.25" x14ac:dyDescent="0.2">
      <c r="B61" s="306" t="s">
        <v>103</v>
      </c>
      <c r="C61" s="40" t="s">
        <v>104</v>
      </c>
      <c r="D61" s="27">
        <v>3.6400000000000002E-2</v>
      </c>
      <c r="E61" s="291">
        <v>2.7799999999999998E-2</v>
      </c>
    </row>
    <row r="62" spans="2:5" s="5" customFormat="1" ht="11.25" x14ac:dyDescent="0.2">
      <c r="B62" s="306" t="s">
        <v>105</v>
      </c>
      <c r="C62" s="40" t="s">
        <v>106</v>
      </c>
      <c r="D62" s="26">
        <v>2.8000000000000001E-2</v>
      </c>
      <c r="E62" s="290">
        <v>2.1399999999999999E-2</v>
      </c>
    </row>
    <row r="63" spans="2:5" s="5" customFormat="1" ht="11.25" x14ac:dyDescent="0.2">
      <c r="B63" s="306" t="s">
        <v>107</v>
      </c>
      <c r="C63" s="40" t="s">
        <v>108</v>
      </c>
      <c r="D63" s="27">
        <v>3.8E-3</v>
      </c>
      <c r="E63" s="291">
        <v>2.8999999999999998E-3</v>
      </c>
    </row>
    <row r="64" spans="2:5" s="25" customFormat="1" ht="5.25" x14ac:dyDescent="0.15">
      <c r="B64" s="305"/>
      <c r="C64" s="23"/>
      <c r="D64" s="24"/>
      <c r="E64" s="289"/>
    </row>
    <row r="65" spans="2:5" s="1" customFormat="1" ht="11.25" x14ac:dyDescent="0.2">
      <c r="B65" s="304" t="s">
        <v>109</v>
      </c>
      <c r="C65" s="21" t="s">
        <v>110</v>
      </c>
      <c r="D65" s="22">
        <f>SUM(D67:D68)</f>
        <v>8.6199999999999999E-2</v>
      </c>
      <c r="E65" s="288">
        <f>SUM(E67:E68)</f>
        <v>3.4099999999999998E-2</v>
      </c>
    </row>
    <row r="66" spans="2:5" s="25" customFormat="1" ht="5.25" x14ac:dyDescent="0.15">
      <c r="B66" s="305"/>
      <c r="C66" s="23"/>
      <c r="D66" s="24"/>
      <c r="E66" s="289"/>
    </row>
    <row r="67" spans="2:5" s="5" customFormat="1" ht="11.25" x14ac:dyDescent="0.2">
      <c r="B67" s="306" t="s">
        <v>111</v>
      </c>
      <c r="C67" s="40" t="s">
        <v>112</v>
      </c>
      <c r="D67" s="26">
        <f>ROUND(($D$32*$D$44),4)</f>
        <v>8.2400000000000001E-2</v>
      </c>
      <c r="E67" s="290">
        <f>ROUND(($E$32*$E$44),4)</f>
        <v>3.1199999999999999E-2</v>
      </c>
    </row>
    <row r="68" spans="2:5" s="5" customFormat="1" ht="22.5" x14ac:dyDescent="0.2">
      <c r="B68" s="306" t="s">
        <v>113</v>
      </c>
      <c r="C68" s="40" t="s">
        <v>114</v>
      </c>
      <c r="D68" s="26">
        <f>ROUND((SUM(($D$32*$D$60),($D$41*$D$59))),4)</f>
        <v>3.8E-3</v>
      </c>
      <c r="E68" s="290">
        <f>ROUND((SUM(($E$32*$E$60),($E$41*$E$59))),4)</f>
        <v>2.8999999999999998E-3</v>
      </c>
    </row>
    <row r="69" spans="2:5" s="25" customFormat="1" ht="5.25" x14ac:dyDescent="0.15">
      <c r="B69" s="305"/>
      <c r="C69" s="23"/>
      <c r="D69" s="24"/>
      <c r="E69" s="289"/>
    </row>
    <row r="70" spans="2:5" s="1" customFormat="1" ht="11.25" x14ac:dyDescent="0.2">
      <c r="B70" s="304" t="s">
        <v>115</v>
      </c>
      <c r="C70" s="21" t="s">
        <v>116</v>
      </c>
      <c r="D70" s="22">
        <f>SUM(D32,D44,D57,D65)</f>
        <v>0.84149999999999991</v>
      </c>
      <c r="E70" s="288">
        <f>SUM(E32,E44,E57,E65)</f>
        <v>0.47509999999999997</v>
      </c>
    </row>
    <row r="71" spans="2:5" s="20" customFormat="1" ht="8.25" x14ac:dyDescent="0.15">
      <c r="B71" s="292"/>
      <c r="C71" s="28"/>
      <c r="D71" s="29"/>
      <c r="E71" s="293"/>
    </row>
    <row r="72" spans="2:5" s="25" customFormat="1" ht="5.25" x14ac:dyDescent="0.15">
      <c r="B72" s="294"/>
      <c r="C72" s="6"/>
      <c r="D72" s="6"/>
      <c r="E72" s="295"/>
    </row>
    <row r="73" spans="2:5" s="5" customFormat="1" ht="22.5" customHeight="1" x14ac:dyDescent="0.2">
      <c r="B73" s="296" t="s">
        <v>117</v>
      </c>
      <c r="C73" s="481" t="s">
        <v>310</v>
      </c>
      <c r="D73" s="482"/>
      <c r="E73" s="483"/>
    </row>
    <row r="74" spans="2:5" s="25" customFormat="1" ht="5.25" x14ac:dyDescent="0.15">
      <c r="B74" s="297"/>
      <c r="C74" s="10"/>
      <c r="D74" s="10"/>
      <c r="E74" s="298"/>
    </row>
    <row r="75" spans="2:5" s="5" customFormat="1" ht="11.25" x14ac:dyDescent="0.2">
      <c r="B75" s="299"/>
      <c r="C75" s="300"/>
      <c r="D75" s="300"/>
      <c r="E75" s="301"/>
    </row>
    <row r="76" spans="2:5" s="1" customFormat="1" ht="12" thickBot="1" x14ac:dyDescent="0.25">
      <c r="B76" s="460"/>
      <c r="C76" s="461"/>
      <c r="D76" s="461"/>
      <c r="E76" s="462"/>
    </row>
  </sheetData>
  <mergeCells count="13">
    <mergeCell ref="B3:E11"/>
    <mergeCell ref="B28:B29"/>
    <mergeCell ref="C28:C29"/>
    <mergeCell ref="D28:E28"/>
    <mergeCell ref="C73:E73"/>
    <mergeCell ref="B76:E76"/>
    <mergeCell ref="C25:E25"/>
    <mergeCell ref="C23:E23"/>
    <mergeCell ref="B12:E12"/>
    <mergeCell ref="C15:E15"/>
    <mergeCell ref="C17:E17"/>
    <mergeCell ref="C19:E19"/>
    <mergeCell ref="C21:E21"/>
  </mergeCells>
  <printOptions horizontalCentered="1"/>
  <pageMargins left="0.98425196850393704" right="0.59055118110236227" top="0.98425196850393704" bottom="0.98425196850393704" header="0.59055118110236227" footer="1.1811023622047245"/>
  <pageSetup paperSize="9" scale="80" fitToHeight="0" orientation="portrait" r:id="rId1"/>
  <headerFooter alignWithMargins="0">
    <oddFooter>Página &amp;P de 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D77"/>
  <sheetViews>
    <sheetView view="pageBreakPreview" topLeftCell="A27" zoomScaleNormal="100" zoomScaleSheetLayoutView="100" workbookViewId="0">
      <selection activeCell="C15" sqref="C15"/>
    </sheetView>
  </sheetViews>
  <sheetFormatPr defaultColWidth="11.5703125" defaultRowHeight="12.75" x14ac:dyDescent="0.2"/>
  <cols>
    <col min="3" max="3" width="80.7109375" customWidth="1"/>
  </cols>
  <sheetData>
    <row r="4" spans="2:4" ht="13.5" thickBot="1" x14ac:dyDescent="0.25"/>
    <row r="5" spans="2:4" x14ac:dyDescent="0.2">
      <c r="B5" s="410"/>
      <c r="C5" s="411"/>
      <c r="D5" s="412"/>
    </row>
    <row r="6" spans="2:4" x14ac:dyDescent="0.2">
      <c r="B6" s="413"/>
      <c r="C6" s="414"/>
      <c r="D6" s="415"/>
    </row>
    <row r="7" spans="2:4" x14ac:dyDescent="0.2">
      <c r="B7" s="413"/>
      <c r="C7" s="414"/>
      <c r="D7" s="415"/>
    </row>
    <row r="8" spans="2:4" x14ac:dyDescent="0.2">
      <c r="B8" s="413"/>
      <c r="C8" s="414"/>
      <c r="D8" s="415"/>
    </row>
    <row r="9" spans="2:4" x14ac:dyDescent="0.2">
      <c r="B9" s="413"/>
      <c r="C9" s="414"/>
      <c r="D9" s="415"/>
    </row>
    <row r="10" spans="2:4" x14ac:dyDescent="0.2">
      <c r="B10" s="413"/>
      <c r="C10" s="414"/>
      <c r="D10" s="415"/>
    </row>
    <row r="11" spans="2:4" x14ac:dyDescent="0.2">
      <c r="B11" s="413"/>
      <c r="C11" s="414"/>
      <c r="D11" s="415"/>
    </row>
    <row r="12" spans="2:4" x14ac:dyDescent="0.2">
      <c r="B12" s="413"/>
      <c r="C12" s="414"/>
      <c r="D12" s="415"/>
    </row>
    <row r="13" spans="2:4" ht="15" customHeight="1" thickBot="1" x14ac:dyDescent="0.25">
      <c r="B13" s="416"/>
      <c r="C13" s="417"/>
      <c r="D13" s="418"/>
    </row>
    <row r="14" spans="2:4" ht="15.75" thickBot="1" x14ac:dyDescent="0.25">
      <c r="B14" s="484" t="s">
        <v>264</v>
      </c>
      <c r="C14" s="485"/>
      <c r="D14" s="486"/>
    </row>
    <row r="15" spans="2:4" ht="15" x14ac:dyDescent="0.2">
      <c r="B15" s="312" t="s">
        <v>265</v>
      </c>
      <c r="C15" s="313"/>
      <c r="D15" s="314"/>
    </row>
    <row r="16" spans="2:4" ht="15" x14ac:dyDescent="0.2">
      <c r="B16" s="312"/>
      <c r="C16" s="313"/>
      <c r="D16" s="314"/>
    </row>
    <row r="17" spans="2:4" ht="15.75" x14ac:dyDescent="0.25">
      <c r="B17" s="315" t="s">
        <v>266</v>
      </c>
      <c r="C17" s="313"/>
      <c r="D17" s="314"/>
    </row>
    <row r="18" spans="2:4" ht="15" x14ac:dyDescent="0.2">
      <c r="B18" s="312"/>
      <c r="C18" s="313"/>
      <c r="D18" s="314"/>
    </row>
    <row r="19" spans="2:4" ht="15" x14ac:dyDescent="0.2">
      <c r="B19" s="312"/>
      <c r="C19" s="313" t="s">
        <v>267</v>
      </c>
      <c r="D19" s="314"/>
    </row>
    <row r="20" spans="2:4" ht="15" x14ac:dyDescent="0.2">
      <c r="B20" s="312"/>
      <c r="C20" s="313" t="s">
        <v>268</v>
      </c>
      <c r="D20" s="314"/>
    </row>
    <row r="21" spans="2:4" ht="15" x14ac:dyDescent="0.2">
      <c r="B21" s="312"/>
      <c r="C21" s="313" t="s">
        <v>269</v>
      </c>
      <c r="D21" s="314"/>
    </row>
    <row r="22" spans="2:4" ht="15" x14ac:dyDescent="0.2">
      <c r="B22" s="312"/>
      <c r="C22" s="313" t="s">
        <v>270</v>
      </c>
      <c r="D22" s="314"/>
    </row>
    <row r="23" spans="2:4" ht="15" x14ac:dyDescent="0.2">
      <c r="B23" s="312"/>
      <c r="C23" s="313" t="s">
        <v>271</v>
      </c>
      <c r="D23" s="314"/>
    </row>
    <row r="24" spans="2:4" ht="15" x14ac:dyDescent="0.2">
      <c r="B24" s="312"/>
      <c r="C24" s="313" t="s">
        <v>272</v>
      </c>
      <c r="D24" s="314"/>
    </row>
    <row r="25" spans="2:4" ht="15" x14ac:dyDescent="0.2">
      <c r="B25" s="312"/>
      <c r="C25" s="313"/>
      <c r="D25" s="314"/>
    </row>
    <row r="26" spans="2:4" ht="15.75" x14ac:dyDescent="0.2">
      <c r="B26" s="329" t="s">
        <v>11</v>
      </c>
      <c r="C26" s="330" t="s">
        <v>177</v>
      </c>
      <c r="D26" s="331" t="s">
        <v>273</v>
      </c>
    </row>
    <row r="27" spans="2:4" ht="15" x14ac:dyDescent="0.2">
      <c r="B27" s="316" t="s">
        <v>274</v>
      </c>
      <c r="C27" s="307" t="s">
        <v>275</v>
      </c>
      <c r="D27" s="317"/>
    </row>
    <row r="28" spans="2:4" ht="15" x14ac:dyDescent="0.2">
      <c r="B28" s="318"/>
      <c r="C28" s="313" t="s">
        <v>275</v>
      </c>
      <c r="D28" s="319">
        <v>4.5999999999999999E-2</v>
      </c>
    </row>
    <row r="29" spans="2:4" ht="15" x14ac:dyDescent="0.2">
      <c r="B29" s="320"/>
      <c r="C29" s="308" t="s">
        <v>276</v>
      </c>
      <c r="D29" s="321">
        <f>D28</f>
        <v>4.5999999999999999E-2</v>
      </c>
    </row>
    <row r="30" spans="2:4" ht="15" x14ac:dyDescent="0.2">
      <c r="B30" s="318"/>
      <c r="C30" s="313"/>
      <c r="D30" s="314"/>
    </row>
    <row r="31" spans="2:4" ht="15.75" x14ac:dyDescent="0.25">
      <c r="B31" s="322" t="s">
        <v>277</v>
      </c>
      <c r="C31" s="309" t="s">
        <v>278</v>
      </c>
      <c r="D31" s="323"/>
    </row>
    <row r="32" spans="2:4" ht="15" x14ac:dyDescent="0.2">
      <c r="B32" s="318"/>
      <c r="C32" s="313" t="s">
        <v>278</v>
      </c>
      <c r="D32" s="319">
        <v>1.21E-2</v>
      </c>
    </row>
    <row r="33" spans="2:4" ht="15.75" x14ac:dyDescent="0.25">
      <c r="B33" s="320"/>
      <c r="C33" s="310" t="s">
        <v>279</v>
      </c>
      <c r="D33" s="324">
        <f>D32</f>
        <v>1.21E-2</v>
      </c>
    </row>
    <row r="34" spans="2:4" ht="15" x14ac:dyDescent="0.2">
      <c r="B34" s="318"/>
      <c r="C34" s="313"/>
      <c r="D34" s="314"/>
    </row>
    <row r="35" spans="2:4" ht="15.75" x14ac:dyDescent="0.25">
      <c r="B35" s="322" t="s">
        <v>280</v>
      </c>
      <c r="C35" s="309" t="s">
        <v>281</v>
      </c>
      <c r="D35" s="317"/>
    </row>
    <row r="36" spans="2:4" ht="15" x14ac:dyDescent="0.2">
      <c r="B36" s="318"/>
      <c r="C36" s="313" t="s">
        <v>282</v>
      </c>
      <c r="D36" s="319">
        <v>3.0000000000000001E-3</v>
      </c>
    </row>
    <row r="37" spans="2:4" ht="15.75" x14ac:dyDescent="0.25">
      <c r="B37" s="320"/>
      <c r="C37" s="310" t="s">
        <v>283</v>
      </c>
      <c r="D37" s="324">
        <f>D36</f>
        <v>3.0000000000000001E-3</v>
      </c>
    </row>
    <row r="38" spans="2:4" ht="15" x14ac:dyDescent="0.2">
      <c r="B38" s="318"/>
      <c r="C38" s="313"/>
      <c r="D38" s="314"/>
    </row>
    <row r="39" spans="2:4" ht="15.75" x14ac:dyDescent="0.25">
      <c r="B39" s="322" t="s">
        <v>284</v>
      </c>
      <c r="C39" s="309" t="s">
        <v>285</v>
      </c>
      <c r="D39" s="317"/>
    </row>
    <row r="40" spans="2:4" ht="15" x14ac:dyDescent="0.2">
      <c r="B40" s="318"/>
      <c r="C40" s="313" t="s">
        <v>286</v>
      </c>
      <c r="D40" s="319">
        <v>9.7000000000000003E-3</v>
      </c>
    </row>
    <row r="41" spans="2:4" ht="15.75" x14ac:dyDescent="0.25">
      <c r="B41" s="320"/>
      <c r="C41" s="310" t="s">
        <v>287</v>
      </c>
      <c r="D41" s="324">
        <f>D40</f>
        <v>9.7000000000000003E-3</v>
      </c>
    </row>
    <row r="42" spans="2:4" ht="15" x14ac:dyDescent="0.2">
      <c r="B42" s="318"/>
      <c r="C42" s="313"/>
      <c r="D42" s="314"/>
    </row>
    <row r="43" spans="2:4" ht="15.75" x14ac:dyDescent="0.25">
      <c r="B43" s="322" t="s">
        <v>288</v>
      </c>
      <c r="C43" s="309" t="s">
        <v>289</v>
      </c>
      <c r="D43" s="325"/>
    </row>
    <row r="44" spans="2:4" ht="15" x14ac:dyDescent="0.2">
      <c r="B44" s="318"/>
      <c r="C44" s="313" t="s">
        <v>290</v>
      </c>
      <c r="D44" s="319">
        <v>3.0000000000000001E-3</v>
      </c>
    </row>
    <row r="45" spans="2:4" ht="15.75" x14ac:dyDescent="0.25">
      <c r="B45" s="320"/>
      <c r="C45" s="310" t="s">
        <v>291</v>
      </c>
      <c r="D45" s="324">
        <f>D44</f>
        <v>3.0000000000000001E-3</v>
      </c>
    </row>
    <row r="46" spans="2:4" ht="15" x14ac:dyDescent="0.2">
      <c r="B46" s="318"/>
      <c r="C46" s="313"/>
      <c r="D46" s="314"/>
    </row>
    <row r="47" spans="2:4" ht="15.75" x14ac:dyDescent="0.25">
      <c r="B47" s="322" t="s">
        <v>4</v>
      </c>
      <c r="C47" s="309" t="s">
        <v>292</v>
      </c>
      <c r="D47" s="317"/>
    </row>
    <row r="48" spans="2:4" ht="15" x14ac:dyDescent="0.2">
      <c r="B48" s="318"/>
      <c r="C48" s="313" t="s">
        <v>293</v>
      </c>
      <c r="D48" s="319"/>
    </row>
    <row r="49" spans="2:4" ht="15.75" x14ac:dyDescent="0.25">
      <c r="B49" s="320"/>
      <c r="C49" s="310" t="s">
        <v>294</v>
      </c>
      <c r="D49" s="324">
        <v>7.9200000000000007E-2</v>
      </c>
    </row>
    <row r="50" spans="2:4" ht="15" x14ac:dyDescent="0.2">
      <c r="B50" s="318"/>
      <c r="C50" s="313"/>
      <c r="D50" s="314"/>
    </row>
    <row r="51" spans="2:4" ht="15.75" x14ac:dyDescent="0.25">
      <c r="B51" s="322" t="s">
        <v>295</v>
      </c>
      <c r="C51" s="309" t="s">
        <v>296</v>
      </c>
      <c r="D51" s="317"/>
    </row>
    <row r="52" spans="2:4" ht="15" x14ac:dyDescent="0.2">
      <c r="B52" s="318"/>
      <c r="C52" s="313" t="s">
        <v>297</v>
      </c>
      <c r="D52" s="319">
        <v>6.4999999999999997E-3</v>
      </c>
    </row>
    <row r="53" spans="2:4" ht="15" x14ac:dyDescent="0.2">
      <c r="B53" s="318"/>
      <c r="C53" s="313" t="s">
        <v>298</v>
      </c>
      <c r="D53" s="319">
        <v>0.03</v>
      </c>
    </row>
    <row r="54" spans="2:4" ht="15" x14ac:dyDescent="0.2">
      <c r="B54" s="318"/>
      <c r="C54" s="313" t="s">
        <v>299</v>
      </c>
      <c r="D54" s="319">
        <v>0.03</v>
      </c>
    </row>
    <row r="55" spans="2:4" ht="15" x14ac:dyDescent="0.2">
      <c r="B55" s="318"/>
      <c r="C55" s="313" t="s">
        <v>300</v>
      </c>
      <c r="D55" s="319">
        <v>0</v>
      </c>
    </row>
    <row r="56" spans="2:4" ht="15.75" x14ac:dyDescent="0.25">
      <c r="B56" s="320"/>
      <c r="C56" s="311" t="s">
        <v>301</v>
      </c>
      <c r="D56" s="324">
        <f>D52+D53+D54+D55</f>
        <v>6.6500000000000004E-2</v>
      </c>
    </row>
    <row r="57" spans="2:4" ht="15" x14ac:dyDescent="0.2">
      <c r="B57" s="318"/>
      <c r="C57" s="313"/>
      <c r="D57" s="314"/>
    </row>
    <row r="58" spans="2:4" ht="30" customHeight="1" thickBot="1" x14ac:dyDescent="0.25">
      <c r="B58" s="326"/>
      <c r="C58" s="327" t="s">
        <v>302</v>
      </c>
      <c r="D58" s="328">
        <f>(((1+D29+D37+D41+D45)*(1+D33)*(1+D49))/(1-D56))-1</f>
        <v>0.242261015901446</v>
      </c>
    </row>
    <row r="59" spans="2:4" ht="15" x14ac:dyDescent="0.2">
      <c r="B59" s="61"/>
      <c r="C59" s="61"/>
      <c r="D59" s="61"/>
    </row>
    <row r="60" spans="2:4" ht="15" x14ac:dyDescent="0.2">
      <c r="B60" s="61"/>
      <c r="C60" s="61"/>
      <c r="D60" s="61"/>
    </row>
    <row r="61" spans="2:4" ht="15" x14ac:dyDescent="0.2">
      <c r="B61" s="61"/>
      <c r="C61" s="61"/>
      <c r="D61" s="61"/>
    </row>
    <row r="62" spans="2:4" ht="15" x14ac:dyDescent="0.2">
      <c r="B62" s="61"/>
      <c r="C62" s="61"/>
      <c r="D62" s="61"/>
    </row>
    <row r="63" spans="2:4" ht="15" x14ac:dyDescent="0.2">
      <c r="B63" s="61"/>
      <c r="C63" s="61"/>
      <c r="D63" s="61"/>
    </row>
    <row r="64" spans="2:4" ht="15" x14ac:dyDescent="0.2">
      <c r="B64" s="61"/>
      <c r="C64" s="61"/>
      <c r="D64" s="61"/>
    </row>
    <row r="65" spans="2:4" ht="15" x14ac:dyDescent="0.2">
      <c r="B65" s="61"/>
      <c r="C65" s="61"/>
      <c r="D65" s="61"/>
    </row>
    <row r="66" spans="2:4" ht="15" x14ac:dyDescent="0.2">
      <c r="B66" s="61"/>
      <c r="C66" s="61"/>
      <c r="D66" s="61"/>
    </row>
    <row r="67" spans="2:4" ht="15" x14ac:dyDescent="0.2">
      <c r="B67" s="61"/>
      <c r="C67" s="61"/>
      <c r="D67" s="61"/>
    </row>
    <row r="68" spans="2:4" ht="15" x14ac:dyDescent="0.2">
      <c r="B68" s="61"/>
      <c r="C68" s="61"/>
      <c r="D68" s="61"/>
    </row>
    <row r="69" spans="2:4" ht="15" x14ac:dyDescent="0.2">
      <c r="B69" s="61"/>
      <c r="C69" s="61"/>
      <c r="D69" s="61"/>
    </row>
    <row r="70" spans="2:4" ht="15" x14ac:dyDescent="0.2">
      <c r="B70" s="61"/>
      <c r="C70" s="61"/>
      <c r="D70" s="61"/>
    </row>
    <row r="71" spans="2:4" ht="15" x14ac:dyDescent="0.2">
      <c r="B71" s="61"/>
      <c r="C71" s="61"/>
      <c r="D71" s="61"/>
    </row>
    <row r="72" spans="2:4" ht="15" x14ac:dyDescent="0.2">
      <c r="B72" s="61"/>
      <c r="C72" s="61"/>
      <c r="D72" s="61"/>
    </row>
    <row r="73" spans="2:4" ht="15" x14ac:dyDescent="0.2">
      <c r="B73" s="61"/>
      <c r="C73" s="61"/>
      <c r="D73" s="61"/>
    </row>
    <row r="74" spans="2:4" ht="15" x14ac:dyDescent="0.2">
      <c r="B74" s="61"/>
      <c r="C74" s="61"/>
      <c r="D74" s="61"/>
    </row>
    <row r="75" spans="2:4" ht="15" x14ac:dyDescent="0.2">
      <c r="B75" s="61"/>
      <c r="C75" s="61"/>
      <c r="D75" s="61"/>
    </row>
    <row r="76" spans="2:4" ht="15" x14ac:dyDescent="0.2">
      <c r="B76" s="61"/>
      <c r="C76" s="61"/>
      <c r="D76" s="61"/>
    </row>
    <row r="77" spans="2:4" ht="15" x14ac:dyDescent="0.2">
      <c r="B77" s="61"/>
      <c r="C77" s="61"/>
      <c r="D77" s="61"/>
    </row>
  </sheetData>
  <mergeCells count="2">
    <mergeCell ref="B14:D14"/>
    <mergeCell ref="B5:D13"/>
  </mergeCells>
  <pageMargins left="0.51181102362204722" right="0.51181102362204722" top="0.78740157480314965" bottom="0.78740157480314965" header="0.31496062992125984" footer="0.31496062992125984"/>
  <pageSetup paperSize="9" scale="90" fitToHeight="0" orientation="portrait" horizontalDpi="360" verticalDpi="360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11</vt:i4>
      </vt:variant>
    </vt:vector>
  </HeadingPairs>
  <TitlesOfParts>
    <vt:vector size="19" baseType="lpstr">
      <vt:lpstr>ORÇAMENTO ANALÍTICO - LOTE 1</vt:lpstr>
      <vt:lpstr>MEMORIA DE CÁLCULO LOTE 1</vt:lpstr>
      <vt:lpstr>COMPOSIÇÃO DE PREÇO UNITÁRIO</vt:lpstr>
      <vt:lpstr>CURVA ABC - LOTE 01</vt:lpstr>
      <vt:lpstr>CRONOGRAMA FF</vt:lpstr>
      <vt:lpstr>CPU'S PRÓPRIAS - LOTE 01</vt:lpstr>
      <vt:lpstr>ENC. SOCIAIS - LOTE 01</vt:lpstr>
      <vt:lpstr>BDI</vt:lpstr>
      <vt:lpstr>BDI!Area_de_impressao</vt:lpstr>
      <vt:lpstr>'COMPOSIÇÃO DE PREÇO UNITÁRIO'!Area_de_impressao</vt:lpstr>
      <vt:lpstr>'CPU''S PRÓPRIAS - LOTE 01'!Area_de_impressao</vt:lpstr>
      <vt:lpstr>'CRONOGRAMA FF'!Area_de_impressao</vt:lpstr>
      <vt:lpstr>'CURVA ABC - LOTE 01'!Area_de_impressao</vt:lpstr>
      <vt:lpstr>'ENC. SOCIAIS - LOTE 01'!Area_de_impressao</vt:lpstr>
      <vt:lpstr>'MEMORIA DE CÁLCULO LOTE 1'!Area_de_impressao</vt:lpstr>
      <vt:lpstr>'ORÇAMENTO ANALÍTICO - LOTE 1'!Area_de_impressao</vt:lpstr>
      <vt:lpstr>'COMPOSIÇÃO DE PREÇO UNITÁRIO'!Titulos_de_impressao</vt:lpstr>
      <vt:lpstr>'CPU''S PRÓPRIAS - LOTE 01'!Titulos_de_impressao</vt:lpstr>
      <vt:lpstr>'ORÇAMENTO ANALÍTICO - LOTE 1'!Titulos_de_impressao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NAHUM P. CORREA JUNIOR</dc:creator>
  <cp:lastModifiedBy>Adm</cp:lastModifiedBy>
  <cp:lastPrinted>2023-05-31T18:18:50Z</cp:lastPrinted>
  <dcterms:created xsi:type="dcterms:W3CDTF">1998-05-14T19:30:30Z</dcterms:created>
  <dcterms:modified xsi:type="dcterms:W3CDTF">2023-06-22T19:47:13Z</dcterms:modified>
</cp:coreProperties>
</file>